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biotic\JitaoZou\RNAseq_cold\2021-22\Manuscript\PreSubmission\Supplementary\"/>
    </mc:Choice>
  </mc:AlternateContent>
  <bookViews>
    <workbookView xWindow="0" yWindow="0" windowWidth="27960" windowHeight="11820" tabRatio="818" activeTab="3"/>
  </bookViews>
  <sheets>
    <sheet name="School_A(PG(34_4)_nodes" sheetId="7" r:id="rId1"/>
    <sheet name="PG(34_4)_edges" sheetId="5" r:id="rId2"/>
    <sheet name="PG(34_4)_GO" sheetId="19" r:id="rId3"/>
    <sheet name="School_B_nodes" sheetId="9" r:id="rId4"/>
    <sheet name="PG(34_3)_nodes" sheetId="13" r:id="rId5"/>
    <sheet name="PG(34_3)_edges" sheetId="1" r:id="rId6"/>
    <sheet name="PG(34_3)_GO" sheetId="17" r:id="rId7"/>
    <sheet name="PG(36_6)_nodes" sheetId="12" r:id="rId8"/>
    <sheet name="PG(36_6)_edges" sheetId="2" r:id="rId9"/>
    <sheet name="PG(36_6)_GO" sheetId="18" r:id="rId10"/>
  </sheets>
  <definedNames>
    <definedName name="a">#REF!</definedName>
    <definedName name="A_TAIR" localSheetId="4">#REF!</definedName>
    <definedName name="A_TAIR" localSheetId="7">#REF!</definedName>
    <definedName name="A_TAIR" localSheetId="3">#REF!</definedName>
    <definedName name="A_TAIR">#REF!</definedName>
    <definedName name="A_TAIR_2" localSheetId="4">#REF!</definedName>
    <definedName name="A_TAIR_2" localSheetId="7">#REF!</definedName>
    <definedName name="A_TAIR_2" localSheetId="3">#REF!</definedName>
    <definedName name="A_TAIR_2">#REF!</definedName>
    <definedName name="abc" localSheetId="4">#REF!</definedName>
    <definedName name="abc" localSheetId="7">#REF!</definedName>
    <definedName name="abc" localSheetId="3">#REF!</definedName>
    <definedName name="abc">#REF!</definedName>
    <definedName name="abc_table" localSheetId="4">#REF!</definedName>
    <definedName name="abc_table" localSheetId="7">#REF!</definedName>
    <definedName name="abc_table" localSheetId="3">#REF!</definedName>
    <definedName name="abc_table">#REF!</definedName>
    <definedName name="abc_table2" localSheetId="4">#REF!</definedName>
    <definedName name="abc_table2" localSheetId="7">#REF!</definedName>
    <definedName name="abc_table2" localSheetId="3">#REF!</definedName>
    <definedName name="abc_table2">#REF!</definedName>
    <definedName name="ARA" localSheetId="4">#REF!</definedName>
    <definedName name="ARA" localSheetId="7">#REF!</definedName>
    <definedName name="ARA" localSheetId="3">#REF!</definedName>
    <definedName name="ARA">#REF!</definedName>
    <definedName name="B_TAIR" localSheetId="4">#REF!</definedName>
    <definedName name="B_TAIR" localSheetId="7">#REF!</definedName>
    <definedName name="B_TAIR" localSheetId="3">#REF!</definedName>
    <definedName name="B_TAIR">#REF!</definedName>
    <definedName name="B_TAIR_2" localSheetId="4">#REF!</definedName>
    <definedName name="B_TAIR_2" localSheetId="7">#REF!</definedName>
    <definedName name="B_TAIR_2" localSheetId="3">#REF!</definedName>
    <definedName name="B_TAIR_2">#REF!</definedName>
    <definedName name="BP" localSheetId="4">#REF!</definedName>
    <definedName name="BP" localSheetId="7">#REF!</definedName>
    <definedName name="BP" localSheetId="3">#REF!</definedName>
    <definedName name="BP">#REF!</definedName>
    <definedName name="D_TAIR" localSheetId="4">#REF!</definedName>
    <definedName name="D_TAIR" localSheetId="7">#REF!</definedName>
    <definedName name="D_TAIR" localSheetId="3">#REF!</definedName>
    <definedName name="D_TAIR">#REF!</definedName>
    <definedName name="D_TAIR_2" localSheetId="4">#REF!</definedName>
    <definedName name="D_TAIR_2" localSheetId="7">#REF!</definedName>
    <definedName name="D_TAIR_2" localSheetId="3">#REF!</definedName>
    <definedName name="D_TAIR_2">#REF!</definedName>
    <definedName name="list" localSheetId="4">#REF!</definedName>
    <definedName name="list" localSheetId="7">#REF!</definedName>
    <definedName name="list" localSheetId="3">#REF!</definedName>
    <definedName name="list">#REF!</definedName>
    <definedName name="list_B_A" localSheetId="4">#REF!</definedName>
    <definedName name="list_B_A" localSheetId="7">#REF!</definedName>
    <definedName name="list_B_A" localSheetId="3">#REF!</definedName>
    <definedName name="list_B_A">#REF!</definedName>
    <definedName name="list_D_A" localSheetId="4">#REF!</definedName>
    <definedName name="list_D_A" localSheetId="7">#REF!</definedName>
    <definedName name="list_D_A" localSheetId="3">#REF!</definedName>
    <definedName name="list_D_A">#REF!</definedName>
    <definedName name="list1" localSheetId="4">#REF!</definedName>
    <definedName name="list1" localSheetId="7">#REF!</definedName>
    <definedName name="list1" localSheetId="3">#REF!</definedName>
    <definedName name="list1">#REF!</definedName>
    <definedName name="list11" localSheetId="4">#REF!</definedName>
    <definedName name="list11" localSheetId="7">#REF!</definedName>
    <definedName name="list11" localSheetId="3">#REF!</definedName>
    <definedName name="list11">#REF!</definedName>
    <definedName name="list111" localSheetId="4">#REF!</definedName>
    <definedName name="list111" localSheetId="7">#REF!</definedName>
    <definedName name="list111" localSheetId="3">#REF!</definedName>
    <definedName name="list111">#REF!</definedName>
    <definedName name="list2" localSheetId="4">#REF!</definedName>
    <definedName name="list2" localSheetId="7">#REF!</definedName>
    <definedName name="list2" localSheetId="3">#REF!</definedName>
    <definedName name="list2">#REF!</definedName>
    <definedName name="list22" localSheetId="4">#REF!</definedName>
    <definedName name="list22" localSheetId="7">#REF!</definedName>
    <definedName name="list22" localSheetId="3">#REF!</definedName>
    <definedName name="list22">#REF!</definedName>
    <definedName name="list3" localSheetId="4">#REF!</definedName>
    <definedName name="list3" localSheetId="7">#REF!</definedName>
    <definedName name="list3" localSheetId="3">#REF!</definedName>
    <definedName name="list3">#REF!</definedName>
    <definedName name="list33" localSheetId="4">#REF!</definedName>
    <definedName name="list33" localSheetId="7">#REF!</definedName>
    <definedName name="list33" localSheetId="3">#REF!</definedName>
    <definedName name="list33">#REF!</definedName>
    <definedName name="list4" localSheetId="4">#REF!</definedName>
    <definedName name="list4" localSheetId="7">#REF!</definedName>
    <definedName name="list4" localSheetId="3">#REF!</definedName>
    <definedName name="list4">#REF!</definedName>
    <definedName name="list5" localSheetId="4">#REF!</definedName>
    <definedName name="list5" localSheetId="7">#REF!</definedName>
    <definedName name="list5" localSheetId="3">#REF!</definedName>
    <definedName name="list5">#REF!</definedName>
    <definedName name="list6" localSheetId="4">#REF!</definedName>
    <definedName name="list6" localSheetId="7">#REF!</definedName>
    <definedName name="list6" localSheetId="3">#REF!</definedName>
    <definedName name="list6">#REF!</definedName>
    <definedName name="list7" localSheetId="4">#REF!</definedName>
    <definedName name="list7" localSheetId="7">#REF!</definedName>
    <definedName name="list7" localSheetId="3">#REF!</definedName>
    <definedName name="list7">#REF!</definedName>
    <definedName name="list8" localSheetId="4">#REF!</definedName>
    <definedName name="list8" localSheetId="7">#REF!</definedName>
    <definedName name="list8" localSheetId="3">#REF!</definedName>
    <definedName name="list8">#REF!</definedName>
    <definedName name="list9" localSheetId="4">#REF!</definedName>
    <definedName name="list9" localSheetId="7">#REF!</definedName>
    <definedName name="list9" localSheetId="3">#REF!</definedName>
    <definedName name="list9">#REF!</definedName>
    <definedName name="NewList" localSheetId="4">#REF!</definedName>
    <definedName name="NewList" localSheetId="7">#REF!</definedName>
    <definedName name="NewList" localSheetId="3">#REF!</definedName>
    <definedName name="NewList">#REF!</definedName>
    <definedName name="PPDB" localSheetId="4">#REF!</definedName>
    <definedName name="PPDB" localSheetId="7">#REF!</definedName>
    <definedName name="PPDB" localSheetId="3">#REF!</definedName>
    <definedName name="PPDB">#REF!</definedName>
    <definedName name="TAB" localSheetId="4">#REF!</definedName>
    <definedName name="TAB" localSheetId="7">#REF!</definedName>
    <definedName name="TAB" localSheetId="3">#REF!</definedName>
    <definedName name="TAB">#REF!</definedName>
    <definedName name="Tair" localSheetId="4">#REF!</definedName>
    <definedName name="Tair" localSheetId="7">#REF!</definedName>
    <definedName name="Tair" localSheetId="3">#REF!</definedName>
    <definedName name="Tair">#REF!</definedName>
    <definedName name="TAIR10" localSheetId="4">#REF!</definedName>
    <definedName name="TAIR10" localSheetId="7">#REF!</definedName>
    <definedName name="TAIR10" localSheetId="3">#REF!</definedName>
    <definedName name="TAIR10">#REF!</definedName>
    <definedName name="wheat" localSheetId="4">#REF!</definedName>
    <definedName name="wheat" localSheetId="7">#REF!</definedName>
    <definedName name="wheat" localSheetId="3">#REF!</definedName>
    <definedName name="whea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H4" i="7" s="1"/>
  <c r="A11" i="19" l="1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H12" i="17" l="1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11" i="17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11" i="18"/>
  <c r="G4" i="12"/>
  <c r="G3" i="12"/>
  <c r="F3" i="12"/>
  <c r="F4" i="12"/>
  <c r="G4" i="13"/>
  <c r="G3" i="13"/>
  <c r="F3" i="13"/>
  <c r="F4" i="13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D27" i="9" l="1"/>
  <c r="E27" i="9"/>
  <c r="D17" i="9"/>
  <c r="E17" i="9"/>
  <c r="D51" i="9"/>
  <c r="E51" i="9"/>
  <c r="D45" i="9"/>
  <c r="E45" i="9"/>
  <c r="D40" i="9"/>
  <c r="E40" i="9"/>
  <c r="D52" i="9"/>
  <c r="E52" i="9"/>
  <c r="D53" i="9"/>
  <c r="E53" i="9"/>
  <c r="D35" i="9"/>
  <c r="E35" i="9"/>
  <c r="D47" i="9"/>
  <c r="E47" i="9"/>
  <c r="D102" i="9"/>
  <c r="E102" i="9"/>
  <c r="D54" i="9"/>
  <c r="E54" i="9"/>
  <c r="D55" i="9"/>
  <c r="E55" i="9"/>
  <c r="D36" i="9"/>
  <c r="E36" i="9"/>
  <c r="D56" i="9"/>
  <c r="E56" i="9"/>
  <c r="D57" i="9"/>
  <c r="E57" i="9"/>
  <c r="D25" i="9"/>
  <c r="E25" i="9"/>
  <c r="D41" i="9"/>
  <c r="E41" i="9"/>
  <c r="D50" i="9"/>
  <c r="E50" i="9"/>
  <c r="D58" i="9"/>
  <c r="E58" i="9"/>
  <c r="D59" i="9"/>
  <c r="E59" i="9"/>
  <c r="D60" i="9"/>
  <c r="E60" i="9"/>
  <c r="D12" i="9"/>
  <c r="E12" i="9"/>
  <c r="D61" i="9"/>
  <c r="E61" i="9"/>
  <c r="D21" i="9"/>
  <c r="E21" i="9"/>
  <c r="D37" i="9"/>
  <c r="E37" i="9"/>
  <c r="D62" i="9"/>
  <c r="E62" i="9"/>
  <c r="D63" i="9"/>
  <c r="E63" i="9"/>
  <c r="D64" i="9"/>
  <c r="E64" i="9"/>
  <c r="D65" i="9"/>
  <c r="E65" i="9"/>
  <c r="D13" i="9"/>
  <c r="E13" i="9"/>
  <c r="D66" i="9"/>
  <c r="E66" i="9"/>
  <c r="D67" i="9"/>
  <c r="E67" i="9"/>
  <c r="D44" i="9"/>
  <c r="E44" i="9"/>
  <c r="D68" i="9"/>
  <c r="E68" i="9"/>
  <c r="D5" i="9"/>
  <c r="E5" i="9"/>
  <c r="D42" i="9"/>
  <c r="E42" i="9"/>
  <c r="D69" i="9"/>
  <c r="E69" i="9"/>
  <c r="D103" i="9"/>
  <c r="E103" i="9"/>
  <c r="D70" i="9"/>
  <c r="E70" i="9"/>
  <c r="D106" i="9"/>
  <c r="E106" i="9"/>
  <c r="D22" i="9"/>
  <c r="E22" i="9"/>
  <c r="D71" i="9"/>
  <c r="E71" i="9"/>
  <c r="D48" i="9"/>
  <c r="E48" i="9"/>
  <c r="D72" i="9"/>
  <c r="E72" i="9"/>
  <c r="D108" i="9"/>
  <c r="E108" i="9"/>
  <c r="D33" i="9"/>
  <c r="E33" i="9"/>
  <c r="D8" i="9"/>
  <c r="E8" i="9"/>
  <c r="D73" i="9"/>
  <c r="E73" i="9"/>
  <c r="D74" i="9"/>
  <c r="E74" i="9"/>
  <c r="D105" i="9"/>
  <c r="E105" i="9"/>
  <c r="D75" i="9"/>
  <c r="E75" i="9"/>
  <c r="D76" i="9"/>
  <c r="E76" i="9"/>
  <c r="D77" i="9"/>
  <c r="E77" i="9"/>
  <c r="D78" i="9"/>
  <c r="E78" i="9"/>
  <c r="D29" i="9"/>
  <c r="E29" i="9"/>
  <c r="D43" i="9"/>
  <c r="E43" i="9"/>
  <c r="D79" i="9"/>
  <c r="E79" i="9"/>
  <c r="D10" i="9"/>
  <c r="E10" i="9"/>
  <c r="D80" i="9"/>
  <c r="E80" i="9"/>
  <c r="D81" i="9"/>
  <c r="E81" i="9"/>
  <c r="D82" i="9"/>
  <c r="E82" i="9"/>
  <c r="D28" i="9"/>
  <c r="E28" i="9"/>
  <c r="D83" i="9"/>
  <c r="E83" i="9"/>
  <c r="D84" i="9"/>
  <c r="E84" i="9"/>
  <c r="D85" i="9"/>
  <c r="E85" i="9"/>
  <c r="D86" i="9"/>
  <c r="E86" i="9"/>
  <c r="D24" i="9"/>
  <c r="E24" i="9"/>
  <c r="D87" i="9"/>
  <c r="E87" i="9"/>
  <c r="D14" i="9"/>
  <c r="E14" i="9"/>
  <c r="D18" i="9"/>
  <c r="E18" i="9"/>
  <c r="D88" i="9"/>
  <c r="E88" i="9"/>
  <c r="D89" i="9"/>
  <c r="E89" i="9"/>
  <c r="D19" i="9"/>
  <c r="E19" i="9"/>
  <c r="D104" i="9"/>
  <c r="E104" i="9"/>
  <c r="D11" i="9"/>
  <c r="E11" i="9"/>
  <c r="D90" i="9"/>
  <c r="E90" i="9"/>
  <c r="D4" i="9"/>
  <c r="E4" i="9"/>
  <c r="D91" i="9"/>
  <c r="E91" i="9"/>
  <c r="D46" i="9"/>
  <c r="E46" i="9"/>
  <c r="D92" i="9"/>
  <c r="E92" i="9"/>
  <c r="D107" i="9"/>
  <c r="E107" i="9"/>
  <c r="D39" i="9"/>
  <c r="E39" i="9"/>
  <c r="D93" i="9"/>
  <c r="E93" i="9"/>
  <c r="D9" i="9"/>
  <c r="E9" i="9"/>
  <c r="D94" i="9"/>
  <c r="E94" i="9"/>
  <c r="D7" i="9"/>
  <c r="E7" i="9"/>
  <c r="D95" i="9"/>
  <c r="E95" i="9"/>
  <c r="D96" i="9"/>
  <c r="E96" i="9"/>
  <c r="D26" i="9"/>
  <c r="E26" i="9"/>
  <c r="D97" i="9"/>
  <c r="E97" i="9"/>
  <c r="D31" i="9"/>
  <c r="E31" i="9"/>
  <c r="D98" i="9"/>
  <c r="E98" i="9"/>
  <c r="D30" i="9"/>
  <c r="E30" i="9"/>
  <c r="D99" i="9"/>
  <c r="E99" i="9"/>
  <c r="D100" i="9"/>
  <c r="E100" i="9"/>
  <c r="D101" i="9"/>
  <c r="E101" i="9"/>
  <c r="D20" i="9"/>
  <c r="E20" i="9"/>
  <c r="D15" i="9"/>
  <c r="E15" i="9"/>
  <c r="D32" i="9"/>
  <c r="E32" i="9"/>
  <c r="D16" i="9"/>
  <c r="E16" i="9"/>
  <c r="D49" i="9"/>
  <c r="E49" i="9"/>
  <c r="D23" i="9"/>
  <c r="E23" i="9"/>
  <c r="D6" i="9"/>
  <c r="E6" i="9"/>
  <c r="D34" i="9"/>
  <c r="E34" i="9"/>
  <c r="D2" i="7" l="1"/>
  <c r="D13" i="7"/>
  <c r="D239" i="7"/>
  <c r="D155" i="7"/>
  <c r="D269" i="7"/>
  <c r="D277" i="7"/>
  <c r="D68" i="7"/>
  <c r="D203" i="7"/>
  <c r="D283" i="7"/>
  <c r="D172" i="7"/>
  <c r="D142" i="7"/>
  <c r="D39" i="7"/>
  <c r="D208" i="7"/>
  <c r="D178" i="7"/>
  <c r="D86" i="7"/>
  <c r="D363" i="7"/>
  <c r="D57" i="7"/>
  <c r="D105" i="7"/>
  <c r="D258" i="7"/>
  <c r="D81" i="7"/>
  <c r="D368" i="7"/>
  <c r="D330" i="7"/>
  <c r="D329" i="7"/>
  <c r="D85" i="7"/>
  <c r="D290" i="7"/>
  <c r="D136" i="7"/>
  <c r="D148" i="7"/>
  <c r="D101" i="7"/>
  <c r="D198" i="7"/>
  <c r="D99" i="7"/>
  <c r="D48" i="7"/>
  <c r="D351" i="7"/>
  <c r="D220" i="7"/>
  <c r="D152" i="7"/>
  <c r="D314" i="7"/>
  <c r="D279" i="7"/>
  <c r="D96" i="7"/>
  <c r="D207" i="7"/>
  <c r="D215" i="7"/>
  <c r="D257" i="7"/>
  <c r="D116" i="7"/>
  <c r="D214" i="7"/>
  <c r="D206" i="7"/>
  <c r="D191" i="7"/>
  <c r="D112" i="7"/>
  <c r="D177" i="7"/>
  <c r="D52" i="7"/>
  <c r="D92" i="7"/>
  <c r="D84" i="7"/>
  <c r="D28" i="7"/>
  <c r="D32" i="7"/>
  <c r="D213" i="7"/>
  <c r="D171" i="7"/>
  <c r="D306" i="7"/>
  <c r="D372" i="7"/>
  <c r="D219" i="7"/>
  <c r="D338" i="7"/>
  <c r="D20" i="7"/>
  <c r="D297" i="7"/>
  <c r="D154" i="7"/>
  <c r="D182" i="7"/>
  <c r="D295" i="7"/>
  <c r="D227" i="7"/>
  <c r="D282" i="7"/>
  <c r="D45" i="7"/>
  <c r="D108" i="7"/>
  <c r="D195" i="7"/>
  <c r="D78" i="7"/>
  <c r="D299" i="7"/>
  <c r="D118" i="7"/>
  <c r="D305" i="7"/>
  <c r="D114" i="7"/>
  <c r="D50" i="7"/>
  <c r="D144" i="7"/>
  <c r="D231" i="7"/>
  <c r="D308" i="7"/>
  <c r="D236" i="7"/>
  <c r="D335" i="7"/>
  <c r="D91" i="7"/>
  <c r="D150" i="7"/>
  <c r="D35" i="7"/>
  <c r="D162" i="7"/>
  <c r="D362" i="7"/>
  <c r="D367" i="7"/>
  <c r="D26" i="7"/>
  <c r="D270" i="7"/>
  <c r="D226" i="7"/>
  <c r="D235" i="7"/>
  <c r="D218" i="7"/>
  <c r="D304" i="7"/>
  <c r="D3" i="7"/>
  <c r="D272" i="7"/>
  <c r="D167" i="7"/>
  <c r="D175" i="7"/>
  <c r="D166" i="7"/>
  <c r="D344" i="7"/>
  <c r="D76" i="7"/>
  <c r="D25" i="7"/>
  <c r="D366" i="7"/>
  <c r="D4" i="7"/>
  <c r="D266" i="7"/>
  <c r="D37" i="7"/>
  <c r="D165" i="7"/>
  <c r="D186" i="7"/>
  <c r="D98" i="7"/>
  <c r="D174" i="7"/>
  <c r="D263" i="7"/>
  <c r="D250" i="7"/>
  <c r="D194" i="7"/>
  <c r="D228" i="7"/>
  <c r="D18" i="7"/>
  <c r="D104" i="7"/>
  <c r="D323" i="7"/>
  <c r="D199" i="7"/>
  <c r="D115" i="7"/>
  <c r="D170" i="7"/>
  <c r="D225" i="7"/>
  <c r="D124" i="7"/>
  <c r="D42" i="7"/>
  <c r="D74" i="7"/>
  <c r="D276" i="7"/>
  <c r="D93" i="7"/>
  <c r="D139" i="7"/>
  <c r="D224" i="7"/>
  <c r="D73" i="7"/>
  <c r="D371" i="7"/>
  <c r="D161" i="7"/>
  <c r="D268" i="7"/>
  <c r="D217" i="7"/>
  <c r="D176" i="7"/>
  <c r="D141" i="7"/>
  <c r="D31" i="7"/>
  <c r="D322" i="7"/>
  <c r="D321" i="7"/>
  <c r="D262" i="7"/>
  <c r="D22" i="7"/>
  <c r="D160" i="7"/>
  <c r="D8" i="7"/>
  <c r="D49" i="7"/>
  <c r="D252" i="7"/>
  <c r="D256" i="7"/>
  <c r="D347" i="7"/>
  <c r="D109" i="7"/>
  <c r="D135" i="7"/>
  <c r="D143" i="7"/>
  <c r="D255" i="7"/>
  <c r="D271" i="7"/>
  <c r="D113" i="7"/>
  <c r="D254" i="7"/>
  <c r="D249" i="7"/>
  <c r="D346" i="7"/>
  <c r="D243" i="7"/>
  <c r="D128" i="7"/>
  <c r="D234" i="7"/>
  <c r="D46" i="7"/>
  <c r="D370" i="7"/>
  <c r="D233" i="7"/>
  <c r="D123" i="7"/>
  <c r="D334" i="7"/>
  <c r="D111" i="7"/>
  <c r="D326" i="7"/>
  <c r="D71" i="7"/>
  <c r="D44" i="7"/>
  <c r="D64" i="7"/>
  <c r="D127" i="7"/>
  <c r="D129" i="7"/>
  <c r="D43" i="7"/>
  <c r="D125" i="7"/>
  <c r="D62" i="7"/>
  <c r="D238" i="7"/>
  <c r="D325" i="7"/>
  <c r="D216" i="7"/>
  <c r="D77" i="7"/>
  <c r="D159" i="7"/>
  <c r="D163" i="7"/>
  <c r="D67" i="7"/>
  <c r="D320" i="7"/>
  <c r="D66" i="7"/>
  <c r="D6" i="7"/>
  <c r="D181" i="7"/>
  <c r="D248" i="7"/>
  <c r="D149" i="7"/>
  <c r="D153" i="7"/>
  <c r="D341" i="7"/>
  <c r="D294" i="7"/>
  <c r="D313" i="7"/>
  <c r="D319" i="7"/>
  <c r="D126" i="7"/>
  <c r="D343" i="7"/>
  <c r="D120" i="7"/>
  <c r="D293" i="7"/>
  <c r="D312" i="7"/>
  <c r="D253" i="7"/>
  <c r="D5" i="7"/>
  <c r="D223" i="7"/>
  <c r="D185" i="7"/>
  <c r="D289" i="7"/>
  <c r="D205" i="7"/>
  <c r="D230" i="7"/>
  <c r="D281" i="7"/>
  <c r="D33" i="7"/>
  <c r="D311" i="7"/>
  <c r="D56" i="7"/>
  <c r="D318" i="7"/>
  <c r="D288" i="7"/>
  <c r="D82" i="7"/>
  <c r="D119" i="7"/>
  <c r="D202" i="7"/>
  <c r="D146" i="7"/>
  <c r="D292" i="7"/>
  <c r="D107" i="7"/>
  <c r="D303" i="7"/>
  <c r="D237" i="7"/>
  <c r="D350" i="7"/>
  <c r="D361" i="7"/>
  <c r="D30" i="7"/>
  <c r="D180" i="7"/>
  <c r="D355" i="7"/>
  <c r="D340" i="7"/>
  <c r="D360" i="7"/>
  <c r="D359" i="7"/>
  <c r="D307" i="7"/>
  <c r="D145" i="7"/>
  <c r="D211" i="7"/>
  <c r="D221" i="7"/>
  <c r="D317" i="7"/>
  <c r="D11" i="7"/>
  <c r="D80" i="7"/>
  <c r="D164" i="7"/>
  <c r="D158" i="7"/>
  <c r="D349" i="7"/>
  <c r="D106" i="7"/>
  <c r="D354" i="7"/>
  <c r="D90" i="7"/>
  <c r="D328" i="7"/>
  <c r="D140" i="7"/>
  <c r="D348" i="7"/>
  <c r="D357" i="7"/>
  <c r="D69" i="7"/>
  <c r="D130" i="7"/>
  <c r="D157" i="7"/>
  <c r="D134" i="7"/>
  <c r="D83" i="7"/>
  <c r="D133" i="7"/>
  <c r="D339" i="7"/>
  <c r="D151" i="7"/>
  <c r="D296" i="7"/>
  <c r="D302" i="7"/>
  <c r="D212" i="7"/>
  <c r="D103" i="7"/>
  <c r="D54" i="7"/>
  <c r="D261" i="7"/>
  <c r="D169" i="7"/>
  <c r="D61" i="7"/>
  <c r="D342" i="7"/>
  <c r="D95" i="7"/>
  <c r="D173" i="7"/>
  <c r="D110" i="7"/>
  <c r="D27" i="7"/>
  <c r="D358" i="7"/>
  <c r="D117" i="7"/>
  <c r="D168" i="7"/>
  <c r="D337" i="7"/>
  <c r="D190" i="7"/>
  <c r="D316" i="7"/>
  <c r="D41" i="7"/>
  <c r="D315" i="7"/>
  <c r="D274" i="7"/>
  <c r="D336" i="7"/>
  <c r="D179" i="7"/>
  <c r="D301" i="7"/>
  <c r="D278" i="7"/>
  <c r="D284" i="7"/>
  <c r="D156" i="7"/>
  <c r="D132" i="7"/>
  <c r="D87" i="7"/>
  <c r="D291" i="7"/>
  <c r="D65" i="7"/>
  <c r="D265" i="7"/>
  <c r="D40" i="7"/>
  <c r="D189" i="7"/>
  <c r="D353" i="7"/>
  <c r="D58" i="7"/>
  <c r="D94" i="7"/>
  <c r="D34" i="7"/>
  <c r="D280" i="7"/>
  <c r="D197" i="7"/>
  <c r="D89" i="7"/>
  <c r="D287" i="7"/>
  <c r="D201" i="7"/>
  <c r="D10" i="7"/>
  <c r="D200" i="7"/>
  <c r="D247" i="7"/>
  <c r="D365" i="7"/>
  <c r="D12" i="7"/>
  <c r="D245" i="7"/>
  <c r="D97" i="7"/>
  <c r="D88" i="7"/>
  <c r="D100" i="7"/>
  <c r="D17" i="7"/>
  <c r="D138" i="7"/>
  <c r="D188" i="7"/>
  <c r="D131" i="7"/>
  <c r="D29" i="7"/>
  <c r="D275" i="7"/>
  <c r="D137" i="7"/>
  <c r="D298" i="7"/>
  <c r="D21" i="7"/>
  <c r="D324" i="7"/>
  <c r="D267" i="7"/>
  <c r="D373" i="7"/>
  <c r="D187" i="7"/>
  <c r="D102" i="7"/>
  <c r="D333" i="7"/>
  <c r="D196" i="7"/>
  <c r="D193" i="7"/>
  <c r="D260" i="7"/>
  <c r="D47" i="7"/>
  <c r="D300" i="7"/>
  <c r="D72" i="7"/>
  <c r="D345" i="7"/>
  <c r="D14" i="7"/>
  <c r="D9" i="7"/>
  <c r="D332" i="7"/>
  <c r="D327" i="7"/>
  <c r="D242" i="7"/>
  <c r="D251" i="7"/>
  <c r="D122" i="7"/>
  <c r="D15" i="7"/>
  <c r="D55" i="7"/>
  <c r="D310" i="7"/>
  <c r="D244" i="7"/>
  <c r="D23" i="7"/>
  <c r="D53" i="7"/>
  <c r="D246" i="7"/>
  <c r="D63" i="7"/>
  <c r="D79" i="7"/>
  <c r="D241" i="7"/>
  <c r="D229" i="7"/>
  <c r="D184" i="7"/>
  <c r="D352" i="7"/>
  <c r="D70" i="7"/>
  <c r="D183" i="7"/>
  <c r="D356" i="7"/>
  <c r="D273" i="7"/>
  <c r="D210" i="7"/>
  <c r="D16" i="7"/>
  <c r="D19" i="7"/>
  <c r="D286" i="7"/>
  <c r="D147" i="7"/>
  <c r="D364" i="7"/>
  <c r="D222" i="7"/>
  <c r="D75" i="7"/>
  <c r="D60" i="7"/>
  <c r="D38" i="7"/>
  <c r="D285" i="7"/>
  <c r="D369" i="7"/>
  <c r="D204" i="7"/>
  <c r="D51" i="7"/>
  <c r="D259" i="7"/>
  <c r="D24" i="7"/>
  <c r="D121" i="7"/>
  <c r="D232" i="7"/>
  <c r="D240" i="7"/>
  <c r="D309" i="7"/>
  <c r="D7" i="7"/>
  <c r="D264" i="7"/>
  <c r="D36" i="7"/>
  <c r="D331" i="7"/>
  <c r="D59" i="7"/>
  <c r="D209" i="7"/>
  <c r="D192" i="7"/>
  <c r="E38" i="9"/>
  <c r="D38" i="9"/>
  <c r="I3" i="7" l="1"/>
  <c r="I4" i="7" s="1"/>
</calcChain>
</file>

<file path=xl/sharedStrings.xml><?xml version="1.0" encoding="utf-8"?>
<sst xmlns="http://schemas.openxmlformats.org/spreadsheetml/2006/main" count="45697" uniqueCount="2102">
  <si>
    <t>fromNode</t>
  </si>
  <si>
    <t>toNode</t>
  </si>
  <si>
    <t>weight</t>
  </si>
  <si>
    <t>PG(34:3)</t>
  </si>
  <si>
    <t>PG(34:4)</t>
  </si>
  <si>
    <t>PG(36:6)</t>
  </si>
  <si>
    <t>TraesCS1A03G0264000</t>
  </si>
  <si>
    <t>TraesCS1A03G0273200</t>
  </si>
  <si>
    <t>TraesCS1A03G0405200</t>
  </si>
  <si>
    <t>TraesCS1A03G0507800</t>
  </si>
  <si>
    <t>TraesCS1A03G0628300</t>
  </si>
  <si>
    <t>TraesCS1A03G0781500</t>
  </si>
  <si>
    <t>TraesCS1A03G0809500</t>
  </si>
  <si>
    <t>TraesCS1A03G0986400</t>
  </si>
  <si>
    <t>TraesCS1B03G0654800</t>
  </si>
  <si>
    <t>TraesCS1B03G0717300</t>
  </si>
  <si>
    <t>TraesCS1B03G1010000</t>
  </si>
  <si>
    <t>TraesCS1D03G0282100</t>
  </si>
  <si>
    <t>TraesCS1D03G0432700</t>
  </si>
  <si>
    <t>TraesCS1D03G0886200</t>
  </si>
  <si>
    <t>TraesCS1D03G0886300</t>
  </si>
  <si>
    <t>TraesCS1D03G1012400</t>
  </si>
  <si>
    <t>TraesCS2A03G0017800</t>
  </si>
  <si>
    <t>TraesCS2A03G0251900</t>
  </si>
  <si>
    <t>TraesCS2A03G0325900</t>
  </si>
  <si>
    <t>TraesCS2A03G0402700</t>
  </si>
  <si>
    <t>TraesCS2A03G1241200</t>
  </si>
  <si>
    <t>TraesCS2A03G1313500</t>
  </si>
  <si>
    <t>TraesCS2B03G0026900</t>
  </si>
  <si>
    <t>TraesCS2B03G0082600</t>
  </si>
  <si>
    <t>TraesCS2B03G0480100</t>
  </si>
  <si>
    <t>TraesCS2B03G0514500</t>
  </si>
  <si>
    <t>TraesCS2B03G0553100</t>
  </si>
  <si>
    <t>TraesCS2B03G0949900</t>
  </si>
  <si>
    <t>TraesCS2B03G1090200</t>
  </si>
  <si>
    <t>TraesCS2B03G1177400</t>
  </si>
  <si>
    <t>TraesCS2B03G1218400</t>
  </si>
  <si>
    <t>TraesCS2B03G1308500</t>
  </si>
  <si>
    <t>TraesCS2B03G1321000</t>
  </si>
  <si>
    <t>TraesCS2D03G0017900</t>
  </si>
  <si>
    <t>TraesCS2D03G0055600</t>
  </si>
  <si>
    <t>TraesCS2D03G0269600</t>
  </si>
  <si>
    <t>TraesCS2D03G0668700</t>
  </si>
  <si>
    <t>TraesCS2D03G0812700</t>
  </si>
  <si>
    <t>TraesCS3A03G0166500</t>
  </si>
  <si>
    <t>TraesCS3A03G0674500</t>
  </si>
  <si>
    <t>TraesCS3A03G0719100</t>
  </si>
  <si>
    <t>TraesCS3A03G0864500</t>
  </si>
  <si>
    <t>TraesCS3B03G0141200</t>
  </si>
  <si>
    <t>TraesCS3B03G0209700</t>
  </si>
  <si>
    <t>TraesCS3B03G0987700</t>
  </si>
  <si>
    <t>TraesCS3D03G0149900</t>
  </si>
  <si>
    <t>TraesCS3D03G0983400</t>
  </si>
  <si>
    <t>TraesCS4A03G0180900</t>
  </si>
  <si>
    <t>TraesCS4B03G0501400</t>
  </si>
  <si>
    <t>TraesCS4B03G0822600</t>
  </si>
  <si>
    <t>TraesCS4B03G1005300</t>
  </si>
  <si>
    <t>TraesCS4D03G0115300</t>
  </si>
  <si>
    <t>TraesCS4D03G0486700</t>
  </si>
  <si>
    <t>TraesCS5A03G0211900</t>
  </si>
  <si>
    <t>TraesCS5A03G0357300</t>
  </si>
  <si>
    <t>TraesCS5A03G0434000</t>
  </si>
  <si>
    <t>TraesCS5A03G0564700</t>
  </si>
  <si>
    <t>TraesCS5A03G0564800</t>
  </si>
  <si>
    <t>TraesCS5A03G0864400</t>
  </si>
  <si>
    <t>TraesCS5A03G1094100</t>
  </si>
  <si>
    <t>TraesCS5A03G1126300</t>
  </si>
  <si>
    <t>TraesCS5B03G0429600</t>
  </si>
  <si>
    <t>TraesCS5B03G1016400</t>
  </si>
  <si>
    <t>TraesCS5B03G1138700</t>
  </si>
  <si>
    <t>TraesCS5B03G1202400</t>
  </si>
  <si>
    <t>TraesCS5B03G1309300</t>
  </si>
  <si>
    <t>TraesCS5B03G1309400</t>
  </si>
  <si>
    <t>TraesCS5D03G0038400</t>
  </si>
  <si>
    <t>TraesCS5D03G0230900</t>
  </si>
  <si>
    <t>TraesCS5D03G0829100</t>
  </si>
  <si>
    <t>TraesCS5D03G0913900</t>
  </si>
  <si>
    <t>TraesCS5D03G1052800</t>
  </si>
  <si>
    <t>TraesCS5D03G1169700</t>
  </si>
  <si>
    <t>TraesCS5D03G1235900</t>
  </si>
  <si>
    <t>TraesCS6B03G0350900</t>
  </si>
  <si>
    <t>TraesCS6D03G0785900</t>
  </si>
  <si>
    <t>TraesCS7A03G0407600</t>
  </si>
  <si>
    <t>TraesCS7A03G0835900</t>
  </si>
  <si>
    <t>TraesCS7A03G0941200</t>
  </si>
  <si>
    <t>TraesCS7A03G1041100</t>
  </si>
  <si>
    <t>TraesCS7A03G1064300</t>
  </si>
  <si>
    <t>TraesCS7B03G0347800</t>
  </si>
  <si>
    <t>TraesCS7B03G0471200</t>
  </si>
  <si>
    <t>TraesCS7B03G0888400</t>
  </si>
  <si>
    <t>TraesCS7D03G0069600</t>
  </si>
  <si>
    <t>TraesCS7D03G0113400</t>
  </si>
  <si>
    <t>TraesCS7D03G0115600</t>
  </si>
  <si>
    <t>TraesCS7D03G0126800</t>
  </si>
  <si>
    <t>TraesCS7D03G0500500</t>
  </si>
  <si>
    <t>TraesCS7D03G0553900</t>
  </si>
  <si>
    <t>TraesCS7D03G0593300</t>
  </si>
  <si>
    <t>TraesCS7D03G0732100</t>
  </si>
  <si>
    <t>TraesCS7D03G0789500</t>
  </si>
  <si>
    <t>TraesCS7D03G0906100</t>
  </si>
  <si>
    <t>TraesCS7D03G0960100</t>
  </si>
  <si>
    <t>TraesCS7D03G0991300</t>
  </si>
  <si>
    <t>TraesCS7D03G1177500</t>
  </si>
  <si>
    <t>TraesCSU03G0053700</t>
  </si>
  <si>
    <t>TraesCS5D03G0530500</t>
  </si>
  <si>
    <t>TraesCS1B03G0794500</t>
  </si>
  <si>
    <t>TraesCS2D03G0679000</t>
  </si>
  <si>
    <t>TraesCS3D03G0837600</t>
  </si>
  <si>
    <t>TraesCS6D03G0698800</t>
  </si>
  <si>
    <t>TraesCS2D03G0902200</t>
  </si>
  <si>
    <t>TraesCS3B03G0139600</t>
  </si>
  <si>
    <t>nodeName</t>
  </si>
  <si>
    <t>Degree</t>
  </si>
  <si>
    <t>TraesCS1A03G1079100</t>
  </si>
  <si>
    <t>TraesCS1B03G0693100</t>
  </si>
  <si>
    <t>TraesCS1B03G1275100</t>
  </si>
  <si>
    <t>TraesCS2A03G0873900</t>
  </si>
  <si>
    <t>TraesCS2A03G1181400</t>
  </si>
  <si>
    <t>TraesCS2B03G1134900</t>
  </si>
  <si>
    <t>TraesCS2D03G0582100</t>
  </si>
  <si>
    <t>TraesCS2D03G1099200</t>
  </si>
  <si>
    <t>TraesCS2D03G1118600</t>
  </si>
  <si>
    <t>TraesCS2D03G1134400</t>
  </si>
  <si>
    <t>TraesCS2D03G1170700</t>
  </si>
  <si>
    <t>TraesCS2D03G1266500</t>
  </si>
  <si>
    <t>TraesCS3A03G0053400</t>
  </si>
  <si>
    <t>TraesCS3A03G0720500</t>
  </si>
  <si>
    <t>TraesCS3A03G1018800</t>
  </si>
  <si>
    <t>TraesCS3B03G0642900</t>
  </si>
  <si>
    <t>TraesCS3D03G0189000</t>
  </si>
  <si>
    <t>TraesCS3D03G0529600</t>
  </si>
  <si>
    <t>TraesCS3D03G0688500</t>
  </si>
  <si>
    <t>TraesCS3D03G0946400</t>
  </si>
  <si>
    <t>TraesCS4A03G0069900</t>
  </si>
  <si>
    <t>TraesCS4A03G0648700</t>
  </si>
  <si>
    <t>TraesCS4B03G0032400</t>
  </si>
  <si>
    <t>TraesCS4B03G0587700</t>
  </si>
  <si>
    <t>TraesCS4D03G0522100</t>
  </si>
  <si>
    <t>TraesCS4D03G0698000</t>
  </si>
  <si>
    <t>TraesCS5A03G1018800</t>
  </si>
  <si>
    <t>TraesCS5A03G1162700</t>
  </si>
  <si>
    <t>TraesCS5B03G0189200</t>
  </si>
  <si>
    <t>TraesCS5B03G1049400</t>
  </si>
  <si>
    <t>TraesCS5B03G1066300</t>
  </si>
  <si>
    <t>TraesCS5D03G0163800</t>
  </si>
  <si>
    <t>TraesCS5D03G0344400</t>
  </si>
  <si>
    <t>TraesCS5D03G0361600</t>
  </si>
  <si>
    <t>TraesCS5D03G0723700</t>
  </si>
  <si>
    <t>TraesCS5D03G0852400</t>
  </si>
  <si>
    <t>TraesCS5D03G1087800</t>
  </si>
  <si>
    <t>TraesCS6B03G1088900</t>
  </si>
  <si>
    <t>TraesCS6B03G1137500</t>
  </si>
  <si>
    <t>TraesCS7A03G0292200</t>
  </si>
  <si>
    <t>TraesCS7D03G1271400</t>
  </si>
  <si>
    <t>TraesCS1A03G0782200</t>
  </si>
  <si>
    <t>TraesCS1A03G0788400</t>
  </si>
  <si>
    <t>TraesCS1B03G0192900</t>
  </si>
  <si>
    <t>TraesCS1B03G0723500</t>
  </si>
  <si>
    <t>TraesCS1B03G0772800</t>
  </si>
  <si>
    <t>TraesCS1D03G0373000</t>
  </si>
  <si>
    <t>TraesCS1D03G0547500</t>
  </si>
  <si>
    <t>TraesCS1D03G0594600</t>
  </si>
  <si>
    <t>TraesCS1D03G0602900</t>
  </si>
  <si>
    <t>TraesCS1D03G0790100</t>
  </si>
  <si>
    <t>TraesCS1D03G0814800</t>
  </si>
  <si>
    <t>TraesCS1D03G1020400</t>
  </si>
  <si>
    <t>TraesCS1D03G1040500</t>
  </si>
  <si>
    <t>TraesCS2A03G0087200</t>
  </si>
  <si>
    <t>TraesCS2A03G0132800</t>
  </si>
  <si>
    <t>TraesCS2A03G0239600</t>
  </si>
  <si>
    <t>TraesCS2A03G0337700</t>
  </si>
  <si>
    <t>TraesCS2A03G0345600</t>
  </si>
  <si>
    <t>TraesCS2A03G0649900</t>
  </si>
  <si>
    <t>TraesCS2A03G0930300</t>
  </si>
  <si>
    <t>TraesCS2A03G1166300</t>
  </si>
  <si>
    <t>TraesCS2A03G1311600</t>
  </si>
  <si>
    <t>TraesCS2B03G0463700</t>
  </si>
  <si>
    <t>TraesCS2B03G0503500</t>
  </si>
  <si>
    <t>TraesCS2B03G0698600</t>
  </si>
  <si>
    <t>TraesCS2B03G0886100</t>
  </si>
  <si>
    <t>TraesCS2B03G0959500</t>
  </si>
  <si>
    <t>TraesCS2B03G1186800</t>
  </si>
  <si>
    <t>TraesCS2B03G1388000</t>
  </si>
  <si>
    <t>TraesCS2D03G0196100</t>
  </si>
  <si>
    <t>TraesCS2D03G0361400</t>
  </si>
  <si>
    <t>TraesCS2D03G0467800</t>
  </si>
  <si>
    <t>TraesCS2D03G0619100</t>
  </si>
  <si>
    <t>TraesCS2D03G1002600</t>
  </si>
  <si>
    <t>TraesCS2D03G1277600</t>
  </si>
  <si>
    <t>TraesCS3A03G0184200</t>
  </si>
  <si>
    <t>TraesCS3A03G0209200</t>
  </si>
  <si>
    <t>TraesCS3A03G0265900</t>
  </si>
  <si>
    <t>TraesCS3A03G0754500</t>
  </si>
  <si>
    <t>TraesCS3A03G0815600</t>
  </si>
  <si>
    <t>TraesCS3A03G0943600</t>
  </si>
  <si>
    <t>TraesCS3A03G1028300</t>
  </si>
  <si>
    <t>TraesCS3A03G1192100</t>
  </si>
  <si>
    <t>TraesCS3B03G0353200</t>
  </si>
  <si>
    <t>TraesCS3B03G0397500</t>
  </si>
  <si>
    <t>TraesCS3B03G1017600</t>
  </si>
  <si>
    <t>TraesCS3B03G1028000</t>
  </si>
  <si>
    <t>TraesCS3B03G1145300</t>
  </si>
  <si>
    <t>TraesCS3B03G1163000</t>
  </si>
  <si>
    <t>TraesCS3B03G1196000</t>
  </si>
  <si>
    <t>TraesCS3B03G1208500</t>
  </si>
  <si>
    <t>TraesCS3B03G1211400</t>
  </si>
  <si>
    <t>TraesCS3D03G0584900</t>
  </si>
  <si>
    <t>TraesCS4A03G0170100</t>
  </si>
  <si>
    <t>TraesCS4A03G0171400</t>
  </si>
  <si>
    <t>TraesCS4A03G0188400</t>
  </si>
  <si>
    <t>TraesCS4A03G0491700</t>
  </si>
  <si>
    <t>TraesCS4A03G0533000</t>
  </si>
  <si>
    <t>TraesCS4A03G0604400</t>
  </si>
  <si>
    <t>TraesCS4A03G0681400</t>
  </si>
  <si>
    <t>TraesCS4A03G0752500</t>
  </si>
  <si>
    <t>TraesCS4A03G0963200</t>
  </si>
  <si>
    <t>TraesCS4A03G1245300</t>
  </si>
  <si>
    <t>TraesCS4B03G0080200</t>
  </si>
  <si>
    <t>TraesCS4B03G0155100</t>
  </si>
  <si>
    <t>TraesCS4B03G0662400</t>
  </si>
  <si>
    <t>TraesCS4B03G0715100</t>
  </si>
  <si>
    <t>TraesCS4B03G0961100</t>
  </si>
  <si>
    <t>TraesCS4D03G0022700</t>
  </si>
  <si>
    <t>TraesCS4D03G0030100</t>
  </si>
  <si>
    <t>TraesCS4D03G0130100</t>
  </si>
  <si>
    <t>TraesCS4D03G0165900</t>
  </si>
  <si>
    <t>TraesCS4D03G0454600</t>
  </si>
  <si>
    <t>TraesCS4D03G0534700</t>
  </si>
  <si>
    <t>TraesCS4D03G0657600</t>
  </si>
  <si>
    <t>TraesCS4D03G0833000</t>
  </si>
  <si>
    <t>TraesCS5A03G0113700</t>
  </si>
  <si>
    <t>TraesCS5A03G0410400</t>
  </si>
  <si>
    <t>TraesCS5A03G0931300</t>
  </si>
  <si>
    <t>TraesCS5A03G1140600</t>
  </si>
  <si>
    <t>TraesCS5A03G1189600</t>
  </si>
  <si>
    <t>TraesCS5A03G1279700</t>
  </si>
  <si>
    <t>TraesCS5B03G0127200</t>
  </si>
  <si>
    <t>TraesCS5B03G0798700</t>
  </si>
  <si>
    <t>TraesCS5B03G0835100</t>
  </si>
  <si>
    <t>TraesCS5B03G0981700</t>
  </si>
  <si>
    <t>TraesCS5B03G1140700</t>
  </si>
  <si>
    <t>TraesCS5B03G1355600</t>
  </si>
  <si>
    <t>TraesCS5D03G0133600</t>
  </si>
  <si>
    <t>TraesCS5D03G0444000</t>
  </si>
  <si>
    <t>TraesCS5D03G0878400</t>
  </si>
  <si>
    <t>TraesCS5D03G0890100</t>
  </si>
  <si>
    <t>TraesCS6B03G0199900</t>
  </si>
  <si>
    <t>TraesCS6B03G0234700</t>
  </si>
  <si>
    <t>TraesCS6B03G0496200</t>
  </si>
  <si>
    <t>TraesCS6B03G0722300</t>
  </si>
  <si>
    <t>TraesCS6D03G0043600</t>
  </si>
  <si>
    <t>TraesCS7A03G0209400</t>
  </si>
  <si>
    <t>TraesCS7A03G0222300</t>
  </si>
  <si>
    <t>TraesCS7A03G0243900</t>
  </si>
  <si>
    <t>TraesCS7A03G0373600</t>
  </si>
  <si>
    <t>TraesCS7A03G0492900</t>
  </si>
  <si>
    <t>TraesCS7A03G0548700</t>
  </si>
  <si>
    <t>TraesCS7A03G0759000</t>
  </si>
  <si>
    <t>TraesCS7A03G0868600</t>
  </si>
  <si>
    <t>TraesCS7A03G1031700</t>
  </si>
  <si>
    <t>TraesCS7A03G1236900</t>
  </si>
  <si>
    <t>TraesCS7B03G0003100</t>
  </si>
  <si>
    <t>TraesCS7B03G0053800</t>
  </si>
  <si>
    <t>TraesCS7B03G0170900</t>
  </si>
  <si>
    <t>TraesCS7B03G0306700</t>
  </si>
  <si>
    <t>TraesCS7B03G0698500</t>
  </si>
  <si>
    <t>TraesCS7B03G1087800</t>
  </si>
  <si>
    <t>TraesCS7B03G1178300</t>
  </si>
  <si>
    <t>TraesCS7D03G0176900</t>
  </si>
  <si>
    <t>TraesCS7D03G0188900</t>
  </si>
  <si>
    <t>TraesCS7D03G0189100</t>
  </si>
  <si>
    <t>TraesCS7D03G0357800</t>
  </si>
  <si>
    <t>TraesCS7D03G0824300</t>
  </si>
  <si>
    <t>TraesCS7D03G1105700</t>
  </si>
  <si>
    <t>TraesCS1B03G1072800</t>
  </si>
  <si>
    <t>TraesCS1D03G0235300</t>
  </si>
  <si>
    <t>TraesCS1D03G0452900</t>
  </si>
  <si>
    <t>TraesCS1D03G0777800</t>
  </si>
  <si>
    <t>TraesCS2A03G0378700</t>
  </si>
  <si>
    <t>TraesCS2A03G0608600</t>
  </si>
  <si>
    <t>TraesCS2A03G0832800</t>
  </si>
  <si>
    <t>TraesCS2A03G0910800</t>
  </si>
  <si>
    <t>TraesCS2A03G1000800</t>
  </si>
  <si>
    <t>TraesCS2A03G1150000</t>
  </si>
  <si>
    <t>TraesCS2A03G1214500</t>
  </si>
  <si>
    <t>TraesCS2A03G1334600</t>
  </si>
  <si>
    <t>TraesCS2B03G0541200</t>
  </si>
  <si>
    <t>TraesCS2B03G1047500</t>
  </si>
  <si>
    <t>TraesCS2B03G1298000</t>
  </si>
  <si>
    <t>TraesCS2B03G1322200</t>
  </si>
  <si>
    <t>TraesCS2D03G0019400</t>
  </si>
  <si>
    <t>TraesCS2D03G0240900</t>
  </si>
  <si>
    <t>TraesCS2D03G0248000</t>
  </si>
  <si>
    <t>TraesCS2D03G0396200</t>
  </si>
  <si>
    <t>TraesCS2D03G0467500</t>
  </si>
  <si>
    <t>TraesCS2D03G0844800</t>
  </si>
  <si>
    <t>TraesCS2D03G0868600</t>
  </si>
  <si>
    <t>TraesCS2D03G0889900</t>
  </si>
  <si>
    <t>TraesCS2D03G1091000</t>
  </si>
  <si>
    <t>TraesCS3A03G0209700</t>
  </si>
  <si>
    <t>TraesCS3A03G0219400</t>
  </si>
  <si>
    <t>TraesCS3A03G0320700</t>
  </si>
  <si>
    <t>TraesCS3A03G0371900</t>
  </si>
  <si>
    <t>TraesCS3A03G0396300</t>
  </si>
  <si>
    <t>TraesCS3A03G0589100</t>
  </si>
  <si>
    <t>TraesCS3A03G0637300</t>
  </si>
  <si>
    <t>TraesCS3A03G0996200</t>
  </si>
  <si>
    <t>TraesCS3A03G1037900</t>
  </si>
  <si>
    <t>TraesCS3A03G1082900</t>
  </si>
  <si>
    <t>TraesCS3B03G0616600</t>
  </si>
  <si>
    <t>TraesCS3B03G0666300</t>
  </si>
  <si>
    <t>TraesCS3B03G0716600</t>
  </si>
  <si>
    <t>TraesCS3B03G0780600</t>
  </si>
  <si>
    <t>TraesCS3B03G0791600</t>
  </si>
  <si>
    <t>TraesCS3B03G0976700</t>
  </si>
  <si>
    <t>TraesCS3B03G1106800</t>
  </si>
  <si>
    <t>TraesCS3B03G1135800</t>
  </si>
  <si>
    <t>TraesCS3D03G0034200</t>
  </si>
  <si>
    <t>TraesCS3D03G0166700</t>
  </si>
  <si>
    <t>TraesCS3D03G0582800</t>
  </si>
  <si>
    <t>TraesCS3D03G0642600</t>
  </si>
  <si>
    <t>TraesCS3D03G0642800</t>
  </si>
  <si>
    <t>TraesCS3D03G0714500</t>
  </si>
  <si>
    <t>TraesCS3D03G0745500</t>
  </si>
  <si>
    <t>TraesCS3D03G0811100</t>
  </si>
  <si>
    <t>TraesCS3D03G0928400</t>
  </si>
  <si>
    <t>TraesCS3D03G1047000</t>
  </si>
  <si>
    <t>TraesCS3D03G1047100</t>
  </si>
  <si>
    <t>TraesCS4A03G0002900</t>
  </si>
  <si>
    <t>TraesCS4A03G0560500</t>
  </si>
  <si>
    <t>TraesCS4A03G0647600</t>
  </si>
  <si>
    <t>TraesCS4A03G0744900</t>
  </si>
  <si>
    <t>TraesCS4A03G0821500</t>
  </si>
  <si>
    <t>TraesCS4B03G0154400</t>
  </si>
  <si>
    <t>TraesCS4B03G0327300</t>
  </si>
  <si>
    <t>TraesCS4D03G0060200</t>
  </si>
  <si>
    <t>TraesCS4D03G0088000</t>
  </si>
  <si>
    <t>TraesCS4D03G0156100</t>
  </si>
  <si>
    <t>TraesCS4D03G0267500</t>
  </si>
  <si>
    <t>TraesCS4D03G0627100</t>
  </si>
  <si>
    <t>TraesCS4D03G0762900</t>
  </si>
  <si>
    <t>TraesCS4D03G0841400</t>
  </si>
  <si>
    <t>TraesCS5A03G0112400</t>
  </si>
  <si>
    <t>TraesCS5A03G0424100</t>
  </si>
  <si>
    <t>TraesCS5A03G0471800</t>
  </si>
  <si>
    <t>TraesCS5A03G1280400</t>
  </si>
  <si>
    <t>TraesCS5B03G0256900</t>
  </si>
  <si>
    <t>TraesCS5B03G0328600</t>
  </si>
  <si>
    <t>TraesCS5B03G0391600</t>
  </si>
  <si>
    <t>TraesCS5B03G0407400</t>
  </si>
  <si>
    <t>TraesCS5B03G0509600</t>
  </si>
  <si>
    <t>TraesCS5B03G0520000</t>
  </si>
  <si>
    <t>TraesCS5B03G1139400</t>
  </si>
  <si>
    <t>TraesCS5D03G0091400</t>
  </si>
  <si>
    <t>TraesCS5D03G0221900</t>
  </si>
  <si>
    <t>TraesCS5D03G0245800</t>
  </si>
  <si>
    <t>TraesCS5D03G0395700</t>
  </si>
  <si>
    <t>TraesCS5D03G0435100</t>
  </si>
  <si>
    <t>TraesCS5D03G0500400</t>
  </si>
  <si>
    <t>TraesCS5D03G0893700</t>
  </si>
  <si>
    <t>TraesCS5D03G0979300</t>
  </si>
  <si>
    <t>TraesCS5D03G1125100</t>
  </si>
  <si>
    <t>TraesCS6B03G0179100</t>
  </si>
  <si>
    <t>TraesCS6D03G0282300</t>
  </si>
  <si>
    <t>TraesCS6D03G0306800</t>
  </si>
  <si>
    <t>TraesCS7A03G0539000</t>
  </si>
  <si>
    <t>TraesCS7A03G0679300</t>
  </si>
  <si>
    <t>TraesCS7A03G0822800</t>
  </si>
  <si>
    <t>TraesCS7A03G0824800</t>
  </si>
  <si>
    <t>TraesCS7A03G1134500</t>
  </si>
  <si>
    <t>TraesCS7A03G1223100</t>
  </si>
  <si>
    <t>TraesCS7A03G1267400</t>
  </si>
  <si>
    <t>TraesCS7B03G0306900</t>
  </si>
  <si>
    <t>TraesCS7B03G0336700</t>
  </si>
  <si>
    <t>TraesCS7B03G1219100</t>
  </si>
  <si>
    <t>TraesCS7D03G0611800</t>
  </si>
  <si>
    <t>TraesCS7D03G0759300</t>
  </si>
  <si>
    <t>TraesCS7D03G0984900</t>
  </si>
  <si>
    <t>TraesCS2A03G0918100</t>
  </si>
  <si>
    <t>TraesCS4A03G0200700</t>
  </si>
  <si>
    <t>TraesCS5A03G0397400</t>
  </si>
  <si>
    <t>TraesCS5B03G1018900</t>
  </si>
  <si>
    <t>TraesCS7B03G0591100</t>
  </si>
  <si>
    <t>TraesCS7B03G0393800</t>
  </si>
  <si>
    <t>TraesCS2D03G0983300</t>
  </si>
  <si>
    <t>TraesCS3A03G0606100</t>
  </si>
  <si>
    <t>TraesCS3B03G0008000</t>
  </si>
  <si>
    <t>TraesCS3B03G0914200</t>
  </si>
  <si>
    <t>TraesCS5B03G0598300</t>
  </si>
  <si>
    <t>TraesCS6B03G0824200</t>
  </si>
  <si>
    <t>TraesCS6D03G0809600</t>
  </si>
  <si>
    <t>TraesCS5D03G0429100</t>
  </si>
  <si>
    <t>TraesCS3A03G0694500</t>
  </si>
  <si>
    <t>TraesCS3A03G0790100</t>
  </si>
  <si>
    <t>TraesCS3B03G1330400</t>
  </si>
  <si>
    <t>TraesCS3D03G0543900</t>
  </si>
  <si>
    <t>TraesCS3D03G0675000</t>
  </si>
  <si>
    <t>TraesCS4A03G0621000</t>
  </si>
  <si>
    <t>TraesCS4B03G0923800</t>
  </si>
  <si>
    <t>TraesCS4D03G0050400</t>
  </si>
  <si>
    <t>TraesCS5A03G0368300</t>
  </si>
  <si>
    <t>TraesCS5B03G0189300</t>
  </si>
  <si>
    <t>TraesCS5D03G0479000</t>
  </si>
  <si>
    <t>TraesCS6B03G0929100</t>
  </si>
  <si>
    <t>TraesCS7A03G0610900</t>
  </si>
  <si>
    <t>TraesCS7A03G1336800</t>
  </si>
  <si>
    <t>TraesCS7B03G0780600</t>
  </si>
  <si>
    <t>TraesCS7D03G0551500</t>
  </si>
  <si>
    <t>TraesCS7D03G1052900</t>
  </si>
  <si>
    <t>TraesCS5A03G1278000</t>
  </si>
  <si>
    <t>TraesCS3B03G0669100</t>
  </si>
  <si>
    <t>TraesCS3D03G0974200</t>
  </si>
  <si>
    <t>TraesCS4A03G0083100</t>
  </si>
  <si>
    <t>TraesCS5A03G0225900</t>
  </si>
  <si>
    <t>TraesCS5A03G1220100</t>
  </si>
  <si>
    <t>TraesCS5D03G0552200</t>
  </si>
  <si>
    <t>TraesCS7A03G1057000</t>
  </si>
  <si>
    <t>TraesCS7B03G0075400</t>
  </si>
  <si>
    <t>TraesCS7D03G0809500</t>
  </si>
  <si>
    <t>TraesCS1B03G0812500</t>
  </si>
  <si>
    <t>TraesCS3D03G1135100</t>
  </si>
  <si>
    <t>TraesCS4B03G0291800</t>
  </si>
  <si>
    <t>TraesCS4D03G0013400</t>
  </si>
  <si>
    <t>TraesCS4D03G0810100</t>
  </si>
  <si>
    <t>TraesCS5B03G0125400</t>
  </si>
  <si>
    <t>TraesCS5B03G1219100</t>
  </si>
  <si>
    <t>TraesCS5D03G0136400</t>
  </si>
  <si>
    <t>TraesCS5D03G0838200</t>
  </si>
  <si>
    <t>TraesCS5D03G0902000</t>
  </si>
  <si>
    <t>TraesCS7B03G0419500</t>
  </si>
  <si>
    <t>TraesCS7B03G0455800</t>
  </si>
  <si>
    <t>TraesCS7D03G1007000</t>
  </si>
  <si>
    <t>TraesCS3B03G0993600</t>
  </si>
  <si>
    <t>TraesCS4B03G0653000</t>
  </si>
  <si>
    <t>TraesCS6D03G0607700</t>
  </si>
  <si>
    <t>TraesCS1A03G0222200</t>
  </si>
  <si>
    <t>TraesCS1A03G0272800</t>
  </si>
  <si>
    <t>TraesCS1A03G0308600</t>
  </si>
  <si>
    <t>TraesCS1A03G0334100</t>
  </si>
  <si>
    <t>TraesCS1A03G0479500</t>
  </si>
  <si>
    <t>TraesCS1A03G0608300</t>
  </si>
  <si>
    <t>TraesCS1A03G0634400</t>
  </si>
  <si>
    <t>TraesCS1A03G0654300</t>
  </si>
  <si>
    <t>TraesCS1A03G0764100</t>
  </si>
  <si>
    <t>TraesCS1A03G0847000</t>
  </si>
  <si>
    <t>TraesCS1A03G0887900</t>
  </si>
  <si>
    <t>TraesCS1A03G0968400</t>
  </si>
  <si>
    <t>TraesCS1A03G1003700</t>
  </si>
  <si>
    <t>TraesCS1A03G1022200</t>
  </si>
  <si>
    <t>TraesCS1A03G1039400</t>
  </si>
  <si>
    <t>TraesCS1A03G1060100</t>
  </si>
  <si>
    <t>TraesCS1B03G0325000</t>
  </si>
  <si>
    <t>TraesCS1B03G0359900</t>
  </si>
  <si>
    <t>TraesCS1B03G0591800</t>
  </si>
  <si>
    <t>TraesCS1B03G0649800</t>
  </si>
  <si>
    <t>TraesCS1B03G0796800</t>
  </si>
  <si>
    <t>TraesCS1B03G1065800</t>
  </si>
  <si>
    <t>TraesCS1B03G1073500</t>
  </si>
  <si>
    <t>TraesCS1B03G1184200</t>
  </si>
  <si>
    <t>TraesCS1D03G0646300</t>
  </si>
  <si>
    <t>TraesCS1D03G0668000</t>
  </si>
  <si>
    <t>TraesCS1D03G0848000</t>
  </si>
  <si>
    <t>TraesCS2A03G0300400</t>
  </si>
  <si>
    <t>TraesCS2A03G0345300</t>
  </si>
  <si>
    <t>TraesCS2A03G0953400</t>
  </si>
  <si>
    <t>TraesCS2B03G0027300</t>
  </si>
  <si>
    <t>TraesCS2B03G0967600</t>
  </si>
  <si>
    <t>TraesCS2B03G1267800</t>
  </si>
  <si>
    <t>TraesCS2D03G0318700</t>
  </si>
  <si>
    <t>TraesCS2D03G0355800</t>
  </si>
  <si>
    <t>TraesCS2D03G0524400</t>
  </si>
  <si>
    <t>TraesCS2D03G0686300</t>
  </si>
  <si>
    <t>TraesCS2D03G0705800</t>
  </si>
  <si>
    <t>TraesCS2D03G0740600</t>
  </si>
  <si>
    <t>TraesCS3A03G0700600</t>
  </si>
  <si>
    <t>TraesCS3A03G1013600</t>
  </si>
  <si>
    <t>TraesCS3A03G1146800</t>
  </si>
  <si>
    <t>TraesCS3B03G0918900</t>
  </si>
  <si>
    <t>TraesCS3B03G1033800</t>
  </si>
  <si>
    <t>TraesCS3B03G1076600</t>
  </si>
  <si>
    <t>TraesCS3D03G0059500</t>
  </si>
  <si>
    <t>TraesCS4D03G0249600</t>
  </si>
  <si>
    <t>TraesCS3D03G0943500</t>
  </si>
  <si>
    <t>TraesCS7A03G1350900</t>
  </si>
  <si>
    <t>Gene name</t>
  </si>
  <si>
    <t>Epsin-like, N-terminal domain containing protein</t>
  </si>
  <si>
    <t>Hypothetical conserved gene</t>
  </si>
  <si>
    <t>NAD(P)-binding domain containing protein</t>
  </si>
  <si>
    <t>Serine/threonine protein kinase-related domain containing protein</t>
  </si>
  <si>
    <t>WDA1</t>
  </si>
  <si>
    <t>Protein of unknown function DUF250 domain containing protein</t>
  </si>
  <si>
    <t>NIP3</t>
  </si>
  <si>
    <t>Tetratricopeptide-like helical domain containing protein</t>
  </si>
  <si>
    <t>SGPP</t>
  </si>
  <si>
    <t>OsPR2</t>
  </si>
  <si>
    <t>RER4</t>
  </si>
  <si>
    <t>Similar to Methylase</t>
  </si>
  <si>
    <t>OsFbox265</t>
  </si>
  <si>
    <t>PSBW</t>
  </si>
  <si>
    <t>Peptidase S10, serine carboxypeptidase family protein</t>
  </si>
  <si>
    <t>Protein of unknown function DUF506, plant family protein</t>
  </si>
  <si>
    <t>Harpin-induced 1 domain containing protein</t>
  </si>
  <si>
    <t>Homeodomain-like containing protein</t>
  </si>
  <si>
    <t>COR413-TM1</t>
  </si>
  <si>
    <t>WTF1</t>
  </si>
  <si>
    <t>Similar to predicted protein</t>
  </si>
  <si>
    <t>RL2</t>
  </si>
  <si>
    <t>emb2742</t>
  </si>
  <si>
    <t>RSR1</t>
  </si>
  <si>
    <t>HIPP35</t>
  </si>
  <si>
    <t>Biopterin transport-related protein BT1 family protein</t>
  </si>
  <si>
    <t>Octicosapeptide/Phox/Bem1p domain containing protein</t>
  </si>
  <si>
    <t>Similar to ATP binding protein</t>
  </si>
  <si>
    <t>Similar to H1flk (Fragment)</t>
  </si>
  <si>
    <t>OsCBL4</t>
  </si>
  <si>
    <t>TRX1</t>
  </si>
  <si>
    <t>ZRP4</t>
  </si>
  <si>
    <t>Similar to O-methyltransferase ZRP4 (EC 2.1.1.-</t>
  </si>
  <si>
    <t>OsLTP2.5</t>
  </si>
  <si>
    <t>PIN1</t>
  </si>
  <si>
    <t>HR-like lesion-inducer family protein</t>
  </si>
  <si>
    <t>OsPIP2</t>
  </si>
  <si>
    <t>OsG6PDH3</t>
  </si>
  <si>
    <t>G6PD2</t>
  </si>
  <si>
    <t>Methyltransferase type 11 domain containing protein</t>
  </si>
  <si>
    <t>XK-2</t>
  </si>
  <si>
    <t>DEAD-like helicase, N-terminal domain containing protein</t>
  </si>
  <si>
    <t>DRD1</t>
  </si>
  <si>
    <t>PSBQ1</t>
  </si>
  <si>
    <t>BAM5</t>
  </si>
  <si>
    <t>AIR9</t>
  </si>
  <si>
    <t>Homeodomain-related domain containing protein</t>
  </si>
  <si>
    <t>GIF1</t>
  </si>
  <si>
    <t>Zinc finger, FYVE/PHD-type domain containing protein</t>
  </si>
  <si>
    <t>OsTRX</t>
  </si>
  <si>
    <t>Similar to Thioredoxin 1 (TRX-1) (Thioredoxin M)</t>
  </si>
  <si>
    <t>Similar to OSIGBa0153E02-OSIGBa0093I20.5 protein</t>
  </si>
  <si>
    <t>RLI1</t>
  </si>
  <si>
    <t>HTH_MYB-like transcription factor, Positive regulation of leaf inclinatio</t>
  </si>
  <si>
    <t>SAPK1</t>
  </si>
  <si>
    <t>OsGLN2</t>
  </si>
  <si>
    <t>Glutamine synthetase, chloroplastic/mitochondrial [Source:UniProtKB/Swiss-Prot;Acc:Q43127]</t>
  </si>
  <si>
    <t>GLN2</t>
  </si>
  <si>
    <t>SULTR3</t>
  </si>
  <si>
    <t>IIP5</t>
  </si>
  <si>
    <t>Similar to ORW1943Ba0077G13.1 protein</t>
  </si>
  <si>
    <t>SODA1</t>
  </si>
  <si>
    <t>OsAAE3</t>
  </si>
  <si>
    <t>Polyketide cyclase/dehydrase and lipid transport superfamily protein [Source:UniProtKB/TrEMBL;Acc:Q9XIR9]</t>
  </si>
  <si>
    <t>CP5</t>
  </si>
  <si>
    <t>PsaN</t>
  </si>
  <si>
    <t>OsPME20</t>
  </si>
  <si>
    <t>Major facilitator superfamily protein</t>
  </si>
  <si>
    <t>INT2</t>
  </si>
  <si>
    <t>PsaK</t>
  </si>
  <si>
    <t>Glutathione hydrolase 1 [Source:UniProtKB/Swiss-Prot;Acc:Q8VYW6]</t>
  </si>
  <si>
    <t>GGT1</t>
  </si>
  <si>
    <t>OsMFS2</t>
  </si>
  <si>
    <t>OsbHLH015</t>
  </si>
  <si>
    <t>CYP99A2</t>
  </si>
  <si>
    <t>OsObgC1</t>
  </si>
  <si>
    <t>Cupredoxin domain containing protein</t>
  </si>
  <si>
    <t>OsHCT1</t>
  </si>
  <si>
    <t>Similar to OSIGBa0147H17.2 protein</t>
  </si>
  <si>
    <t>OsFPPS3</t>
  </si>
  <si>
    <t>OsTLP27</t>
  </si>
  <si>
    <t>OsPP2C01</t>
  </si>
  <si>
    <t>CYP710A1</t>
  </si>
  <si>
    <t>OsWRKY12</t>
  </si>
  <si>
    <t>Similar to WRKY transcription factor 12</t>
  </si>
  <si>
    <t>OsSTA30</t>
  </si>
  <si>
    <t>Alpha-amylase 3, chloroplastic [Source:UniProtKB/Swiss-Prot;Acc:Q94A41]</t>
  </si>
  <si>
    <t>AMY3</t>
  </si>
  <si>
    <t>CLPB1</t>
  </si>
  <si>
    <t>OsRZFP34</t>
  </si>
  <si>
    <t>OsTUB4</t>
  </si>
  <si>
    <t>AKR3</t>
  </si>
  <si>
    <t>P5CS2</t>
  </si>
  <si>
    <t>ASE1</t>
  </si>
  <si>
    <t>Nucleotide-diphospho-sugar transferase domain containing protein</t>
  </si>
  <si>
    <t>OsTCP6</t>
  </si>
  <si>
    <t>Similar to Auxin-induced basic helix-loop-helix transcription factor</t>
  </si>
  <si>
    <t>OsMC1</t>
  </si>
  <si>
    <t>Peptidase C14, caspase catalytic domain containing protein</t>
  </si>
  <si>
    <t>BGLU11</t>
  </si>
  <si>
    <t>2,3-diketo-5-methylthio-1-phosphopentane phosphatase domain containing protein</t>
  </si>
  <si>
    <t>GCP1</t>
  </si>
  <si>
    <t>OsGLYR2</t>
  </si>
  <si>
    <t>Glyoxylate/succinic semialdehyde reductase 2, chloroplastic [Source:UniProtKB/Swiss-Prot;Acc:F4I907]</t>
  </si>
  <si>
    <t>GLYR2</t>
  </si>
  <si>
    <t>UPM1</t>
  </si>
  <si>
    <t>OsbZIP07</t>
  </si>
  <si>
    <t>Similar to Transcription factor (Fragment)</t>
  </si>
  <si>
    <t>OsABCG1</t>
  </si>
  <si>
    <t>Zinc finger, C2H2-type domain containing protein</t>
  </si>
  <si>
    <t>SPHK2</t>
  </si>
  <si>
    <t>OsBgal8</t>
  </si>
  <si>
    <t>HISN4</t>
  </si>
  <si>
    <t>CK1</t>
  </si>
  <si>
    <t>RCA</t>
  </si>
  <si>
    <t>OsSCP13</t>
  </si>
  <si>
    <t>OsARAF3</t>
  </si>
  <si>
    <t>ASD1</t>
  </si>
  <si>
    <t>ARP1</t>
  </si>
  <si>
    <t>OsCBL3</t>
  </si>
  <si>
    <t>Similar to Pherophorin-S precursor</t>
  </si>
  <si>
    <t>OsTBP2</t>
  </si>
  <si>
    <t>TBP2</t>
  </si>
  <si>
    <t>AK1</t>
  </si>
  <si>
    <t>OsERF#128</t>
  </si>
  <si>
    <t>PKP1</t>
  </si>
  <si>
    <t>Similar to ProFAR isomerase associated family protein, expressed</t>
  </si>
  <si>
    <t>SOQ1</t>
  </si>
  <si>
    <t>OsGRX4</t>
  </si>
  <si>
    <t>PPX</t>
  </si>
  <si>
    <t>PPOX1</t>
  </si>
  <si>
    <t>OsGELP114</t>
  </si>
  <si>
    <t>OsLHT4A</t>
  </si>
  <si>
    <t>AATL1</t>
  </si>
  <si>
    <t>IPMS2</t>
  </si>
  <si>
    <t>OsPP117</t>
  </si>
  <si>
    <t>Phosphoglucan phosphatase LSF2, chloroplastic [Source:UniProtKB/Swiss-Prot;Acc:Q9SRK5]</t>
  </si>
  <si>
    <t>LSF2</t>
  </si>
  <si>
    <t>cab</t>
  </si>
  <si>
    <t>Similar to LHC I type IV chlorophyll binding protein (Fragment)</t>
  </si>
  <si>
    <t>LHCA4</t>
  </si>
  <si>
    <t>OsUGE3</t>
  </si>
  <si>
    <t>UGE1</t>
  </si>
  <si>
    <t>OsRCI2-11</t>
  </si>
  <si>
    <t>Os_F0772</t>
  </si>
  <si>
    <t>OsENA1</t>
  </si>
  <si>
    <t>OsEno1</t>
  </si>
  <si>
    <t>KIN8B</t>
  </si>
  <si>
    <t>OASA1</t>
  </si>
  <si>
    <t>Aminotransferase, class IV family protein</t>
  </si>
  <si>
    <t>Bifunctional aspartokinase/homoserine dehydrogenase 1, chloroplastic [Source:UniProtKB/Swiss-Prot;Acc:Q9SA18]</t>
  </si>
  <si>
    <t>AKHSDH1</t>
  </si>
  <si>
    <t>TPKA</t>
  </si>
  <si>
    <t>OsPP2C11</t>
  </si>
  <si>
    <t>OsDjC17</t>
  </si>
  <si>
    <t>OsALDH3E2</t>
  </si>
  <si>
    <t>XBOS32</t>
  </si>
  <si>
    <t>BBD2</t>
  </si>
  <si>
    <t>COX17-2</t>
  </si>
  <si>
    <t>Similar to AAE18 (ACYL-ACTIVATING ENZYME 18); catalytic/ ligase</t>
  </si>
  <si>
    <t>AAE18</t>
  </si>
  <si>
    <t>prx77</t>
  </si>
  <si>
    <t>SE1</t>
  </si>
  <si>
    <t>OsEnS-122</t>
  </si>
  <si>
    <t>Osh69</t>
  </si>
  <si>
    <t>RFS1</t>
  </si>
  <si>
    <t>HMGR</t>
  </si>
  <si>
    <t>OsBBX26</t>
  </si>
  <si>
    <t>OsCYP38</t>
  </si>
  <si>
    <t>OsUCL24</t>
  </si>
  <si>
    <t>OsDJ-1D</t>
  </si>
  <si>
    <t>CBBY</t>
  </si>
  <si>
    <t>prx15</t>
  </si>
  <si>
    <t>Similar to F20B17.20</t>
  </si>
  <si>
    <t>Similar to cDNA clone:J023083M02, full insert sequence</t>
  </si>
  <si>
    <t>NRT2.4</t>
  </si>
  <si>
    <t>High-affinity nitrate transporter, Nitrate transport, Auxin signalin</t>
  </si>
  <si>
    <t>OsLEA4</t>
  </si>
  <si>
    <t>Late embryogenesis abundant (LEA) group 1 family protein</t>
  </si>
  <si>
    <t>OsRpo</t>
  </si>
  <si>
    <t>MutM</t>
  </si>
  <si>
    <t>DNA glycosylase/AP lyase domain containing protein</t>
  </si>
  <si>
    <t>CATB</t>
  </si>
  <si>
    <t>Catalase isozyme B (EC 1.11.1.6) (CAT-B)</t>
  </si>
  <si>
    <t>NTR2</t>
  </si>
  <si>
    <t>OsLTPG22</t>
  </si>
  <si>
    <t>CYP78A9</t>
  </si>
  <si>
    <t>ROX2</t>
  </si>
  <si>
    <t>pi55-1</t>
  </si>
  <si>
    <t>PIRL4</t>
  </si>
  <si>
    <t>NIP1-2</t>
  </si>
  <si>
    <t>Internal Degree</t>
  </si>
  <si>
    <t>Refseq Description</t>
  </si>
  <si>
    <t>LOC123039912</t>
  </si>
  <si>
    <t xml:space="preserve">protein NETWORKED 4B-like </t>
  </si>
  <si>
    <t xml:space="preserve">UDP-glycosyltransferase 73E1-like </t>
  </si>
  <si>
    <t>LOC123041551</t>
  </si>
  <si>
    <t xml:space="preserve">peroxidase 42-like isoform X2 </t>
  </si>
  <si>
    <t xml:space="preserve">receptor-like protein EIX2 </t>
  </si>
  <si>
    <t xml:space="preserve">protein NRT1/ PTR FAMILY 5.2-like </t>
  </si>
  <si>
    <t xml:space="preserve">very-long-chain aldehyde decarbonylase GL1-5-like </t>
  </si>
  <si>
    <t>CER1-1A</t>
  </si>
  <si>
    <t xml:space="preserve">aquaporin NIP3-1-like </t>
  </si>
  <si>
    <t xml:space="preserve">F-box protein PP2-A13-like </t>
  </si>
  <si>
    <t>LOC123126800</t>
  </si>
  <si>
    <t xml:space="preserve">uncharacterized protein LOC123126800 </t>
  </si>
  <si>
    <t xml:space="preserve">protein NRT1/ PTR FAMILY 6.3-like </t>
  </si>
  <si>
    <t xml:space="preserve">haloacid dehalogenase-like hydrolase domain-containing protein Sgpp </t>
  </si>
  <si>
    <t xml:space="preserve">lichenase-2-like </t>
  </si>
  <si>
    <t xml:space="preserve">protein RETICULATA-RELATED 4, chloroplastic-like </t>
  </si>
  <si>
    <t>LOC123055288</t>
  </si>
  <si>
    <t xml:space="preserve">uncharacterized protein LOC123055288 isoform X1 </t>
  </si>
  <si>
    <t xml:space="preserve">putative disease resistance protein RGA4 </t>
  </si>
  <si>
    <t xml:space="preserve">dnaJ protein homolog 1-like </t>
  </si>
  <si>
    <t xml:space="preserve">glucan endo-1,3-beta-glucosidase 14-like </t>
  </si>
  <si>
    <t xml:space="preserve">leucine-rich repeat receptor protein kinase HPCA1-like </t>
  </si>
  <si>
    <t xml:space="preserve">F-box protein At5g46170-like </t>
  </si>
  <si>
    <t xml:space="preserve">high molecular mass early light-inducible protein HV58, chloroplastic-like </t>
  </si>
  <si>
    <t>LOC123163754</t>
  </si>
  <si>
    <t xml:space="preserve">photosystem II reaction center W protein, chloroplastic-like </t>
  </si>
  <si>
    <t>LOC123063657</t>
  </si>
  <si>
    <t xml:space="preserve">uncharacterized protein LOC123063657 </t>
  </si>
  <si>
    <t>LOC123065486</t>
  </si>
  <si>
    <t xml:space="preserve">uncharacterized protein At1g15400-like </t>
  </si>
  <si>
    <t xml:space="preserve">non-specific lipid-transfer protein 2-like </t>
  </si>
  <si>
    <t>LOC123068230</t>
  </si>
  <si>
    <t xml:space="preserve">protein N-lysine methyltransferase METTL21A-like </t>
  </si>
  <si>
    <t xml:space="preserve">cold-regulated 413 inner membrane protein 2, chloroplastic-like </t>
  </si>
  <si>
    <t xml:space="preserve">protein WHAT'S THIS FACTOR 1 homolog, chloroplastic-like </t>
  </si>
  <si>
    <t xml:space="preserve">CTP synthase-like isoform X2 </t>
  </si>
  <si>
    <t xml:space="preserve">pathogen-related protein-like </t>
  </si>
  <si>
    <t xml:space="preserve">probable esterase D14L </t>
  </si>
  <si>
    <t xml:space="preserve">APETALA2-like protein 1 isoform X1 </t>
  </si>
  <si>
    <t xml:space="preserve">GDSL esterase/lipase At1g28600-like </t>
  </si>
  <si>
    <t xml:space="preserve">heavy metal-associated isoprenylated plant protein 35-like </t>
  </si>
  <si>
    <t xml:space="preserve">cellulose synthase A catalytic subunit 7 </t>
  </si>
  <si>
    <t xml:space="preserve">aquaporin NIP3-1 </t>
  </si>
  <si>
    <t>LOC123127795</t>
  </si>
  <si>
    <t>LOC123129630</t>
  </si>
  <si>
    <t xml:space="preserve">serine/arginine-rich-splicing factor SR34-like isoform X2 </t>
  </si>
  <si>
    <t>LOC123131411</t>
  </si>
  <si>
    <t xml:space="preserve">EEF1A lysine methyltransferase 4-like isoform X1 </t>
  </si>
  <si>
    <t>LOC123134284</t>
  </si>
  <si>
    <t>LOC123093356</t>
  </si>
  <si>
    <t>LOC123093372</t>
  </si>
  <si>
    <t xml:space="preserve">solute carrier family 35 member F2-like </t>
  </si>
  <si>
    <t xml:space="preserve">peroxidase 1-like </t>
  </si>
  <si>
    <t xml:space="preserve">calcineurin B-like protein 4 </t>
  </si>
  <si>
    <t>LOC123143861</t>
  </si>
  <si>
    <t xml:space="preserve">uncharacterized protein LOC123143861 isoform X1 </t>
  </si>
  <si>
    <t>LOC123097816</t>
  </si>
  <si>
    <t xml:space="preserve">uncharacterized protein LOC123097816 </t>
  </si>
  <si>
    <t>LOC123149930</t>
  </si>
  <si>
    <t xml:space="preserve">E3 ubiquitin-protein ligase RNF14-like </t>
  </si>
  <si>
    <t xml:space="preserve">protein ACCELERATED CELL DEATH 6-like </t>
  </si>
  <si>
    <t>LOC123180686</t>
  </si>
  <si>
    <t>LOC123181000</t>
  </si>
  <si>
    <t>LOC123167947</t>
  </si>
  <si>
    <t xml:space="preserve">bifunctional epoxide hydrolase 2-like </t>
  </si>
  <si>
    <t>LOC123181670</t>
  </si>
  <si>
    <t xml:space="preserve">palmitoyl-protein thioesterase 1-like isoform X1 </t>
  </si>
  <si>
    <t>LOC123181892</t>
  </si>
  <si>
    <t>LOC123182118</t>
  </si>
  <si>
    <t>LOC123182198</t>
  </si>
  <si>
    <t xml:space="preserve">beta-glucosidase BoGH3B-like </t>
  </si>
  <si>
    <t xml:space="preserve">protein NUCLEAR FUSION DEFECTIVE 4-like </t>
  </si>
  <si>
    <t xml:space="preserve">thioredoxin H1-like </t>
  </si>
  <si>
    <t>LOC123182598</t>
  </si>
  <si>
    <t>LOC123182685</t>
  </si>
  <si>
    <t xml:space="preserve">uncharacterized protein LOC123182685 </t>
  </si>
  <si>
    <t>LOC123175202</t>
  </si>
  <si>
    <t>LOC123178542</t>
  </si>
  <si>
    <t xml:space="preserve">pathogen-related protein </t>
  </si>
  <si>
    <t>LOC123178815</t>
  </si>
  <si>
    <t xml:space="preserve">peptidyl-prolyl cis-trans isomerase Pin1-like </t>
  </si>
  <si>
    <t xml:space="preserve">7-deoxyloganetin glucosyltransferase-like </t>
  </si>
  <si>
    <t xml:space="preserve">ervatamin-B-like </t>
  </si>
  <si>
    <t>LOC123187119</t>
  </si>
  <si>
    <t xml:space="preserve">serine carboxypeptidase-like 11 isoform X1 </t>
  </si>
  <si>
    <t xml:space="preserve">glucose-6-phosphate 1-dehydrogenase 2, chloroplastic-like isoform X2 </t>
  </si>
  <si>
    <t>LOC123187567</t>
  </si>
  <si>
    <t xml:space="preserve">uncharacterized protein LOC123187567 </t>
  </si>
  <si>
    <t>LOC123187598</t>
  </si>
  <si>
    <t xml:space="preserve">momilactone A synthase-like </t>
  </si>
  <si>
    <t xml:space="preserve">xylulose kinase 2-like </t>
  </si>
  <si>
    <t>LOC123187869</t>
  </si>
  <si>
    <t xml:space="preserve">uncharacterized protein LOC123187869 </t>
  </si>
  <si>
    <t xml:space="preserve">heavy metal-associated isoprenylated plant protein 23-like </t>
  </si>
  <si>
    <t xml:space="preserve">copper-transporting ATPase PAA1, chloroplastic-like isoform X1 </t>
  </si>
  <si>
    <t>LOC123184990</t>
  </si>
  <si>
    <t xml:space="preserve">uncharacterized protein LOC123184990 </t>
  </si>
  <si>
    <t>LOC123187929</t>
  </si>
  <si>
    <t xml:space="preserve">calmodulin-1-like </t>
  </si>
  <si>
    <t xml:space="preserve">E3 ubiquitin-protein ligase EL5-like </t>
  </si>
  <si>
    <t>LOC123188161</t>
  </si>
  <si>
    <t xml:space="preserve">interferon-related developmental regulator 2-like </t>
  </si>
  <si>
    <t xml:space="preserve">187-kDa microtubule-associated protein AIR9-like isoform X2 </t>
  </si>
  <si>
    <t xml:space="preserve">flowering-promoting factor 1-like protein 4 </t>
  </si>
  <si>
    <t>LOC123189686</t>
  </si>
  <si>
    <t xml:space="preserve">calcium uptake protein, mitochondrial-like </t>
  </si>
  <si>
    <t>LOC123185728</t>
  </si>
  <si>
    <t xml:space="preserve">putative GEM-like protein 8 </t>
  </si>
  <si>
    <t>LOC123189861</t>
  </si>
  <si>
    <t>LOC123189898</t>
  </si>
  <si>
    <t xml:space="preserve">beta-glucosidase 16-like </t>
  </si>
  <si>
    <t>LOC123189991</t>
  </si>
  <si>
    <t xml:space="preserve">uncharacterized protein LOC123189991 </t>
  </si>
  <si>
    <t xml:space="preserve">anthocyanin regulatory R-S protein-like isoform X1 </t>
  </si>
  <si>
    <t>LOC123190158</t>
  </si>
  <si>
    <t xml:space="preserve">probable LRR receptor-like serine/threonine-protein kinase At1g56140 </t>
  </si>
  <si>
    <t xml:space="preserve">putative lipid-transfer protein DIR1 </t>
  </si>
  <si>
    <t xml:space="preserve">33 kDa ribonucleoprotein, chloroplastic-like </t>
  </si>
  <si>
    <t>LOC123190639</t>
  </si>
  <si>
    <t xml:space="preserve">uncharacterized protein LOC123190639 </t>
  </si>
  <si>
    <t xml:space="preserve">glutamine synthetase leaf isozyme, chloroplastic </t>
  </si>
  <si>
    <t xml:space="preserve">loricrin-like </t>
  </si>
  <si>
    <t xml:space="preserve">probable sulfate transporter 3.3 </t>
  </si>
  <si>
    <t xml:space="preserve">superoxide dismutase </t>
  </si>
  <si>
    <t>LOC123191120</t>
  </si>
  <si>
    <t xml:space="preserve">AT-hook motif nuclear-localized protein 9-like </t>
  </si>
  <si>
    <t xml:space="preserve">oxalate--CoA ligase-like </t>
  </si>
  <si>
    <t>LOC123186690</t>
  </si>
  <si>
    <t xml:space="preserve">peroxidase 12-like </t>
  </si>
  <si>
    <t>LOC123043077</t>
  </si>
  <si>
    <t xml:space="preserve">pyruvate dehydrogenase E1 component subunit alpha-3, chloroplastic isoform X1 </t>
  </si>
  <si>
    <t xml:space="preserve">cysteine proteinase inhibitor 8-like </t>
  </si>
  <si>
    <t>LOC123044187</t>
  </si>
  <si>
    <t xml:space="preserve">pectinesterase QRT1-like </t>
  </si>
  <si>
    <t xml:space="preserve">protein CHROMATIN REMODELING 35-like isoform X2 </t>
  </si>
  <si>
    <t>LOC123044366</t>
  </si>
  <si>
    <t>LOC123044481</t>
  </si>
  <si>
    <t xml:space="preserve">uncharacterized protein LOC123044481 </t>
  </si>
  <si>
    <t>LOC123044530</t>
  </si>
  <si>
    <t xml:space="preserve">uncharacterized protein LOC123044530 isoform X1 </t>
  </si>
  <si>
    <t xml:space="preserve">probable inositol transporter 2 </t>
  </si>
  <si>
    <t xml:space="preserve">photosystem I reaction center subunit psaK, chloroplastic-like </t>
  </si>
  <si>
    <t xml:space="preserve">transcription factor BHLH6-like isoform X1 </t>
  </si>
  <si>
    <t xml:space="preserve">glycolipid transfer protein 3-like </t>
  </si>
  <si>
    <t>LOC123045882</t>
  </si>
  <si>
    <t xml:space="preserve">chitinase 4-like </t>
  </si>
  <si>
    <t xml:space="preserve">probable E3 ubiquitin-protein ligase ATL44 </t>
  </si>
  <si>
    <t>LOC123045920</t>
  </si>
  <si>
    <t xml:space="preserve">protein CHROMOSOME TRANSMISSION FIDELITY 7-like </t>
  </si>
  <si>
    <t>LOC123041739</t>
  </si>
  <si>
    <t xml:space="preserve">uncharacterized protein LOC123041739 </t>
  </si>
  <si>
    <t>LOC123046603</t>
  </si>
  <si>
    <t>LOC123046630</t>
  </si>
  <si>
    <t>LOC123046858</t>
  </si>
  <si>
    <t xml:space="preserve">uncharacterized protein LOC123046858 </t>
  </si>
  <si>
    <t>LOC123046941</t>
  </si>
  <si>
    <t xml:space="preserve">fructan 6-exohydrolase-like isoform X1 </t>
  </si>
  <si>
    <t xml:space="preserve">abscisic acid-inducible protein kinase-like isoform X1 </t>
  </si>
  <si>
    <t>LOC123047005</t>
  </si>
  <si>
    <t xml:space="preserve">uncharacterized protein LOC123047005 </t>
  </si>
  <si>
    <t xml:space="preserve">photosystem I reaction center subunit N, chloroplastic </t>
  </si>
  <si>
    <t xml:space="preserve">probable GTP-binding protein OBGC1, chloroplastic </t>
  </si>
  <si>
    <t>LOC123051706</t>
  </si>
  <si>
    <t>LOC123051903</t>
  </si>
  <si>
    <t>LOC123052032</t>
  </si>
  <si>
    <t>LOC123049003</t>
  </si>
  <si>
    <t xml:space="preserve">oxygen-evolving enhancer protein 3, chloroplastic-like </t>
  </si>
  <si>
    <t xml:space="preserve">beta-amylase </t>
  </si>
  <si>
    <t>LOC123052703</t>
  </si>
  <si>
    <t xml:space="preserve">vacuolar protein sorting-associated protein 32 homolog 1-like </t>
  </si>
  <si>
    <t>LOC123049295</t>
  </si>
  <si>
    <t xml:space="preserve">beta-fructofuranosidase, insoluble isoenzyme 2 </t>
  </si>
  <si>
    <t>LOC123053270</t>
  </si>
  <si>
    <t xml:space="preserve">succinate dehydrogenase subunit 5, mitochondrial-like </t>
  </si>
  <si>
    <t>LOC123053367</t>
  </si>
  <si>
    <t xml:space="preserve">glutathione hydrolase 1-like </t>
  </si>
  <si>
    <t xml:space="preserve">hydroxycinnamoyltransferase 1-like </t>
  </si>
  <si>
    <t>LOC123049707</t>
  </si>
  <si>
    <t xml:space="preserve">uncharacterized protein LOC123049707 </t>
  </si>
  <si>
    <t>LOC123054129</t>
  </si>
  <si>
    <t>LOC123054503</t>
  </si>
  <si>
    <t>LOC123054797</t>
  </si>
  <si>
    <t xml:space="preserve">uncharacterized protein LOC123054797 </t>
  </si>
  <si>
    <t xml:space="preserve">farnesyl pyrophosphate synthase-like isoform X2 </t>
  </si>
  <si>
    <t>LOC123055294</t>
  </si>
  <si>
    <t>LOC123059867</t>
  </si>
  <si>
    <t xml:space="preserve">peroxisomal membrane protein PEX14-like isoform X1 </t>
  </si>
  <si>
    <t xml:space="preserve">non-specific lipid-transfer protein 4.1-like </t>
  </si>
  <si>
    <t xml:space="preserve">thylakoid lumenal 17.9 kDa protein, chloroplastic-like </t>
  </si>
  <si>
    <t>LOC123060276</t>
  </si>
  <si>
    <t>LOC123060277</t>
  </si>
  <si>
    <t xml:space="preserve">probable protein phosphatase 2C 1 isoform X1 </t>
  </si>
  <si>
    <t xml:space="preserve">transcription factor MYBS3-like </t>
  </si>
  <si>
    <t>LOC123060471</t>
  </si>
  <si>
    <t xml:space="preserve">auxin-responsive protein IAA1-like </t>
  </si>
  <si>
    <t xml:space="preserve">cytochrome P450 710A1-like </t>
  </si>
  <si>
    <t>CYP710A8-A</t>
  </si>
  <si>
    <t>LOC123060840</t>
  </si>
  <si>
    <t xml:space="preserve">probable protein ABIL3 </t>
  </si>
  <si>
    <t>LOC123061610</t>
  </si>
  <si>
    <t xml:space="preserve">acidic endochitinase-like </t>
  </si>
  <si>
    <t xml:space="preserve">alpha-amylase 3, chloroplastic-like </t>
  </si>
  <si>
    <t>LOC123061858</t>
  </si>
  <si>
    <t xml:space="preserve">uncharacterized protein LOC123061858 </t>
  </si>
  <si>
    <t xml:space="preserve">chaperone protein ClpB1-like </t>
  </si>
  <si>
    <t>LOC123061965</t>
  </si>
  <si>
    <t xml:space="preserve">uncharacterized protein LOC123061965 </t>
  </si>
  <si>
    <t>LOC123058561</t>
  </si>
  <si>
    <t xml:space="preserve">serine carboxypeptidase-like 2 </t>
  </si>
  <si>
    <t xml:space="preserve">probable E3 ubiquitin-protein ligase RZFP34 isoform X1 </t>
  </si>
  <si>
    <t>LOC123062311</t>
  </si>
  <si>
    <t xml:space="preserve">serine carboxypeptidase-like 18 </t>
  </si>
  <si>
    <t xml:space="preserve">cysteine synthase-like </t>
  </si>
  <si>
    <t>LOC123062419</t>
  </si>
  <si>
    <t xml:space="preserve">cytochrome P450 704C1-like isoform X5 </t>
  </si>
  <si>
    <t xml:space="preserve">NADPH-dependent aldo-keto reductase, chloroplastic-like </t>
  </si>
  <si>
    <t xml:space="preserve">protein ENHANCED PSEUDOMONAS SUSCEPTIBILITY 1-like </t>
  </si>
  <si>
    <t xml:space="preserve">amidophosphoribosyltransferase, chloroplastic-like </t>
  </si>
  <si>
    <t xml:space="preserve">RNA-binding protein 24-B-like isoform X1 </t>
  </si>
  <si>
    <t>LOC123058925</t>
  </si>
  <si>
    <t xml:space="preserve">uncharacterized protein LOC123058925 </t>
  </si>
  <si>
    <t>LOC123063106</t>
  </si>
  <si>
    <t xml:space="preserve">4-sulfomuconolactone hydrolase-like </t>
  </si>
  <si>
    <t xml:space="preserve">uncharacterized protein At4g15970-like </t>
  </si>
  <si>
    <t xml:space="preserve">uncharacterized WD repeat-containing protein C17D11.16-like </t>
  </si>
  <si>
    <t xml:space="preserve">transcription factor TCP20-like </t>
  </si>
  <si>
    <t xml:space="preserve">metacaspase-1-like </t>
  </si>
  <si>
    <t>LOC123059076</t>
  </si>
  <si>
    <t xml:space="preserve">beta-glucosidase 5-like isoform X2 </t>
  </si>
  <si>
    <t xml:space="preserve">flowering-promoting factor 1-like protein 2 </t>
  </si>
  <si>
    <t xml:space="preserve">probable esterase PIR7A </t>
  </si>
  <si>
    <t>LOC123063322</t>
  </si>
  <si>
    <t xml:space="preserve">uncharacterized protein LOC123063322 isoform X1 </t>
  </si>
  <si>
    <t>LOC123063462</t>
  </si>
  <si>
    <t xml:space="preserve">cysteine-rich and transmembrane domain-containing protein WIH1-like </t>
  </si>
  <si>
    <t>LOC123063547</t>
  </si>
  <si>
    <t xml:space="preserve">DIMBOA UDP-glucosyltransferase BX9-like </t>
  </si>
  <si>
    <t xml:space="preserve">DIMBOA UDP-glucosyltransferase BX8-like </t>
  </si>
  <si>
    <t>LOC123068164</t>
  </si>
  <si>
    <t xml:space="preserve">subtilisin-like protease SBT3.5 </t>
  </si>
  <si>
    <t>LOC123068466</t>
  </si>
  <si>
    <t xml:space="preserve">non-specific lipid-transfer protein 4.3-like </t>
  </si>
  <si>
    <t>LOC123068468</t>
  </si>
  <si>
    <t>LOC123068643</t>
  </si>
  <si>
    <t xml:space="preserve">probable folate-biopterin transporter 8, chloroplastic </t>
  </si>
  <si>
    <t xml:space="preserve">2-alkenal reductase (NADP(+)-dependent)-like </t>
  </si>
  <si>
    <t>LOC123069099</t>
  </si>
  <si>
    <t xml:space="preserve">probable tRNA N6-adenosine threonylcarbamoyltransferase, mitochondrial isoform X1 </t>
  </si>
  <si>
    <t xml:space="preserve">peptide-N4-(N-acetyl-beta-glucosaminyl)asparagine amidase A-like </t>
  </si>
  <si>
    <t>LOC123070065</t>
  </si>
  <si>
    <t xml:space="preserve">S-adenosyl-L-methionine-dependent uroporphyrinogen III methyltransferase, chloroplastic-like </t>
  </si>
  <si>
    <t xml:space="preserve">alpha-amylase 3, chloroplastic-like isoform X1 </t>
  </si>
  <si>
    <t>LOC123070584</t>
  </si>
  <si>
    <t xml:space="preserve">putative ubiquitin-conjugating enzyme E2 38 </t>
  </si>
  <si>
    <t>LOC123070627</t>
  </si>
  <si>
    <t xml:space="preserve">dolichyl-diphosphooligosaccharide--protein glycosyltransferase subunit STT3A-like </t>
  </si>
  <si>
    <t xml:space="preserve">tubulin beta chain </t>
  </si>
  <si>
    <t>LOC123071371</t>
  </si>
  <si>
    <t xml:space="preserve">ankyrin repeat-containing protein At5g02620-like isoform X2 </t>
  </si>
  <si>
    <t xml:space="preserve">delta-1-pyrroline-5-carboxylate synthase 2-like </t>
  </si>
  <si>
    <t>LOC123071614</t>
  </si>
  <si>
    <t>LOC123066082</t>
  </si>
  <si>
    <t xml:space="preserve">uncharacterized protein LOC123066082 </t>
  </si>
  <si>
    <t>LOC123071866</t>
  </si>
  <si>
    <t xml:space="preserve">BTB/POZ and TAZ domain-containing protein 1-like </t>
  </si>
  <si>
    <t xml:space="preserve">cytochrome P450 CYP99A1-like </t>
  </si>
  <si>
    <t>LOC123067757</t>
  </si>
  <si>
    <t xml:space="preserve">uncharacterized protein LOC123067757 </t>
  </si>
  <si>
    <t>LOC123072146</t>
  </si>
  <si>
    <t>LOC123072181</t>
  </si>
  <si>
    <t xml:space="preserve">glucan endo-1,3-beta-glucosidase GI-like </t>
  </si>
  <si>
    <t>LOC123066592</t>
  </si>
  <si>
    <t xml:space="preserve">uncharacterized protein LOC123073663 </t>
  </si>
  <si>
    <t>LOC123076874</t>
  </si>
  <si>
    <t xml:space="preserve">uncharacterized lipoprotein syc1174_c-like </t>
  </si>
  <si>
    <t>LOC123077168</t>
  </si>
  <si>
    <t>LOC123077295</t>
  </si>
  <si>
    <t>LOC123074534</t>
  </si>
  <si>
    <t>LOC123078819</t>
  </si>
  <si>
    <t xml:space="preserve">putative Peroxidase 48 isoform X1 </t>
  </si>
  <si>
    <t>LOC123079077</t>
  </si>
  <si>
    <t xml:space="preserve">uncharacterized protein LOC123079077 </t>
  </si>
  <si>
    <t>LOC123079210</t>
  </si>
  <si>
    <t xml:space="preserve">la-related protein 6A-like </t>
  </si>
  <si>
    <t>LOC123079278</t>
  </si>
  <si>
    <t xml:space="preserve">protein DETOXIFICATION 32-like </t>
  </si>
  <si>
    <t xml:space="preserve">sphingosine kinase 2-like </t>
  </si>
  <si>
    <t>LOC123079836</t>
  </si>
  <si>
    <t>LOC123079953</t>
  </si>
  <si>
    <t xml:space="preserve">SUN domain-containing protein 4-like isoform X2 </t>
  </si>
  <si>
    <t>LOC123080301</t>
  </si>
  <si>
    <t xml:space="preserve">2-pyrone-4,6-dicarboxylate hydrolase-like </t>
  </si>
  <si>
    <t>LOC123075282</t>
  </si>
  <si>
    <t>LOC123080463</t>
  </si>
  <si>
    <t>LOC123075810</t>
  </si>
  <si>
    <t xml:space="preserve">agamous-like MADS-box protein AGL61 </t>
  </si>
  <si>
    <t xml:space="preserve">glycine-rich cell wall structural protein 1.0-like </t>
  </si>
  <si>
    <t>LOC123084673</t>
  </si>
  <si>
    <t>LOC123084912</t>
  </si>
  <si>
    <t xml:space="preserve">uncharacterized protein LOC123084912 </t>
  </si>
  <si>
    <t>LOC123084952</t>
  </si>
  <si>
    <t xml:space="preserve">beta-galactosidase 6-like </t>
  </si>
  <si>
    <t xml:space="preserve">imidazole glycerol phosphate synthase hisHF, chloroplastic-like </t>
  </si>
  <si>
    <t>LOC123085359</t>
  </si>
  <si>
    <t>LOC123085384</t>
  </si>
  <si>
    <t xml:space="preserve">uncharacterized protein LOC123085384 isoform X2 </t>
  </si>
  <si>
    <t>LOC123085446</t>
  </si>
  <si>
    <t xml:space="preserve">E3 ubiquitin-protein ligase XB3-like </t>
  </si>
  <si>
    <t>LOC123085546</t>
  </si>
  <si>
    <t xml:space="preserve">salt stress-induced hydrophobic peptide ESI3 </t>
  </si>
  <si>
    <t xml:space="preserve">ribulose bisphosphate carboxylase/oxygenase activase B, chloroplastic </t>
  </si>
  <si>
    <t>LOC123086514</t>
  </si>
  <si>
    <t xml:space="preserve">cyclin-T1-3-like </t>
  </si>
  <si>
    <t>LOC123082149</t>
  </si>
  <si>
    <t>LOC123082221</t>
  </si>
  <si>
    <t>LOC123086829</t>
  </si>
  <si>
    <t xml:space="preserve">protein OSB1, mitochondrial-like </t>
  </si>
  <si>
    <t xml:space="preserve">dormancy-associated protein 1-like </t>
  </si>
  <si>
    <t xml:space="preserve">calcineurin B-like protein 3 </t>
  </si>
  <si>
    <t>LOC123087311</t>
  </si>
  <si>
    <t xml:space="preserve">pentatricopeptide repeat-containing protein At2g01860-like </t>
  </si>
  <si>
    <t xml:space="preserve">TATA-box-binding protein 2 isoform X1 </t>
  </si>
  <si>
    <t xml:space="preserve">F-box protein PP2-B1-like </t>
  </si>
  <si>
    <t>LOC123087586</t>
  </si>
  <si>
    <t xml:space="preserve">uncharacterized protein LOC123087586 </t>
  </si>
  <si>
    <t xml:space="preserve">phytosulfokine receptor 2-like </t>
  </si>
  <si>
    <t xml:space="preserve">dormancy-associated protein homolog 3-like </t>
  </si>
  <si>
    <t>LOC123087971</t>
  </si>
  <si>
    <t xml:space="preserve">uncharacterized protein LOC123087971 isoform X1 </t>
  </si>
  <si>
    <t>LOC123088656</t>
  </si>
  <si>
    <t>LOC123090774</t>
  </si>
  <si>
    <t xml:space="preserve">uncharacterized protein LOC123090774 </t>
  </si>
  <si>
    <t xml:space="preserve">UDP-glycosyltransferase 91C1-like </t>
  </si>
  <si>
    <t xml:space="preserve">calcineurin B-like protein 3 isoform X1 </t>
  </si>
  <si>
    <t>CBL3</t>
  </si>
  <si>
    <t xml:space="preserve">CBL-interacting protein kinase 31-like </t>
  </si>
  <si>
    <t>CIPK31</t>
  </si>
  <si>
    <t>LOC123092657</t>
  </si>
  <si>
    <t xml:space="preserve">uncharacterized protein LOC123092657 </t>
  </si>
  <si>
    <t>LOC123092911</t>
  </si>
  <si>
    <t xml:space="preserve">phosphomannomutase-like </t>
  </si>
  <si>
    <t>PMM-B2</t>
  </si>
  <si>
    <t>LOC123093177</t>
  </si>
  <si>
    <t xml:space="preserve">uncharacterized protein LOC123093177 isoform X1 </t>
  </si>
  <si>
    <t xml:space="preserve">ethylene-responsive transcription factor ERF096-like </t>
  </si>
  <si>
    <t xml:space="preserve">trans-cinnamate:CoA ligase, peroxisomal-like </t>
  </si>
  <si>
    <t xml:space="preserve">2-oxoglutarate-dependent dioxygenase 11-like </t>
  </si>
  <si>
    <t>LOC123089584</t>
  </si>
  <si>
    <t>LOC123093946</t>
  </si>
  <si>
    <t xml:space="preserve">2-oxoglutarate-dependent dioxygenase 11-like isoform X2 </t>
  </si>
  <si>
    <t>LOC123094051</t>
  </si>
  <si>
    <t xml:space="preserve">DIBOA-glucoside dioxygenase BX6-like </t>
  </si>
  <si>
    <t>LOC123095588</t>
  </si>
  <si>
    <t xml:space="preserve">plastidial pyruvate kinase 1, chloroplastic-like </t>
  </si>
  <si>
    <t>LOC123095751</t>
  </si>
  <si>
    <t>LOC123095803</t>
  </si>
  <si>
    <t xml:space="preserve">protein ETHYLENE-INSENSITIVE 2-like isoform X2 </t>
  </si>
  <si>
    <t>LOC123095891</t>
  </si>
  <si>
    <t xml:space="preserve">uncharacterized protein LOC123095891 </t>
  </si>
  <si>
    <t>LOC123096007</t>
  </si>
  <si>
    <t>LOC123096173</t>
  </si>
  <si>
    <t xml:space="preserve">alpha-L-arabinofuranosidase 1-like </t>
  </si>
  <si>
    <t xml:space="preserve">ribulose bisphosphate carboxylase/oxygenase activase B, chloroplastic-like </t>
  </si>
  <si>
    <t xml:space="preserve">protein SUPPRESSOR OF QUENCHING 1, chloroplastic-like isoform X2 </t>
  </si>
  <si>
    <t>LOC123098396</t>
  </si>
  <si>
    <t xml:space="preserve">uncharacterized protein LOC123098396 isoform X1 </t>
  </si>
  <si>
    <t>LOC123098512</t>
  </si>
  <si>
    <t>LOC123098656</t>
  </si>
  <si>
    <t xml:space="preserve">uncharacterized protein LOC123098656 </t>
  </si>
  <si>
    <t>LOC123098910</t>
  </si>
  <si>
    <t xml:space="preserve">transcription factor BHLH3-like </t>
  </si>
  <si>
    <t>LOC123099058</t>
  </si>
  <si>
    <t>LOC123099141</t>
  </si>
  <si>
    <t>LOC123099201</t>
  </si>
  <si>
    <t>LOC123106500</t>
  </si>
  <si>
    <t xml:space="preserve">glutaredoxin-C1-like </t>
  </si>
  <si>
    <t xml:space="preserve">GDSL esterase/lipase At3g50400-like </t>
  </si>
  <si>
    <t xml:space="preserve">putative glutaredoxin-C14 </t>
  </si>
  <si>
    <t>LOC123106814</t>
  </si>
  <si>
    <t xml:space="preserve">protein FAF-like, chloroplastic </t>
  </si>
  <si>
    <t xml:space="preserve">2-isopropylmalate synthase A-like </t>
  </si>
  <si>
    <t>LOC123103125</t>
  </si>
  <si>
    <t xml:space="preserve">uncharacterized protein LOC123103125 </t>
  </si>
  <si>
    <t xml:space="preserve">phosphoglucan phosphatase LSF2, chloroplastic-like </t>
  </si>
  <si>
    <t>LOC123103232</t>
  </si>
  <si>
    <t xml:space="preserve">protein DWARF 53-like </t>
  </si>
  <si>
    <t xml:space="preserve">low molecular mass early light-inducible protein HV90, chloroplastic-like </t>
  </si>
  <si>
    <t>LOC123103812</t>
  </si>
  <si>
    <t>LOC123103810</t>
  </si>
  <si>
    <t xml:space="preserve">3-hydroxy-3-methylglutaryl-coenzyme A reductase 3-like </t>
  </si>
  <si>
    <t xml:space="preserve">UDP-glucose 4-epimerase 3-like </t>
  </si>
  <si>
    <t xml:space="preserve">probable aquaporin PIP2-7 </t>
  </si>
  <si>
    <t xml:space="preserve">aquaporin NIP1-3-like </t>
  </si>
  <si>
    <t xml:space="preserve">low temperature-induced protein lt101.2-like </t>
  </si>
  <si>
    <t>LOC123105034</t>
  </si>
  <si>
    <t xml:space="preserve">cold-regulated 413 plasma membrane protein 1-like </t>
  </si>
  <si>
    <t xml:space="preserve">uncharacterized protein LOC123115093 </t>
  </si>
  <si>
    <t>LOC543245</t>
  </si>
  <si>
    <t xml:space="preserve">actin-depolymerizing factor 3 </t>
  </si>
  <si>
    <t>LOC123105717</t>
  </si>
  <si>
    <t xml:space="preserve">pectin acetylesterase 3-like </t>
  </si>
  <si>
    <t>LOC123108296</t>
  </si>
  <si>
    <t>LOC100526756</t>
  </si>
  <si>
    <t>JRLL1</t>
  </si>
  <si>
    <t>LOC123108408</t>
  </si>
  <si>
    <t xml:space="preserve">uncharacterized protein LOC123108408 </t>
  </si>
  <si>
    <t>LOC123106155</t>
  </si>
  <si>
    <t xml:space="preserve">protein ETHYLENE-INSENSITIVE 2-like isoform X1 </t>
  </si>
  <si>
    <t>LOC123108541</t>
  </si>
  <si>
    <t>LOC123106165</t>
  </si>
  <si>
    <t xml:space="preserve">protoporphyrinogen oxidase, chloroplastic-like </t>
  </si>
  <si>
    <t>LOC123115764</t>
  </si>
  <si>
    <t>LOC123115845</t>
  </si>
  <si>
    <t>LOC123111064</t>
  </si>
  <si>
    <t xml:space="preserve">aldehyde dehydrogenase family 3 member H1-like </t>
  </si>
  <si>
    <t xml:space="preserve">protein STRICTOSIDINE SYNTHASE-LIKE 10-like </t>
  </si>
  <si>
    <t>LOC123111311</t>
  </si>
  <si>
    <t xml:space="preserve">homoserine dehydrogenase-like </t>
  </si>
  <si>
    <t>LOC123111805</t>
  </si>
  <si>
    <t xml:space="preserve">uncharacterized protein LOC123111805 </t>
  </si>
  <si>
    <t xml:space="preserve">enolase 1, chloroplastic-like </t>
  </si>
  <si>
    <t>LOC123116239</t>
  </si>
  <si>
    <t xml:space="preserve">uncharacterized protein LOC123116239 </t>
  </si>
  <si>
    <t xml:space="preserve">cytochrome P450 78A9-like </t>
  </si>
  <si>
    <t xml:space="preserve">mitochondrial amidoxime reducing component 2-like </t>
  </si>
  <si>
    <t>LOC123113328</t>
  </si>
  <si>
    <t xml:space="preserve">kinesin-like protein KIN-8B </t>
  </si>
  <si>
    <t>LOC123113474</t>
  </si>
  <si>
    <t>LOC123113568</t>
  </si>
  <si>
    <t xml:space="preserve">WPP domain-associated protein-like isoform X2 </t>
  </si>
  <si>
    <t xml:space="preserve">U3 small nucleolar RNA-associated protein 18 homolog </t>
  </si>
  <si>
    <t>LOC123117319</t>
  </si>
  <si>
    <t xml:space="preserve">probable lactoylglutathione lyase, chloroplastic isoform X1 </t>
  </si>
  <si>
    <t>LOC123117320</t>
  </si>
  <si>
    <t xml:space="preserve">uncharacterized protein LOC123117320 </t>
  </si>
  <si>
    <t>LOC123113835</t>
  </si>
  <si>
    <t xml:space="preserve">uncharacterized protein LOC123113835 </t>
  </si>
  <si>
    <t>LOC123114013</t>
  </si>
  <si>
    <t xml:space="preserve">anthranilate synthase alpha subunit 1, chloroplastic-like </t>
  </si>
  <si>
    <t>LOC123114315</t>
  </si>
  <si>
    <t>LOC123117751</t>
  </si>
  <si>
    <t>LOC123117868</t>
  </si>
  <si>
    <t>LOC123124346</t>
  </si>
  <si>
    <t>LOC123119688</t>
  </si>
  <si>
    <t xml:space="preserve">factor of DNA methylation 2-like </t>
  </si>
  <si>
    <t>LOC123119728</t>
  </si>
  <si>
    <t xml:space="preserve">uncharacterized protein LOC123119728 </t>
  </si>
  <si>
    <t>LOC123119786</t>
  </si>
  <si>
    <t>LOC123120557</t>
  </si>
  <si>
    <t>LOC123120974</t>
  </si>
  <si>
    <t xml:space="preserve">RCC1 domain-containing protein RUG3, mitochondrial-like </t>
  </si>
  <si>
    <t>LOC123103487</t>
  </si>
  <si>
    <t xml:space="preserve">ubiquitin-conjugating enzyme E2 36-like </t>
  </si>
  <si>
    <t>LOC123121398</t>
  </si>
  <si>
    <t>LOC123121492</t>
  </si>
  <si>
    <t xml:space="preserve">uncharacterized protein LOC123121492 isoform X2 </t>
  </si>
  <si>
    <t>LOC123124838</t>
  </si>
  <si>
    <t>LOC123122641</t>
  </si>
  <si>
    <t>LOC123122680</t>
  </si>
  <si>
    <t>LOC123122793</t>
  </si>
  <si>
    <t>LOC123122838</t>
  </si>
  <si>
    <t xml:space="preserve">two pore potassium channel a-like </t>
  </si>
  <si>
    <t>LOC123122895</t>
  </si>
  <si>
    <t>LOC123122960</t>
  </si>
  <si>
    <t>LOC123123199</t>
  </si>
  <si>
    <t>LOC123123396</t>
  </si>
  <si>
    <t>LOC123123515</t>
  </si>
  <si>
    <t xml:space="preserve">alpha-mannosidase At3g26720-like </t>
  </si>
  <si>
    <t>LOC123123655</t>
  </si>
  <si>
    <t xml:space="preserve">uncharacterized protein LOC123123655 </t>
  </si>
  <si>
    <t>LOC123126176</t>
  </si>
  <si>
    <t>LOC123126317</t>
  </si>
  <si>
    <t xml:space="preserve">lon protease-like </t>
  </si>
  <si>
    <t xml:space="preserve">probable protein phosphatase 2C 11 isoform X1 </t>
  </si>
  <si>
    <t>LOC123135746</t>
  </si>
  <si>
    <t xml:space="preserve">putative disease resistance protein At3g14460 isoform X1 </t>
  </si>
  <si>
    <t>LOC123135928</t>
  </si>
  <si>
    <t>LOC123136221</t>
  </si>
  <si>
    <t xml:space="preserve">uncharacterized protein LOC123136221 </t>
  </si>
  <si>
    <t>LOC123136457</t>
  </si>
  <si>
    <t xml:space="preserve">chaperone protein dnaJ 6-like </t>
  </si>
  <si>
    <t>LOC123134220</t>
  </si>
  <si>
    <t xml:space="preserve">aldehyde dehydrogenase family 3 member F1-like </t>
  </si>
  <si>
    <t xml:space="preserve">probable E3 ubiquitin-protein ligase XBOS32 </t>
  </si>
  <si>
    <t>LOC123143010</t>
  </si>
  <si>
    <t>LOC123145583</t>
  </si>
  <si>
    <t xml:space="preserve">non-specific lipid transfer protein-like 1 isoform X2 </t>
  </si>
  <si>
    <t xml:space="preserve">7-deoxyloganetin glucosyltransferase-like isoform X1 </t>
  </si>
  <si>
    <t xml:space="preserve">cytochrome c oxidase copper chaperone 2-like </t>
  </si>
  <si>
    <t>LOC123142051</t>
  </si>
  <si>
    <t xml:space="preserve">uncharacterized protein LOC123142051 </t>
  </si>
  <si>
    <t xml:space="preserve">malonyl-CoA:anthocyanidin 5-O-glucoside-6''-O-malonyltransferase-like </t>
  </si>
  <si>
    <t xml:space="preserve">protein DJ-1 homolog C-like </t>
  </si>
  <si>
    <t>LOC123150076</t>
  </si>
  <si>
    <t>LOC123148974</t>
  </si>
  <si>
    <t>LOC123151061</t>
  </si>
  <si>
    <t xml:space="preserve">peroxidase 11-like </t>
  </si>
  <si>
    <t xml:space="preserve">zinc finger protein HD1-like isoform X1 </t>
  </si>
  <si>
    <t>LOC123150865</t>
  </si>
  <si>
    <t xml:space="preserve">sulfofructose kinase-like </t>
  </si>
  <si>
    <t xml:space="preserve">probable galactinol--sucrose galactosyltransferase 1 isoform X2 </t>
  </si>
  <si>
    <t xml:space="preserve">zinc finger protein CONSTANS-LIKE 14-like </t>
  </si>
  <si>
    <t xml:space="preserve">peptidyl-prolyl cis-trans isomerase, chloroplastic-like isoform X2 </t>
  </si>
  <si>
    <t xml:space="preserve">BTB/POZ domain-containing protein At1g30440-like </t>
  </si>
  <si>
    <t>LOC123147773</t>
  </si>
  <si>
    <t xml:space="preserve">CBBY-like protein </t>
  </si>
  <si>
    <t>LOC123151678</t>
  </si>
  <si>
    <t>LOC123148313</t>
  </si>
  <si>
    <t xml:space="preserve">uncharacterized membrane protein At1g16860-like </t>
  </si>
  <si>
    <t>LOC123148716</t>
  </si>
  <si>
    <t xml:space="preserve">probable xyloglucan endotransglucosylase/hydrolase protein 23 </t>
  </si>
  <si>
    <t>LOC123148825</t>
  </si>
  <si>
    <t xml:space="preserve">uncharacterized protein LOC123148825 isoform X1 </t>
  </si>
  <si>
    <t>LOC123149120</t>
  </si>
  <si>
    <t xml:space="preserve">uncharacterized protein LOC123149120 </t>
  </si>
  <si>
    <t xml:space="preserve">DNA-directed RNA polymerase 3B, chloroplastic-like </t>
  </si>
  <si>
    <t>LOC123149475</t>
  </si>
  <si>
    <t xml:space="preserve">putative aldehyde oxidase-like protein isoform X1 </t>
  </si>
  <si>
    <t>LOC123149579</t>
  </si>
  <si>
    <t>LOC123147230</t>
  </si>
  <si>
    <t>LOC123159742</t>
  </si>
  <si>
    <t xml:space="preserve">rhodanese-like domain-containing protein 8, chloroplastic isoform X1 </t>
  </si>
  <si>
    <t>LOC123160439</t>
  </si>
  <si>
    <t xml:space="preserve">protein NRT1/ PTR FAMILY 2.3-like </t>
  </si>
  <si>
    <t>LOC123157469</t>
  </si>
  <si>
    <t xml:space="preserve">uncharacterized protein LOC123157469 </t>
  </si>
  <si>
    <t xml:space="preserve">protein HVA22 isoform X1 </t>
  </si>
  <si>
    <t>LOC123156678</t>
  </si>
  <si>
    <t xml:space="preserve">65-kDa microtubule-associated protein 1-like </t>
  </si>
  <si>
    <t xml:space="preserve">thioredoxin reductase NTRA </t>
  </si>
  <si>
    <t>LOC123162011</t>
  </si>
  <si>
    <t xml:space="preserve">E3 ubiquitin-protein ligase RNF4-like </t>
  </si>
  <si>
    <t xml:space="preserve">non-specific lipid transfer protein GPI-anchored 1-like </t>
  </si>
  <si>
    <t>LOC123161595</t>
  </si>
  <si>
    <t xml:space="preserve">manganese-dependent ADP-ribose/CDP-alcohol diphosphatase-like </t>
  </si>
  <si>
    <t xml:space="preserve">ribosomal RNA small subunit methyltransferase B-like </t>
  </si>
  <si>
    <t>LOC123164246</t>
  </si>
  <si>
    <t xml:space="preserve">protein OVEREXPRESSOR OF CATIONIC PEROXIDASE 3-like </t>
  </si>
  <si>
    <t>LOC123159595</t>
  </si>
  <si>
    <t xml:space="preserve">FCS-Like Zinc finger 5-like </t>
  </si>
  <si>
    <t>LOC123162191</t>
  </si>
  <si>
    <t xml:space="preserve">uncharacterized protein LOC123162191 </t>
  </si>
  <si>
    <t>LOC123161482</t>
  </si>
  <si>
    <t>LOC123156147</t>
  </si>
  <si>
    <t>LOC542994</t>
  </si>
  <si>
    <t>LOC123164646</t>
  </si>
  <si>
    <t>LOC123168276</t>
  </si>
  <si>
    <t>LOC123166753</t>
  </si>
  <si>
    <t xml:space="preserve">uncharacterized protein LOC123166753 </t>
  </si>
  <si>
    <t>LOC123166688</t>
  </si>
  <si>
    <t>LOC123169847</t>
  </si>
  <si>
    <t>LOC123168602</t>
  </si>
  <si>
    <t>LOC123164182</t>
  </si>
  <si>
    <t xml:space="preserve">adenylate kinase, chloroplastic-like </t>
  </si>
  <si>
    <t>LOC123164672</t>
  </si>
  <si>
    <t xml:space="preserve">uncharacterized protein LOC123164672 </t>
  </si>
  <si>
    <t>LOC123165469</t>
  </si>
  <si>
    <t>LOC123166350</t>
  </si>
  <si>
    <t xml:space="preserve">uncharacterized protein LOC123166350 </t>
  </si>
  <si>
    <t>LOC123167909</t>
  </si>
  <si>
    <t>LOC123164299</t>
  </si>
  <si>
    <t xml:space="preserve">carbonic anhydrase, chloroplastic-like </t>
  </si>
  <si>
    <t>LOC123166700</t>
  </si>
  <si>
    <t>LOC123166649</t>
  </si>
  <si>
    <t>Alt_nodeName</t>
  </si>
  <si>
    <t>InternalDegree</t>
  </si>
  <si>
    <t>average degree</t>
  </si>
  <si>
    <t>entire net</t>
  </si>
  <si>
    <t>subnet</t>
  </si>
  <si>
    <t>Strength</t>
  </si>
  <si>
    <t>1 (1.11%)</t>
  </si>
  <si>
    <t>racemase and epimerase activity, acting on carbohydrates and derivatives</t>
  </si>
  <si>
    <t>1 (1.27%)</t>
  </si>
  <si>
    <t>1 (1.3%)</t>
  </si>
  <si>
    <t>ion transport</t>
  </si>
  <si>
    <t>galactose metabolic process</t>
  </si>
  <si>
    <t>protein tyrosine/serine/threonine phosphatase activity</t>
  </si>
  <si>
    <t>1 (2.56%)</t>
  </si>
  <si>
    <t>1 (2.7%)</t>
  </si>
  <si>
    <t>3 (0.23%)</t>
  </si>
  <si>
    <t>3 (0.22%)</t>
  </si>
  <si>
    <t>1 (2.13%)</t>
  </si>
  <si>
    <t>1 (3.7%)</t>
  </si>
  <si>
    <t>1 (2.94%)</t>
  </si>
  <si>
    <t>1 (4.17%)</t>
  </si>
  <si>
    <t>1 (4.35%)</t>
  </si>
  <si>
    <t>1 (5%)</t>
  </si>
  <si>
    <t>1 (5.56%)</t>
  </si>
  <si>
    <t>UDP-glucose 4-epimerase activity</t>
  </si>
  <si>
    <t>monosaccharide metabolic process</t>
  </si>
  <si>
    <t>TraesCS2D03G1134400;TraesCS2A03G1181400</t>
  </si>
  <si>
    <t>1 (6.67%)</t>
  </si>
  <si>
    <t>1 (7.14%)</t>
  </si>
  <si>
    <t>mannose metabolic process</t>
  </si>
  <si>
    <t>hexose metabolic process</t>
  </si>
  <si>
    <t>1 (10%)</t>
  </si>
  <si>
    <t>solute:proton symporter activity</t>
  </si>
  <si>
    <t>organic hydroxy compound transmembrane transporter activity</t>
  </si>
  <si>
    <t>1 (16.67%)</t>
  </si>
  <si>
    <t>myo-inositol:proton symporter activity</t>
  </si>
  <si>
    <t>myo-inositol transmembrane transporter activity</t>
  </si>
  <si>
    <t>polyol transmembrane transporter activity</t>
  </si>
  <si>
    <t>mitochondrial calcium ion transmembrane transport</t>
  </si>
  <si>
    <t>transmembrane transporter activity</t>
  </si>
  <si>
    <t>establishment of localization</t>
  </si>
  <si>
    <t>transport</t>
  </si>
  <si>
    <t>2 (5.41%)</t>
  </si>
  <si>
    <t>sulfur compound transmembrane transporter activity</t>
  </si>
  <si>
    <t>sulfur compound transport</t>
  </si>
  <si>
    <t>2 (5.71%)</t>
  </si>
  <si>
    <t>secondary active sulfate transmembrane transporter activity</t>
  </si>
  <si>
    <t>sulfate transmembrane transporter activity</t>
  </si>
  <si>
    <t>sulfate transport</t>
  </si>
  <si>
    <t>secondary active transmembrane transporter activity</t>
  </si>
  <si>
    <t>transmembrane transport</t>
  </si>
  <si>
    <t>Matched Genes</t>
  </si>
  <si>
    <t>Matched Gene Counts</t>
  </si>
  <si>
    <t>Total Genes</t>
  </si>
  <si>
    <t>Corrected P-Value</t>
  </si>
  <si>
    <t>P-Value</t>
  </si>
  <si>
    <t>Description</t>
  </si>
  <si>
    <t>GO ID</t>
  </si>
  <si>
    <t>Min Path Length From Root:</t>
  </si>
  <si>
    <t>N/A</t>
  </si>
  <si>
    <t>Max Path Length From Leaf:</t>
  </si>
  <si>
    <t>BH FDR p-value adjustment</t>
  </si>
  <si>
    <t>Correction:</t>
  </si>
  <si>
    <t>All</t>
  </si>
  <si>
    <t>Hierarchy:</t>
  </si>
  <si>
    <t>E:\GOAnalyzer\Deployment\data\gofiles\Gene-GO_association.wheat2022</t>
  </si>
  <si>
    <t>Annotation:</t>
  </si>
  <si>
    <t>E:\GOAnalyzer\Deployment\Data\gofiles\go-basic.obo</t>
  </si>
  <si>
    <t>Ontology:</t>
  </si>
  <si>
    <t>Background Gene Count:</t>
  </si>
  <si>
    <t>Gene Count:</t>
  </si>
  <si>
    <t>plant-type vacuole membrane</t>
  </si>
  <si>
    <t>TraesCS2B03G0026900;TraesCS2A03G1313500</t>
  </si>
  <si>
    <t>2 (0.59%)</t>
  </si>
  <si>
    <t>plasmodesma</t>
  </si>
  <si>
    <t>symplast</t>
  </si>
  <si>
    <t>cell-cell junction</t>
  </si>
  <si>
    <t>anchoring junction</t>
  </si>
  <si>
    <t>cell junction</t>
  </si>
  <si>
    <t>oxidoreductase activity, acting on a sulfur group of donors, NAD(P) as acceptor</t>
  </si>
  <si>
    <t>phosphotransferase activity, carboxyl group as acceptor</t>
  </si>
  <si>
    <t>TraesCS2B03G0949900;TraesCS7D03G0991300</t>
  </si>
  <si>
    <t>2 (0.66%)</t>
  </si>
  <si>
    <t>cell wall macromolecule metabolic process</t>
  </si>
  <si>
    <t>1 (2.78%)</t>
  </si>
  <si>
    <t>positive regulation of post-embryonic development</t>
  </si>
  <si>
    <t>TraesCS1D03G0282100;TraesCS5D03G1052800;TraesCS5A03G1094100;TraesCS7D03G0113400</t>
  </si>
  <si>
    <t>4 (0.32%)</t>
  </si>
  <si>
    <t>UDP-glycosyltransferase activity</t>
  </si>
  <si>
    <t>TraesCS2A03G1241200;TraesCS6D03G0785900;TraesCS1B03G0717300;TraesCS1A03G0628300</t>
  </si>
  <si>
    <t>4 (0.31%)</t>
  </si>
  <si>
    <t>mitochondrion</t>
  </si>
  <si>
    <t>protein-disulfide reductase (NAD(P)) activity</t>
  </si>
  <si>
    <t>1 (3.85%)</t>
  </si>
  <si>
    <t>actin filament depolymerization</t>
  </si>
  <si>
    <t>protein depolymerization</t>
  </si>
  <si>
    <t>actin polymerization or depolymerization</t>
  </si>
  <si>
    <t>TraesCS7D03G0991300;TraesCS2B03G0480100;TraesCS5B03G1309300</t>
  </si>
  <si>
    <t>3 (0.44%)</t>
  </si>
  <si>
    <t>cell wall organization</t>
  </si>
  <si>
    <t>3 (0.42%)</t>
  </si>
  <si>
    <t>external encapsulating structure organization</t>
  </si>
  <si>
    <t>acid-thiol ligase activity</t>
  </si>
  <si>
    <t>1 (3.45%)</t>
  </si>
  <si>
    <t>regulation of seed germination</t>
  </si>
  <si>
    <t>regulation of seedling development</t>
  </si>
  <si>
    <t>TraesCS2A03G1241200;TraesCS7B03G0347800</t>
  </si>
  <si>
    <t>2 (0.8%)</t>
  </si>
  <si>
    <t>cellular response to oxygen-containing compound</t>
  </si>
  <si>
    <t>TraesCS2A03G1241200;TraesCS7A03G0835900;TraesCS7B03G0347800</t>
  </si>
  <si>
    <t>3 (0.46%)</t>
  </si>
  <si>
    <t>cellular response to chemical stimulus</t>
  </si>
  <si>
    <t>3 (0.45%)</t>
  </si>
  <si>
    <t>reactive oxygen species metabolic process</t>
  </si>
  <si>
    <t>TraesCS2A03G0017800;TraesCS2B03G0026900;TraesCS2D03G0017900</t>
  </si>
  <si>
    <t>3 (0.47%)</t>
  </si>
  <si>
    <t>isomerase activity</t>
  </si>
  <si>
    <t>coenzyme A metabolic process</t>
  </si>
  <si>
    <t>lactoylglutathione lyase activity</t>
  </si>
  <si>
    <t>response to desiccation</t>
  </si>
  <si>
    <t>1 (4.55%)</t>
  </si>
  <si>
    <t>amino acid kinase activity</t>
  </si>
  <si>
    <t>1 (4.76%)</t>
  </si>
  <si>
    <t>proline metabolic process</t>
  </si>
  <si>
    <t>CoA-ligase activity</t>
  </si>
  <si>
    <t>TraesCS2A03G1313500;TraesCS7A03G1064300</t>
  </si>
  <si>
    <t>2 (0.88%)</t>
  </si>
  <si>
    <t>seed development</t>
  </si>
  <si>
    <t>2 (0.84%)</t>
  </si>
  <si>
    <t>fruit development</t>
  </si>
  <si>
    <t>regulation of multicellular organismal process</t>
  </si>
  <si>
    <t>superoxide dismutase activity</t>
  </si>
  <si>
    <t>oxidoreductase activity, acting on superoxide radicals as acceptor</t>
  </si>
  <si>
    <t>TraesCS1D03G0282100;TraesCS7D03G0991300;TraesCS5D03G1052800;TraesCS5A03G1094100;TraesCS7D03G0113400;TraesCS5B03G1309300</t>
  </si>
  <si>
    <t>6 (0.27%)</t>
  </si>
  <si>
    <t>glycosyltransferase activity</t>
  </si>
  <si>
    <t>TraesCS2D03G0055600;TraesCS5D03G0913900;TraesCS7D03G0500500;TraesCS7D03G0553900;TraesCS5D03G1169700;TraesCS5D03G0038400;TraesCS1A03G0405200;TraesCS4D03G0486700;TraesCS1A03G0273200;TraesCS5A03G0864400;TraesCS3B03G0209700;TraesCS2B03G0082600;TraesCS1A03G0986400;TraesCS2B03G1177400;TraesCS3A03G0166500;TraesCS2A03G0325900;TraesCS7A03G1041100;TraesCS5D03G0829100;TraesCS1A03G0781500;TraesCS4A03G0180900;TraesCS3A03G0674500;TraesCS7D03G0906100;TraesCS3D03G0149900</t>
  </si>
  <si>
    <t>23 (0.16%)</t>
  </si>
  <si>
    <t>intrinsic component of membrane</t>
  </si>
  <si>
    <t>thioredoxin-disulfide reductase activity</t>
  </si>
  <si>
    <t>1 (8.33%)</t>
  </si>
  <si>
    <t>copper chaperone activity</t>
  </si>
  <si>
    <t>1 (7.69%)</t>
  </si>
  <si>
    <t>metallochaperone activity</t>
  </si>
  <si>
    <t>1 (9.09%)</t>
  </si>
  <si>
    <t>L-proline biosynthetic process</t>
  </si>
  <si>
    <t>proline biosynthetic process</t>
  </si>
  <si>
    <t>TraesCS2B03G0949900;TraesCS7D03G0991300;TraesCS2B03G0480100;TraesCS5B03G1309300</t>
  </si>
  <si>
    <t>4 (0.43%)</t>
  </si>
  <si>
    <t>cell wall organization or biogenesis</t>
  </si>
  <si>
    <t>regulation of protein localization</t>
  </si>
  <si>
    <t>dicarboxylic acid catabolic process</t>
  </si>
  <si>
    <t>seed coat development</t>
  </si>
  <si>
    <t>2 (1.13%)</t>
  </si>
  <si>
    <t>regulation of post-embryonic development</t>
  </si>
  <si>
    <t>regulation of multicellular organismal development</t>
  </si>
  <si>
    <t>TraesCS2A03G1241200;TraesCS2D03G0668700;TraesCS7A03G0835900;TraesCS7B03G0347800</t>
  </si>
  <si>
    <t>4 (0.45%)</t>
  </si>
  <si>
    <t>response to oxidative stress</t>
  </si>
  <si>
    <t>TraesCS2B03G0514500;TraesCS2A03G1241200;TraesCS2A03G1313500;TraesCS4A03G0180900;TraesCS2D03G0269600;TraesCS2D03G0668700;TraesCS7A03G0835900;TraesCS7B03G0347800</t>
  </si>
  <si>
    <t>8 (0.26%)</t>
  </si>
  <si>
    <t>response to stress</t>
  </si>
  <si>
    <t>integral component of membrane</t>
  </si>
  <si>
    <t>TraesCS7D03G0500500;TraesCS2A03G1241200;TraesCS4A03G0180900;TraesCS7B03G0347800</t>
  </si>
  <si>
    <t>4 (0.49%)</t>
  </si>
  <si>
    <t>response to oxygen-containing compound</t>
  </si>
  <si>
    <t>1 (11.11%)</t>
  </si>
  <si>
    <t>hydroxymethylglutaryl-CoA reductase (NADPH) activity</t>
  </si>
  <si>
    <t>TraesCS7D03G0500500;TraesCS2A03G1241200;TraesCS2A03G1313500;TraesCS4A03G0180900;TraesCS7A03G0835900;TraesCS7B03G0347800</t>
  </si>
  <si>
    <t>6 (0.35%)</t>
  </si>
  <si>
    <t>response to chemical</t>
  </si>
  <si>
    <t>1 (12.5%)</t>
  </si>
  <si>
    <t>nitrate transmembrane transporter activity</t>
  </si>
  <si>
    <t>positive regulation of seed germination</t>
  </si>
  <si>
    <t>glutamate-5-semialdehyde dehydrogenase activity</t>
  </si>
  <si>
    <t>glutamate 5-kinase activity</t>
  </si>
  <si>
    <t>TraesCS7D03G0553900;TraesCS4B03G0501400;TraesCS6D03G0785900;TraesCS3B03G0987700;TraesCS1A03G0628300;TraesCS2D03G0017900;TraesCS2D03G0668700;TraesCS2B03G0514500;TraesCS7D03G0069600;TraesCS2B03G0026900;TraesCS2A03G1241200;TraesCS1A03G0809500;TraesCS1B03G0717300;TraesCS7A03G1041100;TraesCS2A03G1313500;TraesCS5B03G1309300;TraesCS7B03G0347800</t>
  </si>
  <si>
    <t>17 (0.2%)</t>
  </si>
  <si>
    <t>cytoplasm</t>
  </si>
  <si>
    <t>2 (2.33%)</t>
  </si>
  <si>
    <t>response to reactive oxygen species</t>
  </si>
  <si>
    <t>TraesCS7D03G0500500;TraesCS1A03G0405200;TraesCS5A03G0864400;TraesCS1A03G0986400;TraesCS2B03G0026900;TraesCS1B03G0717300;TraesCS7A03G1041100;TraesCS1A03G0781500;TraesCS5B03G1309300;TraesCS2D03G0055600;TraesCS5D03G0913900;TraesCS7D03G0553900;TraesCS5D03G1169700;TraesCS5D03G0038400;TraesCS4D03G0486700;TraesCS1A03G0273200;TraesCS3B03G0209700;TraesCS2B03G0082600;TraesCS1A03G0628300;TraesCS3B03G0141200;TraesCS2B03G1177400;TraesCS3A03G0166500;TraesCS2A03G0325900;TraesCS1A03G0809500;TraesCS5D03G0829100;TraesCS4A03G0180900;TraesCS3A03G0674500;TraesCS7D03G0906100;TraesCS3D03G0149900</t>
  </si>
  <si>
    <t>29 (0.16%)</t>
  </si>
  <si>
    <t>membrane</t>
  </si>
  <si>
    <t>TraesCS1B03G0717300;TraesCS1A03G0628300</t>
  </si>
  <si>
    <t>2 (2.41%)</t>
  </si>
  <si>
    <t>chloroplast membrane</t>
  </si>
  <si>
    <t>1 (33.33%)</t>
  </si>
  <si>
    <t>oxalate-CoA ligase activity</t>
  </si>
  <si>
    <t>oxalate catabolic process</t>
  </si>
  <si>
    <t>oxalate metabolic process</t>
  </si>
  <si>
    <t>TraesCS2A03G1241200;TraesCS2A03G1313500;TraesCS4A03G0180900;TraesCS7B03G0347800</t>
  </si>
  <si>
    <t>4 (0.77%)</t>
  </si>
  <si>
    <t>response to inorganic substance</t>
  </si>
  <si>
    <t>2 (4.26%)</t>
  </si>
  <si>
    <t>cellular response to chemical stress</t>
  </si>
  <si>
    <t>2 (5.13%)</t>
  </si>
  <si>
    <t>cellular response to oxidative stress</t>
  </si>
  <si>
    <t>3 (1.78%)</t>
  </si>
  <si>
    <t>cis-trans isomerase activity</t>
  </si>
  <si>
    <t>3 (1.8%)</t>
  </si>
  <si>
    <t>response to toxic substance</t>
  </si>
  <si>
    <t>3 (1.85%)</t>
  </si>
  <si>
    <t>peptidyl-prolyl cis-trans isomerase activity</t>
  </si>
  <si>
    <t>3 (1.91%)</t>
  </si>
  <si>
    <t>cellular detoxification</t>
  </si>
  <si>
    <t>cellular response to toxic substance</t>
  </si>
  <si>
    <t>detoxification</t>
  </si>
  <si>
    <t>3 (2.04%)</t>
  </si>
  <si>
    <t>cellular oxidant detoxification</t>
  </si>
  <si>
    <t>2 (6.67%)</t>
  </si>
  <si>
    <t>chloroplast inner membrane</t>
  </si>
  <si>
    <t>plastid inner membrane</t>
  </si>
  <si>
    <t>2 (7.14%)</t>
  </si>
  <si>
    <t>superoxide metabolic process</t>
  </si>
  <si>
    <t>TraesCS3B03G0141200;TraesCSU03G0053700;TraesCS1D03G0886300;TraesCS1D03G0886200</t>
  </si>
  <si>
    <t>4 (1.33%)</t>
  </si>
  <si>
    <t>lipid localization</t>
  </si>
  <si>
    <t>4 (1.37%)</t>
  </si>
  <si>
    <t>lipid transport</t>
  </si>
  <si>
    <t>2 (10.53%)</t>
  </si>
  <si>
    <t>removal of superoxide radicals</t>
  </si>
  <si>
    <t>cellular response to superoxide</t>
  </si>
  <si>
    <t>cellular response to oxygen radical</t>
  </si>
  <si>
    <t>cellular response to reactive oxygen species</t>
  </si>
  <si>
    <t>response to superoxide</t>
  </si>
  <si>
    <t>response to oxygen radical</t>
  </si>
  <si>
    <t>pectin catabolic process</t>
  </si>
  <si>
    <t>1 (1.15%)</t>
  </si>
  <si>
    <t>response to cadmium ion</t>
  </si>
  <si>
    <t>1 (1.45%)</t>
  </si>
  <si>
    <t>plant-type vacuole</t>
  </si>
  <si>
    <t>aspartyl esterase activity</t>
  </si>
  <si>
    <t>ligase activity, forming carbon-sulfur bonds</t>
  </si>
  <si>
    <t>TraesCS2D03G0679000;TraesCS2A03G1313500</t>
  </si>
  <si>
    <t>2 (0.34%)</t>
  </si>
  <si>
    <t>response to external stimulus</t>
  </si>
  <si>
    <t>response to cytokinin</t>
  </si>
  <si>
    <t>TraesCS7D03G0991300;TraesCS1B03G0794500;TraesCS2D03G0679000</t>
  </si>
  <si>
    <t>3 (0.21%)</t>
  </si>
  <si>
    <t>hydrolase activity, hydrolyzing O-glycosyl compounds</t>
  </si>
  <si>
    <t>TraesCS6D03G0785900;TraesCS1B03G0717300;TraesCS1A03G0628300</t>
  </si>
  <si>
    <t>organelle envelope</t>
  </si>
  <si>
    <t>envelope</t>
  </si>
  <si>
    <t>TraesCS2D03G0055600;TraesCS1A03G0405200;TraesCS1A03G0273200;TraesCS3B03G0209700;TraesCS2B03G0082600;TraesCS1A03G0628300;TraesCS3B03G0141200;TraesCS2B03G1177400;TraesCS3A03G0166500;TraesCS1B03G0717300;TraesCS7A03G1041100;TraesCS5D03G0829100;TraesCS1A03G0781500;TraesCS5B03G1309300;TraesCS7D03G0906100</t>
  </si>
  <si>
    <t>15 (0.08%)</t>
  </si>
  <si>
    <t>1 (1.75%)</t>
  </si>
  <si>
    <t>glutathione transferase activity</t>
  </si>
  <si>
    <t>TraesCS7D03G0991300;TraesCS2B03G0480100</t>
  </si>
  <si>
    <t>2 (0.4%)</t>
  </si>
  <si>
    <t>cell wall</t>
  </si>
  <si>
    <t>2 (0.39%)</t>
  </si>
  <si>
    <t>external encapsulating structure</t>
  </si>
  <si>
    <t>TraesCS7D03G0991300;TraesCS2A03G1313500</t>
  </si>
  <si>
    <t>2 (0.38%)</t>
  </si>
  <si>
    <t>apoplast</t>
  </si>
  <si>
    <t>1 (1.96%)</t>
  </si>
  <si>
    <t>positive regulation of multicellular organismal process</t>
  </si>
  <si>
    <t>1 (1.72%)</t>
  </si>
  <si>
    <t>positive regulation of developmental process</t>
  </si>
  <si>
    <t>plastid membrane</t>
  </si>
  <si>
    <t>TraesCS1B03G0717300;TraesCS7A03G1041100;TraesCS1A03G0628300;TraesCS5B03G1309300</t>
  </si>
  <si>
    <t>4 (0.18%)</t>
  </si>
  <si>
    <t>organelle membrane</t>
  </si>
  <si>
    <t>1 (2.86%)</t>
  </si>
  <si>
    <t>beta-fructofuranosidase activity</t>
  </si>
  <si>
    <t>2 (0.57%)</t>
  </si>
  <si>
    <t>response to other organism</t>
  </si>
  <si>
    <t>response to external biotic stimulus</t>
  </si>
  <si>
    <t>2 (0.47%)</t>
  </si>
  <si>
    <t>response to biotic stimulus</t>
  </si>
  <si>
    <t>2 (0.54%)</t>
  </si>
  <si>
    <t>chloroplast envelope</t>
  </si>
  <si>
    <t>2 (0.53%)</t>
  </si>
  <si>
    <t>organelle inner membrane</t>
  </si>
  <si>
    <t>3 (0.32%)</t>
  </si>
  <si>
    <t>2 (0.65%)</t>
  </si>
  <si>
    <t>defense response to other organism</t>
  </si>
  <si>
    <t>TraesCS3B03G0141200;TraesCSU03G0053700;TraesCS2D03G0679000;TraesCS3B03G0139600</t>
  </si>
  <si>
    <t>4 (0.27%)</t>
  </si>
  <si>
    <t>macromolecule localization</t>
  </si>
  <si>
    <t>TraesCS2D03G0679000;TraesCS2A03G1313500;TraesCS2D03G0269600</t>
  </si>
  <si>
    <t>3 (0.41%)</t>
  </si>
  <si>
    <t>defense response</t>
  </si>
  <si>
    <t>TraesCS3B03G0141200;TraesCSU03G0053700;TraesCS3B03G0139600</t>
  </si>
  <si>
    <t>3 (0.58%)</t>
  </si>
  <si>
    <t>lipid binding</t>
  </si>
  <si>
    <t>2 (1.57%)</t>
  </si>
  <si>
    <t>response to fungus</t>
  </si>
  <si>
    <t>2 (1.74%)</t>
  </si>
  <si>
    <t>defense response to fungus</t>
  </si>
  <si>
    <t>1 (50%)</t>
  </si>
  <si>
    <t>carbohydrate storage</t>
  </si>
  <si>
    <t>carbohydrate localization</t>
  </si>
  <si>
    <t>3 (1%)</t>
  </si>
  <si>
    <t>3 (1.03%)</t>
  </si>
  <si>
    <t>endoplasmic reticulum unfolded protein response</t>
  </si>
  <si>
    <t>TraesCS5D03G0361600;TraesCS5A03G0410400;TraesCS6D03G0306800;TraesCS5B03G0407400</t>
  </si>
  <si>
    <t>4 (1.03%)</t>
  </si>
  <si>
    <t>phosphoprotein phosphatase activity</t>
  </si>
  <si>
    <t>4 (1.02%)</t>
  </si>
  <si>
    <t>dephosphorylation</t>
  </si>
  <si>
    <t>GDP-mannose biosynthetic process</t>
  </si>
  <si>
    <t>TraesCS3D03G0745500;TraesCS4D03G0030100;TraesCS2B03G0027300;TraesCS5B03G0520000;TraesCS3B03G1028000</t>
  </si>
  <si>
    <t>5 (0.89%)</t>
  </si>
  <si>
    <t>purine nucleotide metabolic process</t>
  </si>
  <si>
    <t>glucose-6-phosphate dehydrogenase activity</t>
  </si>
  <si>
    <t>TraesCS3A03G0790100;TraesCS4A03G0491700;TraesCS2A03G0087200</t>
  </si>
  <si>
    <t>3 (1.32%)</t>
  </si>
  <si>
    <t>serine-type exopeptidase activity</t>
  </si>
  <si>
    <t>3 (1.33%)</t>
  </si>
  <si>
    <t>carboxypeptidase activity</t>
  </si>
  <si>
    <t>TraesCS1B03G0812500;TraesCS3B03G1028000</t>
  </si>
  <si>
    <t>2 (2.02%)</t>
  </si>
  <si>
    <t>glycosyl compound metabolic process</t>
  </si>
  <si>
    <t>oxidized base lesion DNA N-glycosylase activity</t>
  </si>
  <si>
    <t>catalase activity</t>
  </si>
  <si>
    <t>potassium ion homeostasis</t>
  </si>
  <si>
    <t>TraesCS5B03G0798700;TraesCS5D03G0723700</t>
  </si>
  <si>
    <t>2 (2.35%)</t>
  </si>
  <si>
    <t>TraesCS4B03G0662400;TraesCS7A03G1336800</t>
  </si>
  <si>
    <t>TraesCS4B03G0032400;TraesCS4A03G0752500;TraesCS4D03G0022700</t>
  </si>
  <si>
    <t>3 (1.4%)</t>
  </si>
  <si>
    <t>DNA-templated transcription, initiation</t>
  </si>
  <si>
    <t>TraesCS7A03G0243900;TraesCS3D03G0166700</t>
  </si>
  <si>
    <t>2 (2.22%)</t>
  </si>
  <si>
    <t>sulfur amino acid biosynthetic process</t>
  </si>
  <si>
    <t>dolichyl-diphosphooligosaccharide-protein glycotransferase activity</t>
  </si>
  <si>
    <t>glyoxylate reductase (NADP+) activity</t>
  </si>
  <si>
    <t>glyoxylate reductase activity</t>
  </si>
  <si>
    <t>tRNA threonylcarbamoyladenosine modification</t>
  </si>
  <si>
    <t>tRNA threonylcarbamoyladenosine metabolic process</t>
  </si>
  <si>
    <t>chloroplast rRNA processing</t>
  </si>
  <si>
    <t>TraesCS7B03G0306900;TraesCS2D03G0619100;TraesCS7A03G0492900;TraesCS3B03G1211400</t>
  </si>
  <si>
    <t>4 (1.1%)</t>
  </si>
  <si>
    <t>regulation of developmental process</t>
  </si>
  <si>
    <t>copper ion transmembrane transport</t>
  </si>
  <si>
    <t>TraesCS7A03G0243900;TraesCS2B03G0027300;TraesCS3D03G0166700</t>
  </si>
  <si>
    <t>3 (1.36%)</t>
  </si>
  <si>
    <t>sulfur compound biosynthetic process</t>
  </si>
  <si>
    <t>5 (0.93%)</t>
  </si>
  <si>
    <t>purine ribonucleotide metabolic process</t>
  </si>
  <si>
    <t>TraesCS2D03G1134400;TraesCS3B03G0993600;TraesCS3D03G0688500;TraesCS2D03G0582100;TraesCS2A03G1181400</t>
  </si>
  <si>
    <t>5 (0.95%)</t>
  </si>
  <si>
    <t>TraesCS2A03G1166300;TraesCS2B03G1322200</t>
  </si>
  <si>
    <t>2 (2.3%)</t>
  </si>
  <si>
    <t>TraesCS2A03G0300400;TraesCS2D03G0318700</t>
  </si>
  <si>
    <t>carbohydrate kinase activity</t>
  </si>
  <si>
    <t>serine-type carboxypeptidase activity</t>
  </si>
  <si>
    <t>TraesCS1D03G0777800;TraesCS5B03G0125400;TraesCS7D03G0759300;TraesCS2D03G0844800;TraesCS5D03G0893700;TraesCS5B03G0256900;TraesCS5D03G0136400</t>
  </si>
  <si>
    <t>7 (0.8%)</t>
  </si>
  <si>
    <t>regulation of biological quality</t>
  </si>
  <si>
    <t>2 (2.08%)</t>
  </si>
  <si>
    <t>nucleoside metabolic process</t>
  </si>
  <si>
    <t>pyrimidine-containing compound salvage</t>
  </si>
  <si>
    <t>'de novo' CTP biosynthetic process</t>
  </si>
  <si>
    <t>TraesCS3D03G0745500;TraesCS4D03G0030100;TraesCS2B03G0027300;TraesCS1A03G1039400;TraesCS5B03G0520000;TraesCS3B03G1028000</t>
  </si>
  <si>
    <t>6 (0.85%)</t>
  </si>
  <si>
    <t>nucleotide metabolic process</t>
  </si>
  <si>
    <t>6 (0.84%)</t>
  </si>
  <si>
    <t>nucleoside phosphate metabolic process</t>
  </si>
  <si>
    <t>TraesCS4B03G0032400;TraesCS1A03G0782200;TraesCS3D03G0745500;TraesCS7A03G1223100;TraesCS5D03G0444000;TraesCS1D03G0668000;TraesCS2D03G0740600;TraesCS4D03G0030100;TraesCS2B03G0027300;TraesCS3B03G1163000;TraesCS1A03G1039400;TraesCS3D03G0543900;TraesCS3B03G0669100;TraesCS4B03G0653000;TraesCS5B03G0127200;TraesCS7B03G1178300;TraesCS5B03G1219100;TraesCS5B03G0520000;TraesCS3A03G0396300;TraesCS7D03G0759300;TraesCS3B03G0397500;TraesCS2D03G1002600;TraesCS3B03G1017600;TraesCS3D03G1135100;TraesCS1B03G0812500;TraesCS2B03G0959500;TraesCS3A03G0589100;TraesCS7B03G0591100;TraesCS4A03G0752500;TraesCS2B03G0886100;TraesCS3A03G1013600;TraesCS3D03G0675000;TraesCS1B03G0192900;TraesCS3A03G0265900;TraesCS3B03G1028000;TraesCS4D03G0022700</t>
  </si>
  <si>
    <t>36 (0.47%)</t>
  </si>
  <si>
    <t>cellular nitrogen compound metabolic process</t>
  </si>
  <si>
    <t>oxidized purine nucleobase lesion DNA N-glycosylase activity</t>
  </si>
  <si>
    <t>leucine biosynthetic process</t>
  </si>
  <si>
    <t>phosphomannomutase activity</t>
  </si>
  <si>
    <t>TraesCS3D03G0745500;TraesCS4D03G0030100;TraesCS5B03G0520000</t>
  </si>
  <si>
    <t>3 (1.67%)</t>
  </si>
  <si>
    <t>ribonucleoside diphosphate metabolic process</t>
  </si>
  <si>
    <t>3 (1.55%)</t>
  </si>
  <si>
    <t>nucleoside diphosphate phosphorylation</t>
  </si>
  <si>
    <t>3 (1.54%)</t>
  </si>
  <si>
    <t>nucleotide phosphorylation</t>
  </si>
  <si>
    <t>3 (1.5%)</t>
  </si>
  <si>
    <t>nucleoside diphosphate metabolic process</t>
  </si>
  <si>
    <t>N(6)-L-threonylcarbamoyladenine synthase activity</t>
  </si>
  <si>
    <t>TraesCS7B03G0698500;TraesCS4D03G0060200;TraesCS4B03G0662400;TraesCS3A03G0265900;TraesCS7A03G1336800;TraesCS6D03G0282300</t>
  </si>
  <si>
    <t>6 (0.91%)</t>
  </si>
  <si>
    <t>TraesCS3D03G0745500;TraesCS2D03G0248000;TraesCS4D03G0030100;TraesCS5B03G0520000;TraesCS3D03G0166700</t>
  </si>
  <si>
    <t>5 (1.05%)</t>
  </si>
  <si>
    <t>magnesium ion binding</t>
  </si>
  <si>
    <t>chloroplast thylakoid membrane protein complex</t>
  </si>
  <si>
    <t>TraesCS2D03G0196100;TraesCS3D03G0543900;TraesCS3A03G0589100;TraesCS3B03G0669100</t>
  </si>
  <si>
    <t>4 (1.2%)</t>
  </si>
  <si>
    <t>S-adenosylmethionine-dependent methyltransferase activity</t>
  </si>
  <si>
    <t>TraesCS3B03G1033800;TraesCS2D03G1002600;TraesCS2B03G1186800</t>
  </si>
  <si>
    <t>3 (1.53%)</t>
  </si>
  <si>
    <t>mRNA binding</t>
  </si>
  <si>
    <t>developmental vegetative growth</t>
  </si>
  <si>
    <t>TraesCS2B03G0886100;TraesCS2D03G0740600</t>
  </si>
  <si>
    <t>2 (2.7%)</t>
  </si>
  <si>
    <t>threonine-type peptidase activity</t>
  </si>
  <si>
    <t>TraesCS5B03G0328600;TraesCS2B03G0027300;TraesCS6B03G0824200</t>
  </si>
  <si>
    <t>3 (1.6%)</t>
  </si>
  <si>
    <t>oxidoreductase activity, acting on the aldehyde or oxo group of donors</t>
  </si>
  <si>
    <t>TraesCS2A03G1311600;TraesCS2D03G1277600</t>
  </si>
  <si>
    <t>2 (2.5%)</t>
  </si>
  <si>
    <t>minor groove of adenine-thymine-rich DNA binding</t>
  </si>
  <si>
    <t>DNA secondary structure binding</t>
  </si>
  <si>
    <t>palmitoyl hydrolase activity</t>
  </si>
  <si>
    <t>TraesCS4B03G0032400;TraesCS7A03G1223100;TraesCS3D03G1135100;TraesCS2B03G0027300;TraesCS3B03G1163000;TraesCS1A03G1039400;TraesCS1B03G0812500;TraesCS4B03G0653000;TraesCS4A03G0752500;TraesCS3A03G1013600;TraesCS1B03G0192900;TraesCS3A03G0265900;TraesCS3B03G1028000;TraesCS4D03G0022700</t>
  </si>
  <si>
    <t>14 (0.62%)</t>
  </si>
  <si>
    <t>nucleobase-containing compound biosynthetic process</t>
  </si>
  <si>
    <t>dTDP-glucose 4,6-dehydratase activity</t>
  </si>
  <si>
    <t>TraesCS2D03G1134400;TraesCS3B03G0993600;TraesCS1B03G0649800;TraesCS3D03G0688500;TraesCS7D03G1271400;TraesCS2D03G0355800;TraesCS1A03G0479500;TraesCS5B03G0835100;TraesCS1D03G0452900;TraesCS1D03G0373000;TraesCS1B03G0591800;TraesCS5A03G1278000;TraesCS7B03G0053800;TraesCS1B03G0796800;TraesCS2D03G0582100;TraesCS5D03G0344400;TraesCS4D03G0060200;TraesCS5D03G0893700;TraesCS2B03G0967600;TraesCS2B03G1134900;TraesCS2A03G1181400</t>
  </si>
  <si>
    <t>21 (0.55%)</t>
  </si>
  <si>
    <t>TraesCS2A03G1334600;TraesCS3D03G0584900;TraesCS1A03G0308600;TraesCS4B03G0662400;TraesCS7A03G1336800;TraesCS7B03G0306700</t>
  </si>
  <si>
    <t>6 (0.9%)</t>
  </si>
  <si>
    <t>TraesCS1D03G0235300;TraesCS1B03G0325000;TraesCS2D03G0355800;TraesCS4D03G0060200;TraesCS5D03G0893700;TraesCS2A03G0873900;TraesCS4A03G0560500;TraesCS1A03G0222200;TraesCS5A03G1278000</t>
  </si>
  <si>
    <t>9 (0.73%)</t>
  </si>
  <si>
    <t>cation transport</t>
  </si>
  <si>
    <t>glyoxysome</t>
  </si>
  <si>
    <t>TraesCS7B03G0306900;TraesCS7A03G0492900</t>
  </si>
  <si>
    <t>2 (3.39%)</t>
  </si>
  <si>
    <t>negative regulation of multicellular organismal process</t>
  </si>
  <si>
    <t>2 (3.12%)</t>
  </si>
  <si>
    <t>negative regulation of developmental process</t>
  </si>
  <si>
    <t>2 (3.57%)</t>
  </si>
  <si>
    <t>regulation of photoperiodism, flowering</t>
  </si>
  <si>
    <t>2 (3.45%)</t>
  </si>
  <si>
    <t>1 (20%)</t>
  </si>
  <si>
    <t>potassium ion leak channel activity</t>
  </si>
  <si>
    <t>leak channel activity</t>
  </si>
  <si>
    <t>narrow pore channel activity</t>
  </si>
  <si>
    <t>ATPase dependent transmembrane transport complex</t>
  </si>
  <si>
    <t>cellular potassium ion homeostasis</t>
  </si>
  <si>
    <t>anthranilate synthase activity</t>
  </si>
  <si>
    <t>TraesCS5B03G0328600;TraesCS6B03G0824200</t>
  </si>
  <si>
    <t>2 (2.9%)</t>
  </si>
  <si>
    <t>cellular aldehyde metabolic process</t>
  </si>
  <si>
    <t>oxygen-dependent protoporphyrinogen oxidase activity</t>
  </si>
  <si>
    <t>protoporphyrinogen oxidase activity</t>
  </si>
  <si>
    <t>phosphopantothenoylcysteine decarboxylase activity</t>
  </si>
  <si>
    <t>TraesCS4A03G0604400;TraesCS4D03G0165900</t>
  </si>
  <si>
    <t>clathrin binding</t>
  </si>
  <si>
    <t>2 (2.94%)</t>
  </si>
  <si>
    <t>phosphatidylinositol binding</t>
  </si>
  <si>
    <t>2 (2.99%)</t>
  </si>
  <si>
    <t>clathrin-coated vesicle</t>
  </si>
  <si>
    <t>3 (1.69%)</t>
  </si>
  <si>
    <t>glycolytic process</t>
  </si>
  <si>
    <t>ATP generation from ADP</t>
  </si>
  <si>
    <t>ADP metabolic process</t>
  </si>
  <si>
    <t>purine ribonucleoside diphosphate metabolic process</t>
  </si>
  <si>
    <t>purine nucleoside diphosphate metabolic process</t>
  </si>
  <si>
    <t>acireductone synthase activity</t>
  </si>
  <si>
    <t>amidophosphoribosyltransferase activity</t>
  </si>
  <si>
    <t>EKC/KEOPS complex</t>
  </si>
  <si>
    <t>TraesCS3D03G0543900;TraesCS3A03G0589100;TraesCS3B03G0669100</t>
  </si>
  <si>
    <t>3 (1.95%)</t>
  </si>
  <si>
    <t>vitamin biosynthetic process</t>
  </si>
  <si>
    <t>3 (1.88%)</t>
  </si>
  <si>
    <t>vitamin metabolic process</t>
  </si>
  <si>
    <t>1 (14.29%)</t>
  </si>
  <si>
    <t>radial pattern formation</t>
  </si>
  <si>
    <t>meiotic sister chromatid cohesion</t>
  </si>
  <si>
    <t>meiotic sister chromatid segregation</t>
  </si>
  <si>
    <t>TraesCS2B03G0886100;TraesCS2D03G0740600;TraesCS6D03G0282300</t>
  </si>
  <si>
    <t>3 (1.75%)</t>
  </si>
  <si>
    <t>omega peptidase activity</t>
  </si>
  <si>
    <t>2 (3.17%)</t>
  </si>
  <si>
    <t>glutamine family amino acid biosynthetic process</t>
  </si>
  <si>
    <t>TraesCS5B03G0391600;TraesCS3B03G0616600;TraesCS5D03G0435100;TraesCS2A03G0132800;TraesCS5A03G0471800</t>
  </si>
  <si>
    <t>5 (1.19%)</t>
  </si>
  <si>
    <t>oxidoreductase activity, acting on CH-OH group of donors</t>
  </si>
  <si>
    <t>TraesCS3B03G0918900;TraesCS1D03G0848000;TraesCS7B03G0336700</t>
  </si>
  <si>
    <t>3 (1.76%)</t>
  </si>
  <si>
    <t>microtubule cytoskeleton organization</t>
  </si>
  <si>
    <t>TraesCS1D03G0777800;TraesCS2D03G0844800</t>
  </si>
  <si>
    <t>2 (3.08%)</t>
  </si>
  <si>
    <t>glycerol ether metabolic process</t>
  </si>
  <si>
    <t>ether metabolic process</t>
  </si>
  <si>
    <t>uracil metabolic process</t>
  </si>
  <si>
    <t>nucleobase metabolic process</t>
  </si>
  <si>
    <t>TraesCS2A03G1166300;TraesCS1A03G1039400;TraesCS2B03G1322200</t>
  </si>
  <si>
    <t>3 (1.73%)</t>
  </si>
  <si>
    <t>ligase activity, forming carbon-nitrogen bonds</t>
  </si>
  <si>
    <t>6 (1.05%)</t>
  </si>
  <si>
    <t>ribonucleotide metabolic process</t>
  </si>
  <si>
    <t>6 (1.04%)</t>
  </si>
  <si>
    <t>ribose phosphate metabolic process</t>
  </si>
  <si>
    <t>TraesCS4B03G0032400;TraesCS3A03G0754500;TraesCS7A03G1223100;TraesCS2D03G0740600;TraesCS2B03G0027300;TraesCS3B03G1163000;TraesCS4A03G0171400;TraesCS1A03G1039400;TraesCS3D03G0543900;TraesCS4D03G0534700;TraesCS3B03G0669100;TraesCS4B03G0653000;TraesCS5B03G0127200;TraesCS2B03G1322200;TraesCS7A03G0243900;TraesCS5B03G1219100;TraesCS5A03G0471800;TraesCS3A03G0209200;TraesCS4A03G0621000;TraesCS2A03G1166300;TraesCS3A03G0396300;TraesCS5D03G0435100;TraesCS3D03G1135100;TraesCS1B03G0812500;TraesCS3A03G0589100;TraesCS5A03G0368300;TraesCS4A03G0752500;TraesCS3A03G1013600;TraesCS2D03G1118600;TraesCS3B03G0791600;TraesCS1B03G0192900;TraesCS3A03G0265900;TraesCS3D03G0166700;TraesCS3B03G1028000;TraesCS4D03G0022700</t>
  </si>
  <si>
    <t>35 (0.5%)</t>
  </si>
  <si>
    <t>organic substance biosynthetic process</t>
  </si>
  <si>
    <t>TraesCS4B03G0032400;TraesCS3A03G0754500;TraesCS7A03G1223100;TraesCS2D03G0740600;TraesCS2B03G0027300;TraesCS3B03G1163000;TraesCS4A03G0171400;TraesCS1A03G1039400;TraesCS3D03G0543900;TraesCS4D03G0534700;TraesCS3B03G0669100;TraesCS4B03G0653000;TraesCS5B03G0127200;TraesCS2B03G1322200;TraesCS2D03G0196100;TraesCS7A03G0243900;TraesCS5B03G1219100;TraesCS5A03G0471800;TraesCS3A03G0209200;TraesCS4A03G0621000;TraesCS2A03G1166300;TraesCS3A03G0396300;TraesCS5D03G0435100;TraesCS3D03G1135100;TraesCS1B03G0812500;TraesCS3A03G0589100;TraesCS5A03G0368300;TraesCS4A03G0752500;TraesCS3A03G1013600;TraesCS2D03G1118600;TraesCS3B03G0791600;TraesCS1B03G0192900;TraesCS3A03G0265900;TraesCS5D03G0479000;TraesCS3D03G0166700;TraesCS3B03G1028000;TraesCS4D03G0022700</t>
  </si>
  <si>
    <t>37 (0.5%)</t>
  </si>
  <si>
    <t>biosynthetic process</t>
  </si>
  <si>
    <t>TraesCS1A03G0782200;TraesCS4B03G0653000</t>
  </si>
  <si>
    <t>nucleotide-sugar metabolic process</t>
  </si>
  <si>
    <t>TraesCS4B03G0032400;TraesCS1A03G0782200;TraesCS3D03G0745500;TraesCS7A03G1223100;TraesCS5D03G0444000;TraesCS1D03G0668000;TraesCS4D03G0030100;TraesCS2B03G0027300;TraesCS3B03G1163000;TraesCS1A03G1039400;TraesCS4B03G0653000;TraesCS7B03G1178300;TraesCS5B03G0520000;TraesCS7D03G0759300;TraesCS3B03G0397500;TraesCS2D03G1002600;TraesCS3B03G1017600;TraesCS3D03G1135100;TraesCS1B03G0812500;TraesCS2B03G0959500;TraesCS7B03G0591100;TraesCS4A03G0752500;TraesCS3A03G1013600;TraesCS3D03G0675000;TraesCS1B03G0192900;TraesCS3A03G0265900;TraesCS3B03G1028000;TraesCS4D03G0022700</t>
  </si>
  <si>
    <t>28 (0.53%)</t>
  </si>
  <si>
    <t>nucleobase-containing compound metabolic process</t>
  </si>
  <si>
    <t>TraesCS5B03G0798700;TraesCS1A03G0782200;TraesCS5B03G0391600;TraesCS3D03G0745500;TraesCS3A03G0754500;TraesCS2D03G0467800;TraesCS3B03G0780600;TraesCS5D03G0444000;TraesCS1D03G0668000;TraesCS2A03G0132800;TraesCS4D03G0030100;TraesCS2B03G0027300;TraesCS3D03G0189000;TraesCS3B03G1163000;TraesCS4D03G0534700;TraesCS3D03G0529600;TraesCS4B03G0653000;TraesCS1A03G0608300;TraesCS2B03G1322200;TraesCS3B03G0716600;TraesCS3B03G1330400;TraesCS3D03G0811100;TraesCS5A03G0410400;TraesCS5B03G1219100;TraesCS3A03G0209700;TraesCS7A03G0679300;TraesCS2A03G0087200;TraesCS2A03G1166300;TraesCS3A03G0694500;TraesCS5D03G0552200;TraesCS3B03G0397500;TraesCS4A03G0170100;TraesCS4A03G0491700;TraesCS5D03G0435100;TraesCS3D03G1135100;TraesCS7B03G0393800;TraesCS1B03G0812500;TraesCS7B03G0591100;TraesCS5B03G0407400;TraesCS5A03G0368300;TraesCS7A03G0292200;TraesCS4A03G0752500;TraesCS3B03G0008000;TraesCS3D03G0675000;TraesCS2A03G1000800;TraesCS2D03G0318700;TraesCS3A03G0265900;TraesCS3D03G0166700;TraesCS4D03G0022700;TraesCS4B03G0032400;TraesCS1D03G1040500;TraesCS5D03G0723700;TraesCS7A03G1223100;TraesCS2D03G0740600;TraesCS5A03G0424100;TraesCS2A03G0930300;TraesCS4A03G0171400;TraesCS1A03G1039400;TraesCS5B03G0981700;TraesCS3A03G0790100;TraesCS7B03G1178300;TraesCS3A03G1037900;TraesCS7A03G0243900;TraesCS4D03G0249600;TraesCS5A03G0471800;TraesCS5B03G0520000;TraesCS3A03G0637300;TraesCS3A03G0209200;TraesCS6D03G0282300;TraesCS3A03G0396300;TraesCS3D03G0582800;TraesCS7D03G0759300;TraesCS2D03G1002600;TraesCS3B03G1017600;TraesCS5D03G0361600;TraesCS5D03G0890100;TraesCS5D03G1087800;TraesCS2B03G0959500;TraesCS3A03G1013600;TraesCS1B03G1275100;TraesCS2A03G0300400;TraesCS2D03G1118600;TraesCS3B03G0791600;TraesCS3A03G0320700;TraesCS1B03G0192900;TraesCS2B03G1298000;TraesCS6D03G0306800;TraesCS5A03G0931300;TraesCS3B03G1028000;TraesCS3B03G1196000</t>
  </si>
  <si>
    <t>90 (0.42%)</t>
  </si>
  <si>
    <t>primary metabolic process</t>
  </si>
  <si>
    <t>TraesCS1D03G0235300;TraesCS2D03G1134400;TraesCS1B03G0325000;TraesCS2D03G0355800;TraesCS4D03G0060200;TraesCS5D03G0893700;TraesCS2A03G0873900;TraesCS4A03G0560500;TraesCS2A03G1181400;TraesCS1A03G0222200;TraesCS5A03G1278000</t>
  </si>
  <si>
    <t>11 (0.7%)</t>
  </si>
  <si>
    <t>TraesCS1B03G0649800;TraesCS3D03G0688500;TraesCS3A03G0053400;TraesCS1D03G0452900;TraesCS5A03G1278000;TraesCS2D03G0582100;TraesCS2D03G0705800;TraesCS5D03G0344400;TraesCS2B03G0967600;TraesCS2B03G1134900;TraesCS2A03G1181400;TraesCS1D03G0235300;TraesCS2D03G1134400;TraesCS3B03G0993600;TraesCS1B03G0325000;TraesCS7D03G1271400;TraesCS2D03G0355800;TraesCS1A03G0479500;TraesCS5B03G0835100;TraesCS1D03G0373000;TraesCS4A03G0560500;TraesCS1B03G0591800;TraesCS7B03G0053800;TraesCS1B03G0796800;TraesCS4D03G0060200;TraesCS5D03G0893700;TraesCS2A03G0873900;TraesCS2D03G0524400;TraesCS1A03G0222200</t>
  </si>
  <si>
    <t>29 (0.52%)</t>
  </si>
  <si>
    <t>29 (0.51%)</t>
  </si>
  <si>
    <t>energy homeostasis</t>
  </si>
  <si>
    <t>multicellular organismal homeostasis</t>
  </si>
  <si>
    <t>regulation of defense response by callose deposition</t>
  </si>
  <si>
    <t>2 (3.92%)</t>
  </si>
  <si>
    <t>1 (25%)</t>
  </si>
  <si>
    <t>inward rectifier potassium channel activity</t>
  </si>
  <si>
    <t>ligand-gated cation channel activity</t>
  </si>
  <si>
    <t>2 (4.65%)</t>
  </si>
  <si>
    <t>4 (1.66%)</t>
  </si>
  <si>
    <t>protein dephosphorylation</t>
  </si>
  <si>
    <t>2-isopropylmalate synthase activity</t>
  </si>
  <si>
    <t>TraesCS3B03G0780600;TraesCS5D03G0444000</t>
  </si>
  <si>
    <t>2 (4.35%)</t>
  </si>
  <si>
    <t>ubiquitin conjugating enzyme activity</t>
  </si>
  <si>
    <t>2 (4.17%)</t>
  </si>
  <si>
    <t>ubiquitin-like protein conjugating enzyme activity</t>
  </si>
  <si>
    <t>TraesCS4B03G0327300;TraesCS3B03G1145300;TraesCS3A03G0996200;TraesCS3D03G0928400</t>
  </si>
  <si>
    <t>4 (1.62%)</t>
  </si>
  <si>
    <t>carboxy-lyase activity</t>
  </si>
  <si>
    <t>TraesCS3B03G0616600;TraesCS3D03G0543900;TraesCS3A03G0589100;TraesCS3B03G0669100</t>
  </si>
  <si>
    <t>4 (1.67%)</t>
  </si>
  <si>
    <t>NAD binding</t>
  </si>
  <si>
    <t>3 (2.24%)</t>
  </si>
  <si>
    <t>water-soluble vitamin biosynthetic process</t>
  </si>
  <si>
    <t>3 (2.14%)</t>
  </si>
  <si>
    <t>water-soluble vitamin metabolic process</t>
  </si>
  <si>
    <t>leaf phyllotactic patterning</t>
  </si>
  <si>
    <t>phyllotactic patterning</t>
  </si>
  <si>
    <t>establishment of meiotic sister chromatid cohesion</t>
  </si>
  <si>
    <t>establishment of sister chromatid cohesion</t>
  </si>
  <si>
    <t>TraesCS5D03G0552200;TraesCS2D03G0240900;TraesCS2B03G0698600</t>
  </si>
  <si>
    <t>3 (2.33%)</t>
  </si>
  <si>
    <t>photosystem I</t>
  </si>
  <si>
    <t>TraesCS2A03G1166300;TraesCS2D03G0844800;TraesCS5B03G0127200;TraesCS2B03G1322200;TraesCS7A03G0824800</t>
  </si>
  <si>
    <t>5 (1.35%)</t>
  </si>
  <si>
    <t>TraesCS2A03G1166300;TraesCS2D03G0844800;TraesCS5D03G0552200;TraesCS2D03G1002600;TraesCS2D03G0240900;TraesCS2B03G1322200</t>
  </si>
  <si>
    <t>6 (1.16%)</t>
  </si>
  <si>
    <t>TraesCS2A03G1166300;TraesCS6B03G0199900;TraesCS7B03G0698500;TraesCS4B03G0662400;TraesCS7A03G1336800;TraesCS2B03G1322200</t>
  </si>
  <si>
    <t>TraesCS5B03G0798700;TraesCS5D03G0723700;TraesCS2A03G0132800;TraesCS5D03G1087800</t>
  </si>
  <si>
    <t>4 (1.65%)</t>
  </si>
  <si>
    <t>uracil phosphoribosyltransferase activity</t>
  </si>
  <si>
    <t>TraesCS5B03G0125400;TraesCS3D03G0745500;TraesCS7A03G1223100;TraesCS3A03G0053400;TraesCS4A03G0171400;TraesCS3D03G0543900;TraesCS4D03G0534700;TraesCS3B03G0669100;TraesCS4B03G0653000;TraesCS5B03G0127200;TraesCS7A03G1336800;TraesCS2B03G1322200;TraesCS5D03G0136400;TraesCS2D03G0705800;TraesCS2D03G0240900;TraesCS6D03G0607700;TraesCS3D03G0928400;TraesCS4A03G0604400;TraesCS5B03G0520000;TraesCS3A03G0637300;TraesCS6D03G0282300;TraesCS7A03G0824800;TraesCS2A03G1166300;TraesCS3B03G0993600;TraesCS7D03G0759300;TraesCS2D03G0844800;TraesCS5D03G0552200;TraesCS3B03G0397500;TraesCS3B03G0918900;TraesCS2D03G1002600;TraesCS3B03G0616600;TraesCS2B03G1186800;TraesCS3B03G1145300;TraesCS3A03G0996200;TraesCS1B03G0812500;TraesCS4D03G0165900;TraesCS3A03G0589100;TraesCS6B03G0199900;TraesCS3D03G1047000;TraesCS2A03G0300400;TraesCS5D03G0893700;TraesCS2D03G0467500</t>
  </si>
  <si>
    <t>42 (0.49%)</t>
  </si>
  <si>
    <t>uracil salvage</t>
  </si>
  <si>
    <t>uracil biosynthetic process</t>
  </si>
  <si>
    <t>2 (3.85%)</t>
  </si>
  <si>
    <t>nucleobase biosynthetic process</t>
  </si>
  <si>
    <t>pyrimidine nucleobase salvage</t>
  </si>
  <si>
    <t>TraesCS2A03G1166300;TraesCS3A03G0396300;TraesCS2D03G0740600;TraesCS5D03G0435100;TraesCS2B03G0027300;TraesCS4A03G0171400;TraesCS1A03G1039400;TraesCS1B03G0812500;TraesCS3D03G0543900;TraesCS4D03G0534700;TraesCS3A03G0589100;TraesCS3B03G0669100;TraesCS5B03G0127200;TraesCS2B03G1322200;TraesCS5A03G0368300;TraesCS3B03G0791600;TraesCS7A03G0243900;TraesCS5B03G1219100;TraesCS5A03G0471800;TraesCS3D03G0166700;TraesCS3B03G1028000</t>
  </si>
  <si>
    <t>21 (0.6%)</t>
  </si>
  <si>
    <t>organonitrogen compound biosynthetic process</t>
  </si>
  <si>
    <t>TraesCS1A03G0782200;TraesCS3D03G0745500;TraesCS3B03G0791600;TraesCS2A03G0132800;TraesCS4D03G0030100;TraesCS2B03G0027300;TraesCS1A03G1039400;TraesCS1B03G0812500;TraesCS5B03G0520000;TraesCS4B03G0653000;TraesCS3B03G1028000</t>
  </si>
  <si>
    <t>11 (0.76%)</t>
  </si>
  <si>
    <t>carbohydrate derivative metabolic process</t>
  </si>
  <si>
    <t>TraesCS2D03G0196100;TraesCS1B03G0723500;TraesCS1D03G0594600;TraesCS6D03G0607700;TraesCS3D03G0543900;TraesCS3A03G0589100;TraesCS3B03G0669100;TraesCS7B03G0591100;TraesCS1A03G0634400</t>
  </si>
  <si>
    <t>9 (0.87%)</t>
  </si>
  <si>
    <t>transferase activity, transferring one-carbon groups</t>
  </si>
  <si>
    <t>licheninase activity</t>
  </si>
  <si>
    <t>2 (4.76%)</t>
  </si>
  <si>
    <t>negative regulation of post-embryonic development</t>
  </si>
  <si>
    <t>9 (0.9%)</t>
  </si>
  <si>
    <t>methyltransferase activity</t>
  </si>
  <si>
    <t>TraesCS4B03G0032400;TraesCS3A03G0754500;TraesCS7A03G1223100;TraesCS2D03G0740600;TraesCS2B03G0027300;TraesCS3B03G1163000;TraesCS4A03G0171400;TraesCS1A03G1039400;TraesCS3D03G0543900;TraesCS4D03G0534700;TraesCS3B03G0669100;TraesCS4B03G0653000;TraesCS5B03G0127200;TraesCS2B03G1322200;TraesCS2D03G0196100;TraesCS7A03G0243900;TraesCS5B03G1219100;TraesCS5A03G0471800;TraesCS3A03G0209200;TraesCS4A03G0621000;TraesCS2A03G1166300;TraesCS3A03G0396300;TraesCS5D03G0435100;TraesCS3D03G1135100;TraesCS1B03G0812500;TraesCS3A03G0589100;TraesCS5A03G0368300;TraesCS4A03G0752500;TraesCS3A03G1013600;TraesCS2D03G1118600;TraesCS3B03G0791600;TraesCS1B03G0192900;TraesCS3A03G0265900;TraesCS3D03G0166700;TraesCS3B03G1028000;TraesCS4D03G0022700</t>
  </si>
  <si>
    <t>36 (0.53%)</t>
  </si>
  <si>
    <t>cellular biosynthetic process</t>
  </si>
  <si>
    <t>2 (5%)</t>
  </si>
  <si>
    <t>negative regulation of reproductive process</t>
  </si>
  <si>
    <t>clathrin coat assembly</t>
  </si>
  <si>
    <t>4 (1.77%)</t>
  </si>
  <si>
    <t>TraesCS5D03G0435100;TraesCS5A03G0471800</t>
  </si>
  <si>
    <t>TraesCS1A03G0782200;TraesCS3D03G0745500;TraesCS7D03G1052900;TraesCS5B03G0520000</t>
  </si>
  <si>
    <t>4 (1.79%)</t>
  </si>
  <si>
    <t>hydro-lyase activity</t>
  </si>
  <si>
    <t>TraesCS7D03G1271400;TraesCS5D03G0893700;TraesCS1A03G0479500;TraesCS5B03G0835100;TraesCS1D03G0452900;TraesCS1B03G0591800</t>
  </si>
  <si>
    <t>6 (1.22%)</t>
  </si>
  <si>
    <t>channel activity</t>
  </si>
  <si>
    <t>passive transmembrane transporter activity</t>
  </si>
  <si>
    <t>regulation of long-day photoperiodism, flowering</t>
  </si>
  <si>
    <t>2 (5.56%)</t>
  </si>
  <si>
    <t>1-phosphatidylinositol binding</t>
  </si>
  <si>
    <t>potassium ion-transporting ATPase complex</t>
  </si>
  <si>
    <t>cation-transporting ATPase complex</t>
  </si>
  <si>
    <t>chloroplast photosystem I</t>
  </si>
  <si>
    <t>xylulose metabolic process</t>
  </si>
  <si>
    <t>TraesCS1D03G0777800;TraesCS5B03G0125400;TraesCS2D03G0844800;TraesCS5D03G0893700;TraesCS5B03G0256900;TraesCS5D03G0136400</t>
  </si>
  <si>
    <t>6 (1.27%)</t>
  </si>
  <si>
    <t>cellular homeostasis</t>
  </si>
  <si>
    <t>TraesCS3D03G0745500;TraesCS4D03G0030100;TraesCS2B03G0027300;TraesCS5B03G0520000</t>
  </si>
  <si>
    <t>4 (1.9%)</t>
  </si>
  <si>
    <t>pyruvate metabolic process</t>
  </si>
  <si>
    <t>TraesCS4B03G0032400;TraesCS7A03G1223100;TraesCS3D03G1135100;TraesCS2B03G0027300;TraesCS3B03G1163000;TraesCS1A03G1039400;TraesCS1B03G0812500;TraesCS3D03G0543900;TraesCS3A03G0589100;TraesCS3B03G0669100;TraesCS4B03G0653000;TraesCS5B03G0127200;TraesCS4A03G0752500;TraesCS3A03G1013600;TraesCS1B03G0192900;TraesCS5B03G1219100;TraesCS3A03G0265900;TraesCS3B03G1028000;TraesCS4D03G0022700</t>
  </si>
  <si>
    <t>19 (0.66%)</t>
  </si>
  <si>
    <t>organic cyclic compound biosynthetic process</t>
  </si>
  <si>
    <t>5 (1.52%)</t>
  </si>
  <si>
    <t>oxidoreductase activity, acting on the CH-OH group of donors, NAD or NADP as acceptor</t>
  </si>
  <si>
    <t>TraesCS5D03G0435100;TraesCS5A03G0471800;TraesCS3D03G0166700</t>
  </si>
  <si>
    <t>3 (2.91%)</t>
  </si>
  <si>
    <t>aspartate family amino acid metabolic process</t>
  </si>
  <si>
    <t>TraesCS1D03G0777800;TraesCS5B03G0125400;TraesCS2D03G0844800;TraesCS5B03G0256900;TraesCS5D03G0136400</t>
  </si>
  <si>
    <t>5 (1.58%)</t>
  </si>
  <si>
    <t>cell redox homeostasis</t>
  </si>
  <si>
    <t>TraesCS4B03G0032400;TraesCS1A03G0782200;TraesCS3D03G0745500;TraesCS7A03G1223100;TraesCS5D03G0444000;TraesCS1D03G0668000;TraesCS4D03G0030100;TraesCS2B03G0027300;TraesCS3B03G1163000;TraesCS1A03G1039400;TraesCS3D03G0543900;TraesCS3B03G0669100;TraesCS4B03G0653000;TraesCS5B03G0127200;TraesCS7B03G1178300;TraesCS5B03G1219100;TraesCS5B03G0520000;TraesCS7D03G0759300;TraesCS3B03G0397500;TraesCS2D03G1002600;TraesCS3B03G1017600;TraesCS3D03G1135100;TraesCS1B03G0812500;TraesCS2B03G0959500;TraesCS3A03G0589100;TraesCS7B03G0591100;TraesCS4A03G0752500;TraesCS3A03G1013600;TraesCS3D03G0675000;TraesCS3A03G0320700;TraesCS1B03G0192900;TraesCS3A03G0265900;TraesCS3B03G1028000;TraesCS4D03G0022700</t>
  </si>
  <si>
    <t>34 (0.55%)</t>
  </si>
  <si>
    <t>organic cyclic compound metabolic process</t>
  </si>
  <si>
    <t>TraesCS2A03G1166300;TraesCS2D03G0844800;TraesCS5D03G0552200;TraesCS2D03G1002600;TraesCS2D03G0240900;TraesCS2D03G0467500;TraesCS2B03G1322200;TraesCS2B03G0698600</t>
  </si>
  <si>
    <t>8 (1.07%)</t>
  </si>
  <si>
    <t>photosynthetic membrane</t>
  </si>
  <si>
    <t>TraesCS1D03G0777800;TraesCS5B03G0125400;TraesCS5B03G0391600;TraesCS3A03G0815600;TraesCS7D03G0611800;TraesCS1A03G0308600;TraesCS2A03G0132800;TraesCS3B03G1135800;TraesCS2B03G0027300;TraesCS3D03G0543900;TraesCS6B03G0824200;TraesCS3B03G0669100;TraesCS5B03G0127200;TraesCS7A03G0759000;TraesCS7A03G1336800;TraesCS5D03G0136400;TraesCS1A03G1079100;TraesCS5B03G0256900;TraesCS4B03G0662400;TraesCS5A03G0471800;TraesCS7A03G1236900;TraesCS2A03G1334600;TraesCS3D03G0584900;TraesCS2D03G0844800;TraesCS4D03G0833000;TraesCS3B03G0616600;TraesCS5D03G0435100;TraesCS3A03G0589100;TraesCS5B03G0328600;TraesCS5D03G0245800;TraesCS3A03G0320700;TraesCS2D03G0467500;TraesCS7B03G0455800;TraesCS5A03G0113700;TraesCS4B03G0961100;TraesCS7B03G0306700</t>
  </si>
  <si>
    <t>36 (0.55%)</t>
  </si>
  <si>
    <t>oxidoreductase activity</t>
  </si>
  <si>
    <t>TraesCS2D03G1134400;TraesCS3B03G0993600;TraesCS1B03G0649800;TraesCS3D03G0688500;TraesCS7D03G1271400;TraesCS2D03G0355800;TraesCS3A03G0053400;TraesCS1A03G0479500;TraesCS5B03G0835100;TraesCS1D03G0452900;TraesCS1D03G0373000;TraesCS1B03G0591800;TraesCS7B03G0053800;TraesCS1B03G0796800;TraesCS2D03G0582100;TraesCS5D03G0344400;TraesCS5D03G0893700;TraesCS2A03G0873900;TraesCS2B03G0967600;TraesCS2B03G1134900;TraesCS2A03G1181400</t>
  </si>
  <si>
    <t>21 (0.65%)</t>
  </si>
  <si>
    <t>6 (1.37%)</t>
  </si>
  <si>
    <t>chloroplast thylakoid membrane</t>
  </si>
  <si>
    <t>plastid thylakoid membrane</t>
  </si>
  <si>
    <t>TraesCS4B03G0032400;TraesCS1A03G0782200;TraesCS3D03G0745500;TraesCS7A03G1223100;TraesCS5D03G0444000;TraesCS1D03G0668000;TraesCS4D03G0030100;TraesCS2B03G0027300;TraesCS3B03G1163000;TraesCS1A03G1039400;TraesCS3D03G0543900;TraesCS3B03G0669100;TraesCS4B03G0653000;TraesCS5B03G0127200;TraesCS7B03G1178300;TraesCS5B03G1219100;TraesCS5B03G0520000;TraesCS7D03G0759300;TraesCS3B03G0397500;TraesCS2D03G1002600;TraesCS3B03G1017600;TraesCS3D03G1135100;TraesCS1B03G0812500;TraesCS2B03G0959500;TraesCS3A03G0589100;TraesCS7B03G0591100;TraesCS4A03G0752500;TraesCS3A03G1013600;TraesCS3D03G0675000;TraesCS1B03G0192900;TraesCS3A03G0265900;TraesCS3B03G1028000;TraesCS4D03G0022700</t>
  </si>
  <si>
    <t>33 (0.57%)</t>
  </si>
  <si>
    <t>heterocycle metabolic process</t>
  </si>
  <si>
    <t>7 (1.22%)</t>
  </si>
  <si>
    <t>homeostatic process</t>
  </si>
  <si>
    <t>TraesCS2A03G1166300;TraesCS2D03G0844800;TraesCS5D03G0552200;TraesCS2D03G1002600;TraesCS2D03G0240900;TraesCS5B03G0127200;TraesCS2B03G1322200;TraesCS7A03G0824800</t>
  </si>
  <si>
    <t>8 (1.11%)</t>
  </si>
  <si>
    <t>plastid envelope</t>
  </si>
  <si>
    <t>TraesCS5B03G0798700;TraesCS1A03G0782200;TraesCS5B03G0391600;TraesCS3A03G0754500;TraesCS2D03G0467800;TraesCS5D03G0444000;TraesCS2B03G0027300;TraesCS3B03G1163000;TraesCS3D03G0543900;TraesCS4D03G0534700;TraesCS3D03G0529600;TraesCS5B03G1219100;TraesCS7A03G0679300;TraesCS2A03G0087200;TraesCS2A03G1166300;TraesCS3A03G0694500;TraesCS5D03G0552200;TraesCS3B03G0397500;TraesCS4A03G0491700;TraesCS3D03G1135100;TraesCS1B03G0812500;TraesCS5A03G0368300;TraesCS7A03G0292200;TraesCS4A03G0752500;TraesCS3B03G0008000;TraesCS2B03G0886100;TraesCS3D03G0675000;TraesCS2A03G1000800;TraesCS3D03G0166700;TraesCS4B03G0032400;TraesCS6B03G0824200;TraesCS5B03G0127200;TraesCS7B03G1178300;TraesCS3A03G1037900;TraesCS5B03G0520000;TraesCS3A03G0637300;TraesCS3A03G0209200;TraesCS6D03G0282300;TraesCS3A03G0396300;TraesCS2D03G1002600;TraesCS3B03G1017600;TraesCS5D03G0361600;TraesCS5D03G0890100;TraesCS5D03G1087800;TraesCS2B03G0959500;TraesCS5B03G0328600;TraesCS3A03G1013600;TraesCS2D03G1118600;TraesCS3A03G0320700;TraesCS1B03G0192900;TraesCS2B03G1298000;TraesCS6D03G0306800;TraesCS5A03G0931300;TraesCS3B03G1196000;TraesCS1D03G0777800;TraesCS3D03G0745500;TraesCS3B03G0780600;TraesCS1D03G0668000;TraesCS2A03G0132800;TraesCS4D03G0030100;TraesCS3D03G0189000;TraesCS4B03G0653000;TraesCS1A03G0608300;TraesCS2B03G1322200;TraesCS3B03G0716600;TraesCS3B03G1330400;TraesCS3D03G0811100;TraesCS5A03G0410400;TraesCS3A03G0209700;TraesCS4A03G0621000;TraesCS2D03G0844800;TraesCS4A03G0170100;TraesCS5D03G0435100;TraesCS7B03G0393800;TraesCS3A03G0589100;TraesCS7B03G0591100;TraesCS5B03G0407400;TraesCS2D03G0318700;TraesCS3A03G0265900;TraesCS4D03G0022700;TraesCS1D03G1040500;TraesCS5D03G0723700;TraesCS7A03G1223100;TraesCS2D03G0740600;TraesCS5A03G0424100;TraesCS2A03G0930300;TraesCS4A03G0171400;TraesCS1A03G1039400;TraesCS5B03G0981700;TraesCS3B03G0669100;TraesCS3A03G0790100;TraesCS7A03G0243900;TraesCS4D03G0249600;TraesCS5A03G0471800;TraesCS3D03G0582800;TraesCS7D03G0759300;TraesCS1B03G1275100;TraesCS2A03G0300400;TraesCS3B03G0791600;TraesCS3B03G1028000</t>
  </si>
  <si>
    <t>100 (0.44%)</t>
  </si>
  <si>
    <t>organic substance metabolic process</t>
  </si>
  <si>
    <t>2 (7.41%)</t>
  </si>
  <si>
    <t>cellular modified amino acid catabolic process</t>
  </si>
  <si>
    <t>4 (2.2%)</t>
  </si>
  <si>
    <t>regulation of reproductive process</t>
  </si>
  <si>
    <t>2 (7.69%)</t>
  </si>
  <si>
    <t>positive regulation of reproductive process</t>
  </si>
  <si>
    <t>3 (3.41%)</t>
  </si>
  <si>
    <t>aspartate family amino acid biosynthetic process</t>
  </si>
  <si>
    <t>TraesCS4B03G0032400;TraesCS1A03G0782200;TraesCS3D03G0745500;TraesCS7A03G1223100;TraesCS5D03G0444000;TraesCS1D03G0668000;TraesCS4D03G0030100;TraesCS2B03G0027300;TraesCS3B03G1163000;TraesCS1A03G1039400;TraesCS3D03G0543900;TraesCS3B03G0669100;TraesCS4B03G0653000;TraesCS5B03G0127200;TraesCS7B03G1178300;TraesCS2D03G0196100;TraesCS5B03G1219100;TraesCS5B03G0520000;TraesCS7D03G0759300;TraesCS3B03G0397500;TraesCS2D03G1002600;TraesCS3B03G1017600;TraesCS3D03G1135100;TraesCS1B03G0812500;TraesCS2B03G0959500;TraesCS3A03G0589100;TraesCS7B03G0591100;TraesCS4A03G0752500;TraesCS3A03G1013600;TraesCS3D03G0675000;TraesCS1B03G0192900;TraesCS3A03G0265900;TraesCS3B03G1028000;TraesCS4D03G0022700</t>
  </si>
  <si>
    <t>34 (0.57%)</t>
  </si>
  <si>
    <t>cellular aromatic compound metabolic process</t>
  </si>
  <si>
    <t>4 (2.26%)</t>
  </si>
  <si>
    <t>1 (100%)</t>
  </si>
  <si>
    <t>peptidyltransferase activity</t>
  </si>
  <si>
    <t>P-type divalent copper transporter activity</t>
  </si>
  <si>
    <t>TraesCS1A03G0782200;TraesCS3D03G0745500;TraesCS4D03G0030100;TraesCS2B03G0027300;TraesCS1A03G1039400;TraesCS1B03G0812500;TraesCS5B03G0520000;TraesCS4B03G0653000;TraesCS3B03G1028000</t>
  </si>
  <si>
    <t>9 (1.05%)</t>
  </si>
  <si>
    <t>nucleobase-containing small molecule metabolic process</t>
  </si>
  <si>
    <t>5 (1.77%)</t>
  </si>
  <si>
    <t>NADP binding</t>
  </si>
  <si>
    <t>2 (8.33%)</t>
  </si>
  <si>
    <t>sulfur compound catabolic process</t>
  </si>
  <si>
    <t>TraesCS2A03G1166300;TraesCS2D03G0844800;TraesCS5D03G0552200;TraesCS2D03G1002600;TraesCS2D03G0240900;TraesCS2D03G0467500;TraesCS2B03G1322200</t>
  </si>
  <si>
    <t>7 (1.31%)</t>
  </si>
  <si>
    <t>thylakoid membrane</t>
  </si>
  <si>
    <t>2 (8.7%)</t>
  </si>
  <si>
    <t>photoperiodism</t>
  </si>
  <si>
    <t>19 (0.71%)</t>
  </si>
  <si>
    <t>heterocycle biosynthetic process</t>
  </si>
  <si>
    <t>TraesCS2A03G1166300;TraesCS2D03G0844800;TraesCS2B03G1322200</t>
  </si>
  <si>
    <t>3 (3.8%)</t>
  </si>
  <si>
    <t>2 (9.09%)</t>
  </si>
  <si>
    <t>TraesCS3D03G0543900;TraesCS3A03G0589100;TraesCS3B03G0669100;TraesCS5B03G0127200</t>
  </si>
  <si>
    <t>4 (2.5%)</t>
  </si>
  <si>
    <t>oxidoreductase activity, acting on the CH-CH group of donors</t>
  </si>
  <si>
    <t>tetrapyrrole metabolic process</t>
  </si>
  <si>
    <t>TraesCS4A03G0171400;TraesCS4D03G0534700</t>
  </si>
  <si>
    <t>2 (9.52%)</t>
  </si>
  <si>
    <t>histidine biosynthetic process</t>
  </si>
  <si>
    <t>histidine metabolic process</t>
  </si>
  <si>
    <t>TraesCS2A03G1166300;TraesCS2D03G0844800;TraesCS5D03G0552200;TraesCS2D03G1002600;TraesCS2D03G0240900;TraesCS5B03G0127200;TraesCS2B03G1322200</t>
  </si>
  <si>
    <t>7 (1.37%)</t>
  </si>
  <si>
    <t>chloroplast thylakoid</t>
  </si>
  <si>
    <t>plastid thylakoid</t>
  </si>
  <si>
    <t>2 (10%)</t>
  </si>
  <si>
    <t>peptide catabolic process</t>
  </si>
  <si>
    <t>negative regulation of long-day photoperiodism, flowering</t>
  </si>
  <si>
    <t>TraesCS3D03G0745500;TraesCS5B03G0520000</t>
  </si>
  <si>
    <t>phosphopyruvate hydratase activity</t>
  </si>
  <si>
    <t>phosphopyruvate hydratase complex</t>
  </si>
  <si>
    <t>2 (11.11%)</t>
  </si>
  <si>
    <t>glutathione catabolic process</t>
  </si>
  <si>
    <t>TraesCS2A03G1166300;TraesCS5B03G0391600;TraesCS3D03G0745500;TraesCS5D03G0435100;TraesCS4D03G0030100;TraesCS2B03G0027300;TraesCS4A03G0171400;TraesCS1A03G1039400;TraesCS4D03G0534700;TraesCS2B03G1322200;TraesCS5A03G0368300;TraesCS7A03G0243900;TraesCS5B03G1219100;TraesCS5A03G0471800;TraesCS5B03G0520000;TraesCS3D03G0166700</t>
  </si>
  <si>
    <t>16 (0.81%)</t>
  </si>
  <si>
    <t>organic acid metabolic process</t>
  </si>
  <si>
    <t>4 (2.8%)</t>
  </si>
  <si>
    <t>porphyrin-containing compound metabolic process</t>
  </si>
  <si>
    <t>16 (0.83%)</t>
  </si>
  <si>
    <t>oxoacid metabolic process</t>
  </si>
  <si>
    <t>TraesCS2A03G1166300;TraesCS6B03G0199900;TraesCS2D03G0844800;TraesCS5D03G0552200;TraesCS2D03G1002600;TraesCS2B03G1186800;TraesCS2D03G0240900;TraesCS2D03G0467500;TraesCS5B03G0127200;TraesCS2B03G1322200;TraesCS2B03G0698600</t>
  </si>
  <si>
    <t>11 (1.04%)</t>
  </si>
  <si>
    <t>thylakoid</t>
  </si>
  <si>
    <t>16 (0.84%)</t>
  </si>
  <si>
    <t>carboxylic acid metabolic process</t>
  </si>
  <si>
    <t>TraesCS1D03G0777800;TraesCS5B03G0125400;TraesCS2D03G0844800;TraesCS5B03G0256900;TraesCS5A03G0113700;TraesCS5D03G0136400</t>
  </si>
  <si>
    <t>6 (1.79%)</t>
  </si>
  <si>
    <t>oxidoreductase activity, acting on a sulfur group of donors</t>
  </si>
  <si>
    <t>2 (13.33%)</t>
  </si>
  <si>
    <t>glutamate-ammonia ligase activity</t>
  </si>
  <si>
    <t>ammonia ligase activity</t>
  </si>
  <si>
    <t>acid-ammonia (or amide) ligase activity</t>
  </si>
  <si>
    <t>glutamine biosynthetic process</t>
  </si>
  <si>
    <t>TraesCS4B03G0032400;TraesCS7A03G1223100;TraesCS3D03G1135100;TraesCS2B03G0027300;TraesCS3B03G1163000;TraesCS1A03G1039400;TraesCS1B03G0812500;TraesCS3D03G0543900;TraesCS3A03G0589100;TraesCS3B03G0669100;TraesCS4B03G0653000;TraesCS5B03G0127200;TraesCS4A03G0752500;TraesCS2D03G0196100;TraesCS3A03G1013600;TraesCS1B03G0192900;TraesCS5B03G1219100;TraesCS3A03G0265900;TraesCS3B03G1028000;TraesCS4D03G0022700</t>
  </si>
  <si>
    <t>20 (0.75%)</t>
  </si>
  <si>
    <t>aromatic compound biosynthetic process</t>
  </si>
  <si>
    <t>9 (1.23%)</t>
  </si>
  <si>
    <t>metal ion transport</t>
  </si>
  <si>
    <t>TraesCS2A03G1166300;TraesCS5D03G0435100;TraesCS7A03G0243900;TraesCS5B03G1219100;TraesCS4A03G0171400;TraesCS5A03G0471800;TraesCS4D03G0534700;TraesCS3D03G0166700;TraesCS2B03G1322200;TraesCS5A03G0368300</t>
  </si>
  <si>
    <t>10 (1.15%)</t>
  </si>
  <si>
    <t>organic acid biosynthetic process</t>
  </si>
  <si>
    <t>4 (3.25%)</t>
  </si>
  <si>
    <t>tetrapyrrole biosynthetic process</t>
  </si>
  <si>
    <t>TraesCS5D03G0361600;TraesCS5A03G0410400;TraesCS5B03G0407400</t>
  </si>
  <si>
    <t>3 (5.56%)</t>
  </si>
  <si>
    <t>oxidoreductase activity, acting on the CH-CH group of donors, NAD or NADP as acceptor</t>
  </si>
  <si>
    <t>2 (16.67%)</t>
  </si>
  <si>
    <t>regulation of short-day photoperiodism, flowering</t>
  </si>
  <si>
    <t>TraesCS4A03G0752500;TraesCS4D03G0022700</t>
  </si>
  <si>
    <t>RNA polymerase II general transcription initiation factor activity</t>
  </si>
  <si>
    <t>2 (18.18%)</t>
  </si>
  <si>
    <t>D-xylose metabolic process</t>
  </si>
  <si>
    <t>10 (1.23%)</t>
  </si>
  <si>
    <t>carboxylic acid biosynthetic process</t>
  </si>
  <si>
    <t>6 (2.11%)</t>
  </si>
  <si>
    <t>disulfide oxidoreductase activity</t>
  </si>
  <si>
    <t>2 (20%)</t>
  </si>
  <si>
    <t>aspartate kinase activity</t>
  </si>
  <si>
    <t>6 (2.12%)</t>
  </si>
  <si>
    <t>protein-disulfide reductase activity</t>
  </si>
  <si>
    <t>4 (3.88%)</t>
  </si>
  <si>
    <t>porphyrin-containing compound biosynthetic process</t>
  </si>
  <si>
    <t>TraesCS2A03G1166300;TraesCS5B03G0391600;TraesCS5D03G0435100;TraesCS7A03G0243900;TraesCS5B03G1219100;TraesCS4A03G0171400;TraesCS5A03G0471800;TraesCS1A03G1039400;TraesCS4D03G0534700;TraesCS3D03G0166700;TraesCS2B03G1322200;TraesCS5A03G0368300</t>
  </si>
  <si>
    <t>12 (1.12%)</t>
  </si>
  <si>
    <t>cellular amino acid metabolic process</t>
  </si>
  <si>
    <t>TraesCS2D03G0467800;TraesCS3D03G0529600;TraesCS1A03G0608300;TraesCS1D03G0547500;TraesCS3B03G0716600;TraesCS3B03G1330400;TraesCS3D03G0811100;TraesCS2D03G0248000;TraesCS5A03G0410400;TraesCS2A03G0087200;TraesCS7A03G0824800;TraesCS3A03G0694500;TraesCS3B03G0397500;TraesCS4B03G0327300;TraesCS4A03G0170100;TraesCS4A03G0491700;TraesCS3A03G0996200;TraesCS7B03G0393800;TraesCS5B03G0407400;TraesCS7A03G0292200;TraesCS3B03G0008000;TraesCS2B03G0886100;TraesCS4D03G0454600;TraesCS3D03G0166700;TraesCS2D03G0740600;TraesCS2A03G0930300;TraesCS5B03G0981700;TraesCS3A03G0219400;TraesCS3A03G0790100;TraesCS7B03G1178300;TraesCS3A03G1037900;TraesCS4D03G0249600;TraesCS3D03G0928400;TraesCS3A03G0637300;TraesCS6D03G0282300;TraesCS3D03G0582800;TraesCS3B03G0918900;TraesCS1D03G0602900;TraesCS3B03G1145300;TraesCS5D03G0361600;TraesCS5D03G0890100;TraesCS5D03G1087800;TraesCS3A03G0606100;TraesCS7D03G0809500;TraesCS5A03G1140600;TraesCS2B03G1298000;TraesCS6D03G0306800;TraesCS6B03G1137500;TraesCS5A03G0931300;TraesCS3B03G1196000;TraesCS4D03G0267500</t>
  </si>
  <si>
    <t>51 (0.56%)</t>
  </si>
  <si>
    <t>hydrolase activity</t>
  </si>
  <si>
    <t>2 (22.22%)</t>
  </si>
  <si>
    <t>long-day photoperiodism</t>
  </si>
  <si>
    <t>TraesCS4A03G0171400;TraesCS1B03G0812500;TraesCS4D03G0534700;TraesCS3B03G1028000</t>
  </si>
  <si>
    <t>4 (4.04%)</t>
  </si>
  <si>
    <t>pentosyltransferase activity</t>
  </si>
  <si>
    <t>TraesCS3D03G0543900;TraesCS3A03G0589100;TraesCS3B03G0669100;TraesCS5B03G0127200;TraesCS3B03G1028000</t>
  </si>
  <si>
    <t>5 (2.84%)</t>
  </si>
  <si>
    <t>pigment metabolic process</t>
  </si>
  <si>
    <t>4 (4.08%)</t>
  </si>
  <si>
    <t>regulation of shoot system development</t>
  </si>
  <si>
    <t>4 (4.26%)</t>
  </si>
  <si>
    <t>regulation of flower development</t>
  </si>
  <si>
    <t>2 (25%)</t>
  </si>
  <si>
    <t>glutathione hydrolase activity</t>
  </si>
  <si>
    <t>TraesCS2A03G1166300;TraesCS4A03G0171400;TraesCS1A03G1039400;TraesCS4D03G0534700;TraesCS2B03G1322200</t>
  </si>
  <si>
    <t>5 (3.05%)</t>
  </si>
  <si>
    <t>glutamine family amino acid metabolic process</t>
  </si>
  <si>
    <t>TraesCS3B03G0716600;TraesCS3D03G0582800;TraesCS3A03G0637300</t>
  </si>
  <si>
    <t>3 (8.33%)</t>
  </si>
  <si>
    <t>alpha-amylase activity</t>
  </si>
  <si>
    <t>TraesCS2A03G0300400;TraesCS2D03G0318700;TraesCS4D03G0249600</t>
  </si>
  <si>
    <t>3 (8.82%)</t>
  </si>
  <si>
    <t>pentose metabolic process</t>
  </si>
  <si>
    <t>TraesCS5B03G1219100;TraesCS4A03G0171400;TraesCS4D03G0534700</t>
  </si>
  <si>
    <t>3 (9.38%)</t>
  </si>
  <si>
    <t>oxo-acid-lyase activity</t>
  </si>
  <si>
    <t>5 (3.38%)</t>
  </si>
  <si>
    <t>pigment biosynthetic process</t>
  </si>
  <si>
    <t>TraesCS4B03G0327300;TraesCS3B03G1145300;TraesCS5B03G1219100;TraesCS3A03G0996200;TraesCS3D03G0928400;TraesCS4A03G0171400;TraesCS4D03G0534700</t>
  </si>
  <si>
    <t>7 (2.14%)</t>
  </si>
  <si>
    <t>carbon-carbon lyase activity</t>
  </si>
  <si>
    <t>TraesCS2A03G1166300;TraesCS5D03G0435100;TraesCS4A03G0171400;TraesCS3D03G0543900;TraesCS4D03G0534700;TraesCS3A03G0589100;TraesCS3B03G0669100;TraesCS2B03G1322200;TraesCS5A03G0368300;TraesCS7A03G0243900;TraesCS5B03G1219100;TraesCS5A03G0471800;TraesCS3D03G0166700</t>
  </si>
  <si>
    <t>13 (1.18%)</t>
  </si>
  <si>
    <t>small molecule biosynthetic process</t>
  </si>
  <si>
    <t>TraesCS3D03G0582800;TraesCS2D03G0361400;TraesCS4B03G0154400;TraesCS3B03G0716600;TraesCS5D03G0893700;TraesCS2A03G0345600;TraesCS2B03G0463700;TraesCS2A03G0873900;TraesCS2D03G0467500;TraesCS2A03G0345300;TraesCS3A03G0637300;TraesCS4D03G0130100;TraesCS4A03G0647600</t>
  </si>
  <si>
    <t>13 (1.2%)</t>
  </si>
  <si>
    <t>calcium ion binding</t>
  </si>
  <si>
    <t>2 (40%)</t>
  </si>
  <si>
    <t>xylulokinase activity</t>
  </si>
  <si>
    <t>TraesCS5B03G0798700;TraesCS5D03G0723700;TraesCS2A03G0300400;TraesCS2D03G0318700;TraesCS4D03G0249600;TraesCS2A03G0132800;TraesCS5D03G1087800</t>
  </si>
  <si>
    <t>7 (2.4%)</t>
  </si>
  <si>
    <t>TraesCS3B03G0716600;TraesCS3D03G0582800;TraesCS2D03G0467800;TraesCS3A03G0637300</t>
  </si>
  <si>
    <t>4 (6.35%)</t>
  </si>
  <si>
    <t>amylase activity</t>
  </si>
  <si>
    <t>4 (7.02%)</t>
  </si>
  <si>
    <t>heme metabolic process</t>
  </si>
  <si>
    <t>TraesCS3D03G0745500;TraesCS1A03G0308600;TraesCS7D03G1052900;TraesCS5D03G0091400;TraesCS3B03G1135800;TraesCS4D03G0030100;TraesCS7A03G0610900;TraesCS4B03G0653000;TraesCS7A03G1336800;TraesCS3B03G0716600;TraesCS2D03G0248000;TraesCS4B03G0662400;TraesCS2A03G0345300;TraesCS4D03G0130100;TraesCS1D03G0235300;TraesCS2A03G1334600;TraesCS3B03G0397500;TraesCS2D03G0355800;TraesCS2D03G0361400;TraesCS5D03G0893700;TraesCS3A03G0720500;TraesCS2B03G0463700;TraesCS7A03G0492900;TraesCS3D03G0166700;TraesCS4B03G0961100;TraesCS3A03G0815600;TraesCS7D03G0611800;TraesCS4B03G0154400;TraesCS7B03G1178300;TraesCS1A03G1079100;TraesCS2A03G0345600;TraesCS5B03G0520000;TraesCS3A03G0637300;TraesCS7A03G1236900;TraesCS3D03G0582800;TraesCS3D03G0584900;TraesCS1B03G0325000;TraesCS5D03G1087800;TraesCS4A03G0560500;TraesCS7B03G0306900;TraesCS1B03G1275100;TraesCS5D03G0838200;TraesCS3B03G0791600;TraesCS3A03G0320700;TraesCS3B03G0642900;TraesCS2A03G0873900;TraesCS2D03G0467500;TraesCS6D03G0306800;TraesCS7B03G0455800;TraesCS7B03G0306700;TraesCS3B03G1028000;TraesCS4A03G0647600;TraesCS1A03G0222200;TraesCS3B03G1106800</t>
  </si>
  <si>
    <t>54 (0.61%)</t>
  </si>
  <si>
    <t>cation binding</t>
  </si>
  <si>
    <t>2 (66.67%)</t>
  </si>
  <si>
    <t>positive regulation of short-day photoperiodism, flowering</t>
  </si>
  <si>
    <t>short-day photoperiodism</t>
  </si>
  <si>
    <t>imidazoleglycerol-phosphate synthase activity</t>
  </si>
  <si>
    <t>metal ion binding</t>
  </si>
  <si>
    <t>4 (8.51%)</t>
  </si>
  <si>
    <t>heme biosynthetic process</t>
  </si>
  <si>
    <t>3 (20%)</t>
  </si>
  <si>
    <t>C-methyltransferase activity</t>
  </si>
  <si>
    <t>TraesCS2A03G1166300;TraesCS5D03G0435100;TraesCS7A03G0243900;TraesCS5B03G1219100;TraesCS5A03G0471800;TraesCS3D03G0166700;TraesCS2B03G1322200;TraesCS5A03G0368300</t>
  </si>
  <si>
    <t>8 (2.64%)</t>
  </si>
  <si>
    <t>alpha-amino acid biosynthetic process</t>
  </si>
  <si>
    <t>TraesCS2A03G1166300;TraesCS5D03G0435100;TraesCS7A03G0243900;TraesCS5B03G1219100;TraesCS4A03G0171400;TraesCS5A03G0471800;TraesCS1A03G1039400;TraesCS4D03G0534700;TraesCS3D03G0166700;TraesCS2B03G1322200;TraesCS5A03G0368300</t>
  </si>
  <si>
    <t>11 (1.91%)</t>
  </si>
  <si>
    <t>alpha-amino acid metabolic process</t>
  </si>
  <si>
    <t>5 (6.85%)</t>
  </si>
  <si>
    <t>glutamine metabolic process</t>
  </si>
  <si>
    <t>TraesCS3D03G0582800;TraesCS2D03G0467800;TraesCS4A03G0170100;TraesCS2A03G0930300;TraesCS5D03G0890100;TraesCS7B03G0393800;TraesCS5B03G0981700;TraesCS5D03G1087800;TraesCS1A03G0608300;TraesCS3B03G0716600;TraesCS7B03G1178300;TraesCS3A03G1037900;TraesCS3B03G1330400;TraesCS3D03G0811100;TraesCS4D03G0249600;TraesCS2B03G1298000;TraesCS3A03G0637300;TraesCS5A03G0931300;TraesCS3B03G1196000</t>
  </si>
  <si>
    <t>19 (1.17%)</t>
  </si>
  <si>
    <t>hydrolase activity, acting on glycosyl bonds</t>
  </si>
  <si>
    <t>TraesCS1A03G0782200;TraesCS3D03G0745500;TraesCS4B03G0327300;TraesCS7D03G1052900;TraesCS3B03G1145300;TraesCS3A03G0996200;TraesCS4A03G0171400;TraesCS3D03G0543900;TraesCS4D03G0534700;TraesCS3A03G0589100;TraesCS3B03G0669100;TraesCS5B03G1219100;TraesCS3D03G0928400;TraesCS5B03G0520000;TraesCS5D03G0479000</t>
  </si>
  <si>
    <t>15 (1.43%)</t>
  </si>
  <si>
    <t>lyase activity</t>
  </si>
  <si>
    <t>TraesCS3D03G0582800;TraesCS2D03G0467800;TraesCS4A03G0170100;TraesCS2A03G0930300;TraesCS5D03G0890100;TraesCS7B03G0393800;TraesCS5B03G0981700;TraesCS5D03G1087800;TraesCS1A03G0608300;TraesCS3B03G0716600;TraesCS3A03G1037900;TraesCS3B03G1330400;TraesCS3D03G0811100;TraesCS4D03G0249600;TraesCS2B03G1298000;TraesCS3A03G0637300;TraesCS5A03G0931300;TraesCS3B03G1196000</t>
  </si>
  <si>
    <t>18 (1.23%)</t>
  </si>
  <si>
    <t>3 (33.33%)</t>
  </si>
  <si>
    <t>ferrochelatase activity</t>
  </si>
  <si>
    <t>cobalamin biosynthetic process</t>
  </si>
  <si>
    <t>cobalamin metabolic process</t>
  </si>
  <si>
    <t>TraesCS2A03G1166300;TraesCS7D03G0759300;TraesCS2D03G0844800;TraesCS2D03G1002600;TraesCS3B03G0616600;TraesCS2B03G1186800;TraesCS6D03G0607700;TraesCS1B03G0812500;TraesCS3A03G0637300;TraesCS2B03G1322200;TraesCS7A03G0824800</t>
  </si>
  <si>
    <t>11 (2.16%)</t>
  </si>
  <si>
    <t>plastid stroma</t>
  </si>
  <si>
    <t>TraesCS2A03G1166300;TraesCS7D03G0759300;TraesCS2D03G0844800;TraesCS5D03G0552200;TraesCS2D03G1002600;TraesCS3B03G0616600;TraesCS2B03G1186800;TraesCS3A03G0996200;TraesCS4A03G0171400;TraesCS1B03G0812500;TraesCS3D03G0543900;TraesCS4D03G0534700;TraesCS3A03G0589100;TraesCS3B03G0669100;TraesCS5B03G0127200;TraesCS2B03G1322200;TraesCS6B03G0199900;TraesCS2D03G0240900;TraesCS6D03G0607700;TraesCS2D03G0467500;TraesCS3D03G0928400;TraesCS3A03G0637300;TraesCS7A03G0824800</t>
  </si>
  <si>
    <t>23 (1.1%)</t>
  </si>
  <si>
    <t>chloroplast</t>
  </si>
  <si>
    <t>11 (2.24%)</t>
  </si>
  <si>
    <t>chloroplast stroma</t>
  </si>
  <si>
    <t>TraesCS5B03G0798700;TraesCS3D03G0745500;TraesCS2D03G0467800;TraesCS5D03G0723700;TraesCS2A03G0132800;TraesCS4D03G0030100;TraesCS2A03G0930300;TraesCS5B03G0981700;TraesCS1A03G0608300;TraesCS3B03G0716600;TraesCS3A03G1037900;TraesCS3B03G1330400;TraesCS3D03G0811100;TraesCS4D03G0249600;TraesCS5B03G0520000;TraesCS3A03G0637300;TraesCS3A03G0209200;TraesCS3D03G0582800;TraesCS4A03G0170100;TraesCS5D03G0890100;TraesCS7B03G0393800;TraesCS5D03G1087800;TraesCS2A03G0300400;TraesCS2D03G0318700;TraesCS2B03G1298000;TraesCS5A03G0931300;TraesCS3B03G1196000</t>
  </si>
  <si>
    <t>27 (1.01%)</t>
  </si>
  <si>
    <t>carbohydrate metabolic process</t>
  </si>
  <si>
    <t>TraesCS2A03G1166300;TraesCS3B03G0993600;TraesCS7D03G0759300;TraesCS2D03G0844800;TraesCS5D03G0552200;TraesCS2D03G1002600;TraesCS3B03G0616600;TraesCS2B03G1186800;TraesCS3A03G0996200;TraesCS4A03G0171400;TraesCS1B03G0812500;TraesCS3D03G0543900;TraesCS4D03G0534700;TraesCS3A03G0589100;TraesCS3B03G0669100;TraesCS5B03G0127200;TraesCS2B03G1322200;TraesCS6B03G0199900;TraesCS2D03G0240900;TraesCS6D03G0607700;TraesCS2D03G0467500;TraesCS3D03G0928400;TraesCS3A03G0637300;TraesCS7A03G0824800</t>
  </si>
  <si>
    <t>24 (1.11%)</t>
  </si>
  <si>
    <t>plastid</t>
  </si>
  <si>
    <t>TraesCS5B03G0391600;TraesCS5D03G0435100;TraesCS5A03G0471800</t>
  </si>
  <si>
    <t>3 (60%)</t>
  </si>
  <si>
    <t>homoserine dehydrogenase activity</t>
  </si>
  <si>
    <t>10 (2.96%)</t>
  </si>
  <si>
    <t>cellular amino acid biosynthetic process</t>
  </si>
  <si>
    <t>TraesCS1D03G0777800;TraesCS5B03G0798700;TraesCS1A03G0782200;TraesCS5B03G0391600;TraesCS3D03G0745500;TraesCS5D03G0723700;TraesCS2A03G0132800;TraesCS4D03G0030100;TraesCS2B03G0027300;TraesCS4A03G0171400;TraesCS1A03G1039400;TraesCS3D03G0543900;TraesCS4D03G0534700;TraesCS3B03G0669100;TraesCS4B03G0653000;TraesCS2B03G1322200;TraesCS7A03G0243900;TraesCS4D03G0249600;TraesCS5B03G1219100;TraesCS5A03G0471800;TraesCS5B03G0520000;TraesCS2A03G1166300;TraesCS2D03G0844800;TraesCS5D03G0435100;TraesCS1B03G0812500;TraesCS5D03G1087800;TraesCS3A03G0589100;TraesCS5A03G0368300;TraesCS2A03G0300400;TraesCS2D03G0318700;TraesCS3D03G0166700;TraesCS3B03G1028000</t>
  </si>
  <si>
    <t>32 (1.01%)</t>
  </si>
  <si>
    <t>small molecule metabolic process</t>
  </si>
  <si>
    <t>3 (100%)</t>
  </si>
  <si>
    <t>sirohydrochlorin ferrochelatase activity</t>
  </si>
  <si>
    <t>precorrin-2 dehydrogenase activity</t>
  </si>
  <si>
    <t>uroporphyrin-III C-methyltransferase activity</t>
  </si>
  <si>
    <t>siroheme biosynthetic process</t>
  </si>
  <si>
    <t>siroheme metabolic process</t>
  </si>
  <si>
    <t>S-adenosyl-L-methionine-dependent methyltransferases superfamily protein</t>
  </si>
  <si>
    <t>GSTU3</t>
  </si>
  <si>
    <t>Glutathione transferase</t>
  </si>
  <si>
    <t>Non-specific lipid-transfer protein</t>
  </si>
  <si>
    <t>ADF8</t>
  </si>
  <si>
    <t>NTRA</t>
  </si>
  <si>
    <t>Association Strength</t>
  </si>
  <si>
    <t xml:space="preserve">Bifunctional nuclease 2 </t>
  </si>
  <si>
    <t>UGE3</t>
  </si>
  <si>
    <t>RZFP34</t>
  </si>
  <si>
    <t xml:space="preserve">Bifunctional UDP-glucose 4-epimerase and UDP-xylose 4-epimerase 1 </t>
  </si>
  <si>
    <t xml:space="preserve">Aluminum induced protein with YGL and LRDR motifs </t>
  </si>
  <si>
    <t>calcineurin B-like 3</t>
  </si>
  <si>
    <t xml:space="preserve">Plant intracellular Ras-group-related LRR protein 4 </t>
  </si>
  <si>
    <t>Alpha/beta-Hydrolases superfamily protein</t>
  </si>
  <si>
    <t xml:space="preserve">Lysine histidine transporter-like 8 </t>
  </si>
  <si>
    <t xml:space="preserve">Jacalin-related lectin 1 </t>
  </si>
  <si>
    <t>Subnet</t>
  </si>
  <si>
    <t>entireNet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</si>
</sst>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0" fillId="6" borderId="0" xfId="0" applyFill="1"/>
    <xf numFmtId="0" fontId="0" fillId="0" borderId="0" xfId="0" applyFill="1"/>
    <xf numFmtId="0" fontId="0" fillId="9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2" fontId="0" fillId="0" borderId="0" xfId="0" applyNumberFormat="1"/>
    <xf numFmtId="11" fontId="0" fillId="0" borderId="0" xfId="0" applyNumberFormat="1"/>
    <xf numFmtId="0" fontId="0" fillId="7" borderId="0" xfId="0" applyFill="1"/>
    <xf numFmtId="0" fontId="0" fillId="0" borderId="0" xfId="0" applyAlignment="1"/>
    <xf numFmtId="0" fontId="0" fillId="8" borderId="0" xfId="0" applyFill="1" applyAlignment="1"/>
    <xf numFmtId="0" fontId="0" fillId="5" borderId="0" xfId="0" applyFill="1" applyAlignment="1"/>
    <xf numFmtId="0" fontId="0" fillId="0" borderId="0" xfId="0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1048576"/>
    </sheetView>
  </sheetViews>
  <sheetFormatPr defaultRowHeight="15" x14ac:dyDescent="0.25"/>
  <cols>
    <col min="1" max="2" width="23" customWidth="1"/>
    <col min="5" max="5" width="10.85546875" style="9" customWidth="1"/>
    <col min="6" max="6" width="70.28515625" customWidth="1"/>
    <col min="7" max="7" width="15.7109375" customWidth="1"/>
    <col min="8" max="9" width="11.42578125" customWidth="1"/>
  </cols>
  <sheetData>
    <row r="1" spans="1:9" ht="15" customHeight="1" x14ac:dyDescent="0.25">
      <c r="A1" t="s">
        <v>111</v>
      </c>
      <c r="C1" s="4" t="s">
        <v>2101</v>
      </c>
      <c r="D1" s="16" t="s">
        <v>2100</v>
      </c>
      <c r="E1" s="19" t="s">
        <v>484</v>
      </c>
      <c r="F1" s="17"/>
      <c r="G1" s="12" t="s">
        <v>2089</v>
      </c>
    </row>
    <row r="2" spans="1:9" ht="15.75" customHeight="1" x14ac:dyDescent="0.25">
      <c r="A2" s="6" t="s">
        <v>4</v>
      </c>
      <c r="B2" s="6"/>
      <c r="C2" s="6">
        <v>404</v>
      </c>
      <c r="D2" s="10">
        <f>COUNTIF('PG(34_4)_edges'!A:B,A2)</f>
        <v>371</v>
      </c>
      <c r="E2" s="20"/>
      <c r="F2" t="s">
        <v>1299</v>
      </c>
      <c r="H2" t="s">
        <v>1246</v>
      </c>
      <c r="I2" t="s">
        <v>1247</v>
      </c>
    </row>
    <row r="3" spans="1:9" s="7" customFormat="1" x14ac:dyDescent="0.25">
      <c r="A3" t="s">
        <v>242</v>
      </c>
      <c r="B3" t="s">
        <v>242</v>
      </c>
      <c r="C3">
        <v>494</v>
      </c>
      <c r="D3" s="10">
        <f>COUNTIF('PG(34_4)_edges'!A:B,A3)</f>
        <v>347</v>
      </c>
      <c r="E3"/>
      <c r="F3"/>
      <c r="G3" t="s">
        <v>1245</v>
      </c>
      <c r="H3" s="13">
        <f>SUM(C2:C373)/372</f>
        <v>125.81451612903226</v>
      </c>
      <c r="I3" s="13">
        <f>SUM(D2:D373)/372</f>
        <v>89.607526881720432</v>
      </c>
    </row>
    <row r="4" spans="1:9" x14ac:dyDescent="0.25">
      <c r="A4" t="s">
        <v>239</v>
      </c>
      <c r="B4" t="s">
        <v>1104</v>
      </c>
      <c r="C4">
        <v>421</v>
      </c>
      <c r="D4" s="10">
        <f>COUNTIF('PG(34_4)_edges'!A:B,A4)</f>
        <v>344</v>
      </c>
      <c r="E4"/>
      <c r="F4" t="s">
        <v>749</v>
      </c>
      <c r="G4" t="s">
        <v>1248</v>
      </c>
      <c r="H4" s="1">
        <f>H3/12900</f>
        <v>9.7530632658164532E-3</v>
      </c>
      <c r="I4" s="1">
        <f>I3/372</f>
        <v>0.24088044860677535</v>
      </c>
    </row>
    <row r="5" spans="1:9" x14ac:dyDescent="0.25">
      <c r="A5" t="s">
        <v>131</v>
      </c>
      <c r="B5" t="s">
        <v>963</v>
      </c>
      <c r="C5">
        <v>550</v>
      </c>
      <c r="D5" s="10">
        <f>COUNTIF('PG(34_4)_edges'!A:B,A5)</f>
        <v>335</v>
      </c>
      <c r="E5"/>
      <c r="F5" t="s">
        <v>964</v>
      </c>
    </row>
    <row r="6" spans="1:9" x14ac:dyDescent="0.25">
      <c r="A6" t="s">
        <v>208</v>
      </c>
      <c r="B6" t="s">
        <v>597</v>
      </c>
      <c r="C6">
        <v>458</v>
      </c>
      <c r="D6" s="10">
        <f>COUNTIF('PG(34_4)_edges'!A:B,A6)</f>
        <v>319</v>
      </c>
      <c r="E6"/>
      <c r="F6" t="s">
        <v>981</v>
      </c>
    </row>
    <row r="7" spans="1:9" x14ac:dyDescent="0.25">
      <c r="A7" t="s">
        <v>441</v>
      </c>
      <c r="B7" t="s">
        <v>441</v>
      </c>
      <c r="C7">
        <v>504</v>
      </c>
      <c r="D7" s="10">
        <f>COUNTIF('PG(34_4)_edges'!A:B,A7)</f>
        <v>306</v>
      </c>
      <c r="E7"/>
      <c r="F7" t="s">
        <v>496</v>
      </c>
    </row>
    <row r="8" spans="1:9" x14ac:dyDescent="0.25">
      <c r="A8" t="s">
        <v>227</v>
      </c>
      <c r="B8" t="s">
        <v>597</v>
      </c>
      <c r="C8">
        <v>406</v>
      </c>
      <c r="D8" s="10">
        <f>COUNTIF('PG(34_4)_edges'!A:B,A8)</f>
        <v>305</v>
      </c>
      <c r="E8"/>
      <c r="F8" t="s">
        <v>981</v>
      </c>
    </row>
    <row r="9" spans="1:9" x14ac:dyDescent="0.25">
      <c r="A9" t="s">
        <v>168</v>
      </c>
      <c r="B9" t="s">
        <v>523</v>
      </c>
      <c r="C9">
        <v>408</v>
      </c>
      <c r="D9" s="10">
        <f>COUNTIF('PG(34_4)_edges'!A:B,A9)</f>
        <v>293</v>
      </c>
      <c r="E9" t="s">
        <v>522</v>
      </c>
      <c r="F9" t="s">
        <v>764</v>
      </c>
    </row>
    <row r="10" spans="1:9" x14ac:dyDescent="0.25">
      <c r="A10" t="s">
        <v>181</v>
      </c>
      <c r="B10" t="s">
        <v>831</v>
      </c>
      <c r="C10">
        <v>462</v>
      </c>
      <c r="D10" s="10">
        <f>COUNTIF('PG(34_4)_edges'!A:B,A10)</f>
        <v>292</v>
      </c>
      <c r="E10"/>
      <c r="F10" t="s">
        <v>796</v>
      </c>
    </row>
    <row r="11" spans="1:9" x14ac:dyDescent="0.25">
      <c r="A11" t="s">
        <v>128</v>
      </c>
      <c r="B11" t="s">
        <v>928</v>
      </c>
      <c r="C11">
        <v>417</v>
      </c>
      <c r="D11" s="10">
        <f>COUNTIF('PG(34_4)_edges'!A:B,A11)</f>
        <v>290</v>
      </c>
      <c r="E11"/>
      <c r="F11" t="s">
        <v>871</v>
      </c>
    </row>
    <row r="12" spans="1:9" x14ac:dyDescent="0.25">
      <c r="A12" t="s">
        <v>180</v>
      </c>
      <c r="B12" t="s">
        <v>826</v>
      </c>
      <c r="C12">
        <v>403</v>
      </c>
      <c r="D12" s="10">
        <f>COUNTIF('PG(34_4)_edges'!A:B,A12)</f>
        <v>276</v>
      </c>
      <c r="E12"/>
      <c r="F12" t="s">
        <v>827</v>
      </c>
    </row>
    <row r="13" spans="1:9" x14ac:dyDescent="0.25">
      <c r="A13" t="s">
        <v>153</v>
      </c>
      <c r="B13" t="s">
        <v>675</v>
      </c>
      <c r="C13">
        <v>307</v>
      </c>
      <c r="D13" s="10">
        <f>COUNTIF('PG(34_4)_edges'!A:B,A13)</f>
        <v>275</v>
      </c>
      <c r="E13"/>
      <c r="F13" t="s">
        <v>1071</v>
      </c>
    </row>
    <row r="14" spans="1:9" x14ac:dyDescent="0.25">
      <c r="A14" t="s">
        <v>169</v>
      </c>
      <c r="B14" t="s">
        <v>765</v>
      </c>
      <c r="C14">
        <v>412</v>
      </c>
      <c r="D14" s="10">
        <f>COUNTIF('PG(34_4)_edges'!A:B,A14)</f>
        <v>273</v>
      </c>
      <c r="E14"/>
      <c r="F14" t="s">
        <v>766</v>
      </c>
    </row>
    <row r="15" spans="1:9" x14ac:dyDescent="0.25">
      <c r="A15" t="s">
        <v>163</v>
      </c>
      <c r="B15" t="s">
        <v>752</v>
      </c>
      <c r="C15">
        <v>384</v>
      </c>
      <c r="D15" s="10">
        <f>COUNTIF('PG(34_4)_edges'!A:B,A15)</f>
        <v>270</v>
      </c>
      <c r="E15"/>
      <c r="F15" t="s">
        <v>2083</v>
      </c>
    </row>
    <row r="16" spans="1:9" x14ac:dyDescent="0.25">
      <c r="A16" t="s">
        <v>157</v>
      </c>
      <c r="B16" t="s">
        <v>725</v>
      </c>
      <c r="C16">
        <v>395</v>
      </c>
      <c r="D16" s="10">
        <f>COUNTIF('PG(34_4)_edges'!A:B,A16)</f>
        <v>263</v>
      </c>
      <c r="E16"/>
      <c r="F16" t="s">
        <v>726</v>
      </c>
    </row>
    <row r="17" spans="1:6" x14ac:dyDescent="0.25">
      <c r="A17" t="s">
        <v>176</v>
      </c>
      <c r="B17" t="s">
        <v>811</v>
      </c>
      <c r="C17">
        <v>293</v>
      </c>
      <c r="D17" s="10">
        <f>COUNTIF('PG(34_4)_edges'!A:B,A17)</f>
        <v>261</v>
      </c>
      <c r="E17"/>
      <c r="F17" t="s">
        <v>777</v>
      </c>
    </row>
    <row r="18" spans="1:6" x14ac:dyDescent="0.25">
      <c r="A18" t="s">
        <v>141</v>
      </c>
      <c r="B18" t="s">
        <v>1090</v>
      </c>
      <c r="C18">
        <v>303</v>
      </c>
      <c r="D18" s="10">
        <f>COUNTIF('PG(34_4)_edges'!A:B,A18)</f>
        <v>256</v>
      </c>
      <c r="E18"/>
      <c r="F18" t="s">
        <v>795</v>
      </c>
    </row>
    <row r="19" spans="1:6" x14ac:dyDescent="0.25">
      <c r="A19" t="s">
        <v>114</v>
      </c>
      <c r="B19" t="s">
        <v>723</v>
      </c>
      <c r="C19">
        <v>278</v>
      </c>
      <c r="D19" s="10">
        <f>COUNTIF('PG(34_4)_edges'!A:B,A19)</f>
        <v>255</v>
      </c>
      <c r="E19"/>
      <c r="F19" t="s">
        <v>724</v>
      </c>
    </row>
    <row r="20" spans="1:6" x14ac:dyDescent="0.25">
      <c r="A20" t="s">
        <v>250</v>
      </c>
      <c r="B20" t="s">
        <v>1163</v>
      </c>
      <c r="C20">
        <v>446</v>
      </c>
      <c r="D20" s="10">
        <f>COUNTIF('PG(34_4)_edges'!A:B,A20)</f>
        <v>254</v>
      </c>
      <c r="E20"/>
      <c r="F20" t="s">
        <v>760</v>
      </c>
    </row>
    <row r="21" spans="1:6" x14ac:dyDescent="0.25">
      <c r="A21" t="s">
        <v>282</v>
      </c>
      <c r="B21" t="s">
        <v>793</v>
      </c>
      <c r="C21">
        <v>323</v>
      </c>
      <c r="D21" s="10">
        <f>COUNTIF('PG(34_4)_edges'!A:B,A21)</f>
        <v>249</v>
      </c>
      <c r="E21"/>
      <c r="F21" t="s">
        <v>794</v>
      </c>
    </row>
    <row r="22" spans="1:6" x14ac:dyDescent="0.25">
      <c r="A22" t="s">
        <v>228</v>
      </c>
      <c r="B22" t="s">
        <v>1045</v>
      </c>
      <c r="C22">
        <v>467</v>
      </c>
      <c r="D22" s="10">
        <f>COUNTIF('PG(34_4)_edges'!A:B,A22)</f>
        <v>249</v>
      </c>
      <c r="E22"/>
      <c r="F22" t="s">
        <v>500</v>
      </c>
    </row>
    <row r="23" spans="1:6" x14ac:dyDescent="0.25">
      <c r="A23" t="s">
        <v>162</v>
      </c>
      <c r="B23" t="s">
        <v>162</v>
      </c>
      <c r="C23">
        <v>268</v>
      </c>
      <c r="D23" s="10">
        <f>COUNTIF('PG(34_4)_edges'!A:B,A23)</f>
        <v>236</v>
      </c>
      <c r="E23"/>
    </row>
    <row r="24" spans="1:6" x14ac:dyDescent="0.25">
      <c r="A24" t="s">
        <v>444</v>
      </c>
      <c r="B24" t="s">
        <v>705</v>
      </c>
      <c r="C24">
        <v>319</v>
      </c>
      <c r="D24" s="10">
        <f>COUNTIF('PG(34_4)_edges'!A:B,A24)</f>
        <v>233</v>
      </c>
      <c r="E24"/>
      <c r="F24" t="s">
        <v>706</v>
      </c>
    </row>
    <row r="25" spans="1:6" x14ac:dyDescent="0.25">
      <c r="A25" t="s">
        <v>142</v>
      </c>
      <c r="B25" t="s">
        <v>1107</v>
      </c>
      <c r="C25">
        <v>263</v>
      </c>
      <c r="D25" s="10">
        <f>COUNTIF('PG(34_4)_edges'!A:B,A25)</f>
        <v>228</v>
      </c>
      <c r="E25"/>
      <c r="F25" t="s">
        <v>1108</v>
      </c>
    </row>
    <row r="26" spans="1:6" x14ac:dyDescent="0.25">
      <c r="A26" t="s">
        <v>146</v>
      </c>
      <c r="B26" t="s">
        <v>620</v>
      </c>
      <c r="C26">
        <v>251</v>
      </c>
      <c r="D26" s="10">
        <f>COUNTIF('PG(34_4)_edges'!A:B,A26)</f>
        <v>228</v>
      </c>
      <c r="E26" t="s">
        <v>620</v>
      </c>
      <c r="F26" t="s">
        <v>1062</v>
      </c>
    </row>
    <row r="27" spans="1:6" x14ac:dyDescent="0.25">
      <c r="A27" t="s">
        <v>188</v>
      </c>
      <c r="B27" t="s">
        <v>863</v>
      </c>
      <c r="C27">
        <v>430</v>
      </c>
      <c r="D27" s="10">
        <f>COUNTIF('PG(34_4)_edges'!A:B,A27)</f>
        <v>224</v>
      </c>
      <c r="E27"/>
      <c r="F27" t="s">
        <v>804</v>
      </c>
    </row>
    <row r="28" spans="1:6" x14ac:dyDescent="0.25">
      <c r="A28" t="s">
        <v>152</v>
      </c>
      <c r="B28" t="s">
        <v>152</v>
      </c>
      <c r="C28">
        <v>274</v>
      </c>
      <c r="D28" s="10">
        <f>COUNTIF('PG(34_4)_edges'!A:B,A28)</f>
        <v>224</v>
      </c>
      <c r="E28"/>
    </row>
    <row r="29" spans="1:6" x14ac:dyDescent="0.25">
      <c r="A29" t="s">
        <v>284</v>
      </c>
      <c r="B29" t="s">
        <v>544</v>
      </c>
      <c r="C29">
        <v>343</v>
      </c>
      <c r="D29" s="10">
        <f>COUNTIF('PG(34_4)_edges'!A:B,A29)</f>
        <v>218</v>
      </c>
      <c r="E29" t="s">
        <v>544</v>
      </c>
      <c r="F29" t="s">
        <v>545</v>
      </c>
    </row>
    <row r="30" spans="1:6" x14ac:dyDescent="0.25">
      <c r="A30" t="s">
        <v>200</v>
      </c>
      <c r="B30" t="s">
        <v>578</v>
      </c>
      <c r="C30">
        <v>391</v>
      </c>
      <c r="D30" s="10">
        <f>COUNTIF('PG(34_4)_edges'!A:B,A30)</f>
        <v>217</v>
      </c>
      <c r="E30" t="s">
        <v>578</v>
      </c>
      <c r="F30" t="s">
        <v>896</v>
      </c>
    </row>
    <row r="31" spans="1:6" x14ac:dyDescent="0.25">
      <c r="A31" t="s">
        <v>229</v>
      </c>
      <c r="B31" t="s">
        <v>1051</v>
      </c>
      <c r="C31">
        <v>284</v>
      </c>
      <c r="D31" s="10">
        <f>COUNTIF('PG(34_4)_edges'!A:B,A31)</f>
        <v>217</v>
      </c>
      <c r="E31"/>
      <c r="F31" t="s">
        <v>1025</v>
      </c>
    </row>
    <row r="32" spans="1:6" x14ac:dyDescent="0.25">
      <c r="A32" t="s">
        <v>253</v>
      </c>
      <c r="B32" t="s">
        <v>1173</v>
      </c>
      <c r="C32">
        <v>250</v>
      </c>
      <c r="D32" s="10">
        <f>COUNTIF('PG(34_4)_edges'!A:B,A32)</f>
        <v>217</v>
      </c>
      <c r="E32"/>
      <c r="F32" t="s">
        <v>891</v>
      </c>
    </row>
    <row r="33" spans="1:6" x14ac:dyDescent="0.25">
      <c r="A33" t="s">
        <v>130</v>
      </c>
      <c r="B33" t="s">
        <v>956</v>
      </c>
      <c r="C33">
        <v>245</v>
      </c>
      <c r="D33" s="10">
        <f>COUNTIF('PG(34_4)_edges'!A:B,A33)</f>
        <v>216</v>
      </c>
      <c r="E33"/>
      <c r="F33" t="s">
        <v>761</v>
      </c>
    </row>
    <row r="34" spans="1:6" x14ac:dyDescent="0.25">
      <c r="A34" t="s">
        <v>183</v>
      </c>
      <c r="B34" t="s">
        <v>516</v>
      </c>
      <c r="C34">
        <v>242</v>
      </c>
      <c r="D34" s="10">
        <f>COUNTIF('PG(34_4)_edges'!A:B,A34)</f>
        <v>208</v>
      </c>
      <c r="E34" t="s">
        <v>516</v>
      </c>
      <c r="F34" t="s">
        <v>517</v>
      </c>
    </row>
    <row r="35" spans="1:6" x14ac:dyDescent="0.25">
      <c r="A35" t="s">
        <v>243</v>
      </c>
      <c r="B35" t="s">
        <v>1130</v>
      </c>
      <c r="C35">
        <v>263</v>
      </c>
      <c r="D35" s="10">
        <f>COUNTIF('PG(34_4)_edges'!A:B,A35)</f>
        <v>208</v>
      </c>
      <c r="E35"/>
      <c r="F35" t="s">
        <v>1131</v>
      </c>
    </row>
    <row r="36" spans="1:6" x14ac:dyDescent="0.25">
      <c r="A36" t="s">
        <v>439</v>
      </c>
      <c r="B36" t="s">
        <v>491</v>
      </c>
      <c r="C36">
        <v>332</v>
      </c>
      <c r="D36" s="10">
        <f>COUNTIF('PG(34_4)_edges'!A:B,A36)</f>
        <v>207</v>
      </c>
      <c r="E36" t="s">
        <v>491</v>
      </c>
      <c r="F36" t="s">
        <v>687</v>
      </c>
    </row>
    <row r="37" spans="1:6" x14ac:dyDescent="0.25">
      <c r="A37" t="s">
        <v>237</v>
      </c>
      <c r="B37" t="s">
        <v>626</v>
      </c>
      <c r="C37">
        <v>236</v>
      </c>
      <c r="D37" s="10">
        <f>COUNTIF('PG(34_4)_edges'!A:B,A37)</f>
        <v>206</v>
      </c>
      <c r="E37" t="s">
        <v>627</v>
      </c>
      <c r="F37" t="s">
        <v>2093</v>
      </c>
    </row>
    <row r="38" spans="1:6" x14ac:dyDescent="0.25">
      <c r="A38" t="s">
        <v>450</v>
      </c>
      <c r="B38" t="s">
        <v>450</v>
      </c>
      <c r="C38">
        <v>342</v>
      </c>
      <c r="D38" s="10">
        <f>COUNTIF('PG(34_4)_edges'!A:B,A38)</f>
        <v>204</v>
      </c>
      <c r="E38"/>
    </row>
    <row r="39" spans="1:6" x14ac:dyDescent="0.25">
      <c r="A39" t="s">
        <v>271</v>
      </c>
      <c r="B39" t="s">
        <v>1230</v>
      </c>
      <c r="C39">
        <v>325</v>
      </c>
      <c r="D39" s="10">
        <f>COUNTIF('PG(34_4)_edges'!A:B,A39)</f>
        <v>203</v>
      </c>
      <c r="E39"/>
      <c r="F39" t="s">
        <v>800</v>
      </c>
    </row>
    <row r="40" spans="1:6" x14ac:dyDescent="0.25">
      <c r="A40" t="s">
        <v>184</v>
      </c>
      <c r="B40" t="s">
        <v>844</v>
      </c>
      <c r="C40">
        <v>225</v>
      </c>
      <c r="D40" s="10">
        <f>COUNTIF('PG(34_4)_edges'!A:B,A40)</f>
        <v>197</v>
      </c>
      <c r="E40"/>
      <c r="F40" t="s">
        <v>777</v>
      </c>
    </row>
    <row r="41" spans="1:6" x14ac:dyDescent="0.25">
      <c r="A41" t="s">
        <v>187</v>
      </c>
      <c r="B41" t="s">
        <v>859</v>
      </c>
      <c r="C41">
        <v>270</v>
      </c>
      <c r="D41" s="10">
        <f>COUNTIF('PG(34_4)_edges'!A:B,A41)</f>
        <v>197</v>
      </c>
      <c r="E41"/>
      <c r="F41" t="s">
        <v>796</v>
      </c>
    </row>
    <row r="42" spans="1:6" x14ac:dyDescent="0.25">
      <c r="A42" t="s">
        <v>140</v>
      </c>
      <c r="B42" t="s">
        <v>1080</v>
      </c>
      <c r="C42">
        <v>248</v>
      </c>
      <c r="D42" s="10">
        <f>COUNTIF('PG(34_4)_edges'!A:B,A42)</f>
        <v>195</v>
      </c>
      <c r="E42"/>
      <c r="F42" t="s">
        <v>1024</v>
      </c>
    </row>
    <row r="43" spans="1:6" x14ac:dyDescent="0.25">
      <c r="A43" t="s">
        <v>214</v>
      </c>
      <c r="B43" t="s">
        <v>607</v>
      </c>
      <c r="C43">
        <v>227</v>
      </c>
      <c r="D43" s="10">
        <f>COUNTIF('PG(34_4)_edges'!A:B,A43)</f>
        <v>193</v>
      </c>
      <c r="E43" t="s">
        <v>607</v>
      </c>
      <c r="F43" t="s">
        <v>1000</v>
      </c>
    </row>
    <row r="44" spans="1:6" x14ac:dyDescent="0.25">
      <c r="A44" t="s">
        <v>135</v>
      </c>
      <c r="B44" t="s">
        <v>607</v>
      </c>
      <c r="C44">
        <v>217</v>
      </c>
      <c r="D44" s="10">
        <f>COUNTIF('PG(34_4)_edges'!A:B,A44)</f>
        <v>193</v>
      </c>
      <c r="E44" t="s">
        <v>606</v>
      </c>
      <c r="F44" t="s">
        <v>1000</v>
      </c>
    </row>
    <row r="45" spans="1:6" x14ac:dyDescent="0.25">
      <c r="A45" t="s">
        <v>247</v>
      </c>
      <c r="B45" t="s">
        <v>1155</v>
      </c>
      <c r="C45">
        <v>218</v>
      </c>
      <c r="D45" s="10">
        <f>COUNTIF('PG(34_4)_edges'!A:B,A45)</f>
        <v>190</v>
      </c>
      <c r="E45"/>
      <c r="F45" t="s">
        <v>1151</v>
      </c>
    </row>
    <row r="46" spans="1:6" x14ac:dyDescent="0.25">
      <c r="A46" t="s">
        <v>219</v>
      </c>
      <c r="B46" t="s">
        <v>219</v>
      </c>
      <c r="C46">
        <v>309</v>
      </c>
      <c r="D46" s="10">
        <f>COUNTIF('PG(34_4)_edges'!A:B,A46)</f>
        <v>189</v>
      </c>
      <c r="E46"/>
    </row>
    <row r="47" spans="1:6" x14ac:dyDescent="0.25">
      <c r="A47" t="s">
        <v>171</v>
      </c>
      <c r="B47" t="s">
        <v>776</v>
      </c>
      <c r="C47">
        <v>264</v>
      </c>
      <c r="D47" s="10">
        <f>COUNTIF('PG(34_4)_edges'!A:B,A47)</f>
        <v>187</v>
      </c>
      <c r="E47"/>
      <c r="F47" t="s">
        <v>777</v>
      </c>
    </row>
    <row r="48" spans="1:6" x14ac:dyDescent="0.25">
      <c r="A48" t="s">
        <v>261</v>
      </c>
      <c r="B48" t="s">
        <v>1199</v>
      </c>
      <c r="C48">
        <v>451</v>
      </c>
      <c r="D48" s="10">
        <f>COUNTIF('PG(34_4)_edges'!A:B,A48)</f>
        <v>183</v>
      </c>
      <c r="E48"/>
      <c r="F48" t="s">
        <v>1200</v>
      </c>
    </row>
    <row r="49" spans="1:6" x14ac:dyDescent="0.25">
      <c r="A49" t="s">
        <v>137</v>
      </c>
      <c r="B49" t="s">
        <v>983</v>
      </c>
      <c r="C49">
        <v>248</v>
      </c>
      <c r="D49" s="10">
        <f>COUNTIF('PG(34_4)_edges'!A:B,A49)</f>
        <v>181</v>
      </c>
      <c r="E49"/>
      <c r="F49" t="s">
        <v>984</v>
      </c>
    </row>
    <row r="50" spans="1:6" x14ac:dyDescent="0.25">
      <c r="A50" t="s">
        <v>245</v>
      </c>
      <c r="B50" t="s">
        <v>1139</v>
      </c>
      <c r="C50">
        <v>200</v>
      </c>
      <c r="D50" s="10">
        <f>COUNTIF('PG(34_4)_edges'!A:B,A50)</f>
        <v>179</v>
      </c>
      <c r="E50"/>
      <c r="F50" t="s">
        <v>749</v>
      </c>
    </row>
    <row r="51" spans="1:6" x14ac:dyDescent="0.25">
      <c r="A51" t="s">
        <v>446</v>
      </c>
      <c r="B51" t="s">
        <v>710</v>
      </c>
      <c r="C51">
        <v>283</v>
      </c>
      <c r="D51" s="10">
        <f>COUNTIF('PG(34_4)_edges'!A:B,A51)</f>
        <v>177</v>
      </c>
      <c r="E51"/>
      <c r="F51" t="s">
        <v>711</v>
      </c>
    </row>
    <row r="52" spans="1:6" x14ac:dyDescent="0.25">
      <c r="A52" t="s">
        <v>365</v>
      </c>
      <c r="B52" t="s">
        <v>1177</v>
      </c>
      <c r="C52">
        <v>360</v>
      </c>
      <c r="D52" s="10">
        <f>COUNTIF('PG(34_4)_edges'!A:B,A52)</f>
        <v>177</v>
      </c>
      <c r="E52"/>
      <c r="F52" t="s">
        <v>1178</v>
      </c>
    </row>
    <row r="53" spans="1:6" x14ac:dyDescent="0.25">
      <c r="A53" t="s">
        <v>161</v>
      </c>
      <c r="B53" t="s">
        <v>746</v>
      </c>
      <c r="C53">
        <v>220</v>
      </c>
      <c r="D53" s="10">
        <f>COUNTIF('PG(34_4)_edges'!A:B,A53)</f>
        <v>174</v>
      </c>
      <c r="E53"/>
      <c r="F53" t="s">
        <v>726</v>
      </c>
    </row>
    <row r="54" spans="1:6" x14ac:dyDescent="0.25">
      <c r="A54" t="s">
        <v>302</v>
      </c>
      <c r="B54" t="s">
        <v>876</v>
      </c>
      <c r="C54">
        <v>281</v>
      </c>
      <c r="D54" s="10">
        <f>COUNTIF('PG(34_4)_edges'!A:B,A54)</f>
        <v>174</v>
      </c>
      <c r="E54"/>
      <c r="F54" t="s">
        <v>877</v>
      </c>
    </row>
    <row r="55" spans="1:6" x14ac:dyDescent="0.25">
      <c r="A55" t="s">
        <v>277</v>
      </c>
      <c r="B55" t="s">
        <v>515</v>
      </c>
      <c r="C55">
        <v>225</v>
      </c>
      <c r="D55" s="10">
        <f>COUNTIF('PG(34_4)_edges'!A:B,A55)</f>
        <v>173</v>
      </c>
      <c r="E55"/>
      <c r="F55" t="s">
        <v>751</v>
      </c>
    </row>
    <row r="56" spans="1:6" x14ac:dyDescent="0.25">
      <c r="A56" t="s">
        <v>318</v>
      </c>
      <c r="B56" t="s">
        <v>318</v>
      </c>
      <c r="C56">
        <v>202</v>
      </c>
      <c r="D56" s="10">
        <f>COUNTIF('PG(34_4)_edges'!A:B,A56)</f>
        <v>171</v>
      </c>
      <c r="E56"/>
      <c r="F56" t="s">
        <v>585</v>
      </c>
    </row>
    <row r="57" spans="1:6" x14ac:dyDescent="0.25">
      <c r="A57" t="s">
        <v>267</v>
      </c>
      <c r="B57" t="s">
        <v>665</v>
      </c>
      <c r="C57">
        <v>259</v>
      </c>
      <c r="D57" s="10">
        <f>COUNTIF('PG(34_4)_edges'!A:B,A57)</f>
        <v>171</v>
      </c>
      <c r="E57" t="s">
        <v>665</v>
      </c>
      <c r="F57" t="s">
        <v>666</v>
      </c>
    </row>
    <row r="58" spans="1:6" x14ac:dyDescent="0.25">
      <c r="A58" t="s">
        <v>292</v>
      </c>
      <c r="B58" t="s">
        <v>560</v>
      </c>
      <c r="C58">
        <v>276</v>
      </c>
      <c r="D58" s="10">
        <f>COUNTIF('PG(34_4)_edges'!A:B,A58)</f>
        <v>167</v>
      </c>
      <c r="E58" t="s">
        <v>560</v>
      </c>
      <c r="F58" t="s">
        <v>840</v>
      </c>
    </row>
    <row r="59" spans="1:6" x14ac:dyDescent="0.25">
      <c r="A59" t="s">
        <v>437</v>
      </c>
      <c r="B59" t="s">
        <v>681</v>
      </c>
      <c r="C59">
        <v>245</v>
      </c>
      <c r="D59" s="10">
        <f>COUNTIF('PG(34_4)_edges'!A:B,A59)</f>
        <v>163</v>
      </c>
      <c r="E59"/>
      <c r="F59" t="s">
        <v>682</v>
      </c>
    </row>
    <row r="60" spans="1:6" x14ac:dyDescent="0.25">
      <c r="A60" t="s">
        <v>113</v>
      </c>
      <c r="B60" t="s">
        <v>113</v>
      </c>
      <c r="C60">
        <v>208</v>
      </c>
      <c r="D60" s="10">
        <f>COUNTIF('PG(34_4)_edges'!A:B,A60)</f>
        <v>161</v>
      </c>
      <c r="E60"/>
    </row>
    <row r="61" spans="1:6" x14ac:dyDescent="0.25">
      <c r="A61" t="s">
        <v>300</v>
      </c>
      <c r="B61" t="s">
        <v>566</v>
      </c>
      <c r="C61">
        <v>180</v>
      </c>
      <c r="D61" s="10">
        <f>COUNTIF('PG(34_4)_edges'!A:B,A61)</f>
        <v>160</v>
      </c>
      <c r="E61" t="s">
        <v>566</v>
      </c>
      <c r="F61" t="s">
        <v>870</v>
      </c>
    </row>
    <row r="62" spans="1:6" x14ac:dyDescent="0.25">
      <c r="A62" t="s">
        <v>213</v>
      </c>
      <c r="B62" t="s">
        <v>213</v>
      </c>
      <c r="C62">
        <v>181</v>
      </c>
      <c r="D62" s="10">
        <f>COUNTIF('PG(34_4)_edges'!A:B,A62)</f>
        <v>158</v>
      </c>
      <c r="E62"/>
    </row>
    <row r="63" spans="1:6" x14ac:dyDescent="0.25">
      <c r="A63" t="s">
        <v>276</v>
      </c>
      <c r="B63" t="s">
        <v>491</v>
      </c>
      <c r="C63">
        <v>385</v>
      </c>
      <c r="D63" s="10">
        <f>COUNTIF('PG(34_4)_edges'!A:B,A63)</f>
        <v>157</v>
      </c>
      <c r="E63" t="s">
        <v>491</v>
      </c>
      <c r="F63" t="s">
        <v>687</v>
      </c>
    </row>
    <row r="64" spans="1:6" x14ac:dyDescent="0.25">
      <c r="A64" t="s">
        <v>216</v>
      </c>
      <c r="B64" t="s">
        <v>1008</v>
      </c>
      <c r="C64">
        <v>227</v>
      </c>
      <c r="D64" s="10">
        <f>COUNTIF('PG(34_4)_edges'!A:B,A64)</f>
        <v>155</v>
      </c>
      <c r="E64"/>
      <c r="F64" t="s">
        <v>895</v>
      </c>
    </row>
    <row r="65" spans="1:6" x14ac:dyDescent="0.25">
      <c r="A65" t="s">
        <v>294</v>
      </c>
      <c r="B65" t="s">
        <v>528</v>
      </c>
      <c r="C65">
        <v>250</v>
      </c>
      <c r="D65" s="10">
        <f>COUNTIF('PG(34_4)_edges'!A:B,A65)</f>
        <v>153</v>
      </c>
      <c r="E65"/>
      <c r="F65" t="s">
        <v>845</v>
      </c>
    </row>
    <row r="66" spans="1:6" x14ac:dyDescent="0.25">
      <c r="A66" t="s">
        <v>209</v>
      </c>
      <c r="B66" t="s">
        <v>983</v>
      </c>
      <c r="C66">
        <v>193</v>
      </c>
      <c r="D66" s="10">
        <f>COUNTIF('PG(34_4)_edges'!A:B,A66)</f>
        <v>153</v>
      </c>
      <c r="E66"/>
      <c r="F66" t="s">
        <v>984</v>
      </c>
    </row>
    <row r="67" spans="1:6" x14ac:dyDescent="0.25">
      <c r="A67" t="s">
        <v>210</v>
      </c>
      <c r="B67" t="s">
        <v>600</v>
      </c>
      <c r="C67">
        <v>328</v>
      </c>
      <c r="D67" s="10">
        <f>COUNTIF('PG(34_4)_edges'!A:B,A67)</f>
        <v>153</v>
      </c>
      <c r="E67" t="s">
        <v>600</v>
      </c>
      <c r="F67" t="s">
        <v>499</v>
      </c>
    </row>
    <row r="68" spans="1:6" x14ac:dyDescent="0.25">
      <c r="A68" t="s">
        <v>272</v>
      </c>
      <c r="B68" t="s">
        <v>272</v>
      </c>
      <c r="C68">
        <v>171</v>
      </c>
      <c r="D68" s="10">
        <f>COUNTIF('PG(34_4)_edges'!A:B,A68)</f>
        <v>153</v>
      </c>
      <c r="E68"/>
      <c r="F68" t="s">
        <v>502</v>
      </c>
    </row>
    <row r="69" spans="1:6" x14ac:dyDescent="0.25">
      <c r="A69" t="s">
        <v>306</v>
      </c>
      <c r="B69" t="s">
        <v>900</v>
      </c>
      <c r="C69">
        <v>196</v>
      </c>
      <c r="D69" s="10">
        <f>COUNTIF('PG(34_4)_edges'!A:B,A69)</f>
        <v>151</v>
      </c>
      <c r="E69"/>
      <c r="F69" t="s">
        <v>901</v>
      </c>
    </row>
    <row r="70" spans="1:6" x14ac:dyDescent="0.25">
      <c r="A70" t="s">
        <v>274</v>
      </c>
      <c r="B70" t="s">
        <v>274</v>
      </c>
      <c r="C70">
        <v>260</v>
      </c>
      <c r="D70" s="10">
        <f>COUNTIF('PG(34_4)_edges'!A:B,A70)</f>
        <v>150</v>
      </c>
      <c r="E70"/>
    </row>
    <row r="71" spans="1:6" x14ac:dyDescent="0.25">
      <c r="A71" t="s">
        <v>217</v>
      </c>
      <c r="B71" t="s">
        <v>1009</v>
      </c>
      <c r="C71">
        <v>380</v>
      </c>
      <c r="D71" s="10">
        <f>COUNTIF('PG(34_4)_edges'!A:B,A71)</f>
        <v>148</v>
      </c>
      <c r="E71"/>
      <c r="F71" t="s">
        <v>1010</v>
      </c>
    </row>
    <row r="72" spans="1:6" x14ac:dyDescent="0.25">
      <c r="A72" t="s">
        <v>170</v>
      </c>
      <c r="B72" t="s">
        <v>170</v>
      </c>
      <c r="C72">
        <v>166</v>
      </c>
      <c r="D72" s="10">
        <f>COUNTIF('PG(34_4)_edges'!A:B,A72)</f>
        <v>147</v>
      </c>
      <c r="E72"/>
    </row>
    <row r="73" spans="1:6" x14ac:dyDescent="0.25">
      <c r="A73" t="s">
        <v>231</v>
      </c>
      <c r="B73" t="s">
        <v>620</v>
      </c>
      <c r="C73">
        <v>272</v>
      </c>
      <c r="D73" s="10">
        <f>COUNTIF('PG(34_4)_edges'!A:B,A73)</f>
        <v>147</v>
      </c>
      <c r="E73" t="s">
        <v>622</v>
      </c>
      <c r="F73" t="s">
        <v>621</v>
      </c>
    </row>
    <row r="74" spans="1:6" x14ac:dyDescent="0.25">
      <c r="A74" t="s">
        <v>233</v>
      </c>
      <c r="B74" t="s">
        <v>1078</v>
      </c>
      <c r="C74">
        <v>219</v>
      </c>
      <c r="D74" s="10">
        <f>COUNTIF('PG(34_4)_edges'!A:B,A74)</f>
        <v>147</v>
      </c>
      <c r="E74"/>
      <c r="F74" t="s">
        <v>1079</v>
      </c>
    </row>
    <row r="75" spans="1:6" x14ac:dyDescent="0.25">
      <c r="A75" t="s">
        <v>156</v>
      </c>
      <c r="B75" t="s">
        <v>508</v>
      </c>
      <c r="C75">
        <v>195</v>
      </c>
      <c r="D75" s="10">
        <f>COUNTIF('PG(34_4)_edges'!A:B,A75)</f>
        <v>146</v>
      </c>
      <c r="E75" t="s">
        <v>508</v>
      </c>
      <c r="F75" t="s">
        <v>717</v>
      </c>
    </row>
    <row r="76" spans="1:6" x14ac:dyDescent="0.25">
      <c r="A76" t="s">
        <v>143</v>
      </c>
      <c r="B76" t="s">
        <v>143</v>
      </c>
      <c r="C76">
        <v>172</v>
      </c>
      <c r="D76" s="10">
        <f>COUNTIF('PG(34_4)_edges'!A:B,A76)</f>
        <v>146</v>
      </c>
      <c r="E76"/>
    </row>
    <row r="77" spans="1:6" x14ac:dyDescent="0.25">
      <c r="A77" t="s">
        <v>212</v>
      </c>
      <c r="B77" t="s">
        <v>993</v>
      </c>
      <c r="C77">
        <v>269</v>
      </c>
      <c r="D77" s="10">
        <f>COUNTIF('PG(34_4)_edges'!A:B,A77)</f>
        <v>145</v>
      </c>
      <c r="E77"/>
      <c r="F77" t="s">
        <v>485</v>
      </c>
    </row>
    <row r="78" spans="1:6" x14ac:dyDescent="0.25">
      <c r="A78" t="s">
        <v>361</v>
      </c>
      <c r="B78" t="s">
        <v>1147</v>
      </c>
      <c r="C78">
        <v>202</v>
      </c>
      <c r="D78" s="10">
        <f>COUNTIF('PG(34_4)_edges'!A:B,A78)</f>
        <v>145</v>
      </c>
      <c r="E78"/>
      <c r="F78" t="s">
        <v>1148</v>
      </c>
    </row>
    <row r="79" spans="1:6" x14ac:dyDescent="0.25">
      <c r="A79" t="s">
        <v>159</v>
      </c>
      <c r="B79" t="s">
        <v>741</v>
      </c>
      <c r="C79">
        <v>285</v>
      </c>
      <c r="D79" s="10">
        <f>COUNTIF('PG(34_4)_edges'!A:B,A79)</f>
        <v>144</v>
      </c>
      <c r="E79"/>
      <c r="F79" t="s">
        <v>684</v>
      </c>
    </row>
    <row r="80" spans="1:6" x14ac:dyDescent="0.25">
      <c r="A80" t="s">
        <v>309</v>
      </c>
      <c r="B80" t="s">
        <v>587</v>
      </c>
      <c r="C80">
        <v>247</v>
      </c>
      <c r="D80" s="10">
        <f>COUNTIF('PG(34_4)_edges'!A:B,A80)</f>
        <v>142</v>
      </c>
      <c r="E80" t="s">
        <v>589</v>
      </c>
      <c r="F80" t="s">
        <v>588</v>
      </c>
    </row>
    <row r="81" spans="1:6" x14ac:dyDescent="0.25">
      <c r="A81" t="s">
        <v>265</v>
      </c>
      <c r="B81" t="s">
        <v>1215</v>
      </c>
      <c r="C81">
        <v>162</v>
      </c>
      <c r="D81" s="10">
        <f>COUNTIF('PG(34_4)_edges'!A:B,A81)</f>
        <v>142</v>
      </c>
      <c r="E81"/>
      <c r="F81" t="s">
        <v>1216</v>
      </c>
    </row>
    <row r="82" spans="1:6" x14ac:dyDescent="0.25">
      <c r="A82" t="s">
        <v>394</v>
      </c>
      <c r="B82" t="s">
        <v>950</v>
      </c>
      <c r="C82">
        <v>403</v>
      </c>
      <c r="D82" s="10">
        <f>COUNTIF('PG(34_4)_edges'!A:B,A82)</f>
        <v>140</v>
      </c>
      <c r="E82"/>
      <c r="F82" t="s">
        <v>949</v>
      </c>
    </row>
    <row r="83" spans="1:6" x14ac:dyDescent="0.25">
      <c r="A83" t="s">
        <v>192</v>
      </c>
      <c r="B83" t="s">
        <v>192</v>
      </c>
      <c r="C83">
        <v>168</v>
      </c>
      <c r="D83" s="10">
        <f>COUNTIF('PG(34_4)_edges'!A:B,A83)</f>
        <v>138</v>
      </c>
      <c r="E83"/>
    </row>
    <row r="84" spans="1:6" x14ac:dyDescent="0.25">
      <c r="A84" t="s">
        <v>254</v>
      </c>
      <c r="B84" t="s">
        <v>1174</v>
      </c>
      <c r="C84">
        <v>156</v>
      </c>
      <c r="D84" s="10">
        <f>COUNTIF('PG(34_4)_edges'!A:B,A84)</f>
        <v>138</v>
      </c>
      <c r="E84"/>
      <c r="F84" t="s">
        <v>975</v>
      </c>
    </row>
    <row r="85" spans="1:6" x14ac:dyDescent="0.25">
      <c r="A85" t="s">
        <v>383</v>
      </c>
      <c r="B85" t="s">
        <v>383</v>
      </c>
      <c r="C85">
        <v>331</v>
      </c>
      <c r="D85" s="10">
        <f>COUNTIF('PG(34_4)_edges'!A:B,A85)</f>
        <v>138</v>
      </c>
      <c r="E85"/>
    </row>
    <row r="86" spans="1:6" x14ac:dyDescent="0.25">
      <c r="A86" t="s">
        <v>268</v>
      </c>
      <c r="B86" t="s">
        <v>1226</v>
      </c>
      <c r="C86">
        <v>159</v>
      </c>
      <c r="D86" s="10">
        <f>COUNTIF('PG(34_4)_edges'!A:B,A86)</f>
        <v>137</v>
      </c>
      <c r="E86"/>
      <c r="F86" t="s">
        <v>1227</v>
      </c>
    </row>
    <row r="87" spans="1:6" x14ac:dyDescent="0.25">
      <c r="A87" t="s">
        <v>470</v>
      </c>
      <c r="B87" t="s">
        <v>847</v>
      </c>
      <c r="C87">
        <v>278</v>
      </c>
      <c r="D87" s="10">
        <f>COUNTIF('PG(34_4)_edges'!A:B,A87)</f>
        <v>134</v>
      </c>
      <c r="E87"/>
      <c r="F87" t="s">
        <v>848</v>
      </c>
    </row>
    <row r="88" spans="1:6" x14ac:dyDescent="0.25">
      <c r="A88" t="s">
        <v>286</v>
      </c>
      <c r="B88" t="s">
        <v>815</v>
      </c>
      <c r="C88">
        <v>256</v>
      </c>
      <c r="D88" s="10">
        <f>COUNTIF('PG(34_4)_edges'!A:B,A88)</f>
        <v>132</v>
      </c>
      <c r="E88"/>
      <c r="F88" t="s">
        <v>816</v>
      </c>
    </row>
    <row r="89" spans="1:6" x14ac:dyDescent="0.25">
      <c r="A89" t="s">
        <v>289</v>
      </c>
      <c r="B89" t="s">
        <v>540</v>
      </c>
      <c r="C89">
        <v>271</v>
      </c>
      <c r="D89" s="10">
        <f>COUNTIF('PG(34_4)_edges'!A:B,A89)</f>
        <v>132</v>
      </c>
      <c r="E89" t="s">
        <v>542</v>
      </c>
      <c r="F89" t="s">
        <v>541</v>
      </c>
    </row>
    <row r="90" spans="1:6" x14ac:dyDescent="0.25">
      <c r="A90" t="s">
        <v>308</v>
      </c>
      <c r="B90" t="s">
        <v>910</v>
      </c>
      <c r="C90">
        <v>295</v>
      </c>
      <c r="D90" s="10">
        <f>COUNTIF('PG(34_4)_edges'!A:B,A90)</f>
        <v>132</v>
      </c>
      <c r="E90"/>
      <c r="F90" t="s">
        <v>911</v>
      </c>
    </row>
    <row r="91" spans="1:6" x14ac:dyDescent="0.25">
      <c r="A91" t="s">
        <v>358</v>
      </c>
      <c r="B91" t="s">
        <v>1133</v>
      </c>
      <c r="C91">
        <v>158</v>
      </c>
      <c r="D91" s="10">
        <f>COUNTIF('PG(34_4)_edges'!A:B,A91)</f>
        <v>132</v>
      </c>
      <c r="E91"/>
      <c r="F91" t="s">
        <v>1134</v>
      </c>
    </row>
    <row r="92" spans="1:6" x14ac:dyDescent="0.25">
      <c r="A92" t="s">
        <v>255</v>
      </c>
      <c r="B92" t="s">
        <v>647</v>
      </c>
      <c r="C92">
        <v>148</v>
      </c>
      <c r="D92" s="10">
        <f>COUNTIF('PG(34_4)_edges'!A:B,A92)</f>
        <v>132</v>
      </c>
      <c r="E92" t="s">
        <v>647</v>
      </c>
      <c r="F92" t="s">
        <v>1176</v>
      </c>
    </row>
    <row r="93" spans="1:6" x14ac:dyDescent="0.25">
      <c r="A93" t="s">
        <v>232</v>
      </c>
      <c r="B93" t="s">
        <v>1073</v>
      </c>
      <c r="C93">
        <v>147</v>
      </c>
      <c r="D93" s="10">
        <f>COUNTIF('PG(34_4)_edges'!A:B,A93)</f>
        <v>130</v>
      </c>
      <c r="E93"/>
      <c r="F93" t="s">
        <v>749</v>
      </c>
    </row>
    <row r="94" spans="1:6" x14ac:dyDescent="0.25">
      <c r="A94" t="s">
        <v>291</v>
      </c>
      <c r="B94" t="s">
        <v>550</v>
      </c>
      <c r="C94">
        <v>146</v>
      </c>
      <c r="D94" s="10">
        <f>COUNTIF('PG(34_4)_edges'!A:B,A94)</f>
        <v>129</v>
      </c>
      <c r="E94" t="s">
        <v>550</v>
      </c>
      <c r="F94" t="s">
        <v>839</v>
      </c>
    </row>
    <row r="95" spans="1:6" x14ac:dyDescent="0.25">
      <c r="A95" t="s">
        <v>190</v>
      </c>
      <c r="B95" t="s">
        <v>868</v>
      </c>
      <c r="C95">
        <v>196</v>
      </c>
      <c r="D95" s="10">
        <f>COUNTIF('PG(34_4)_edges'!A:B,A95)</f>
        <v>129</v>
      </c>
      <c r="E95"/>
      <c r="F95" t="s">
        <v>720</v>
      </c>
    </row>
    <row r="96" spans="1:6" x14ac:dyDescent="0.25">
      <c r="A96" t="s">
        <v>369</v>
      </c>
      <c r="B96" t="s">
        <v>1192</v>
      </c>
      <c r="C96">
        <v>182</v>
      </c>
      <c r="D96" s="10">
        <f>COUNTIF('PG(34_4)_edges'!A:B,A96)</f>
        <v>129</v>
      </c>
      <c r="E96"/>
      <c r="F96" t="s">
        <v>1193</v>
      </c>
    </row>
    <row r="97" spans="1:6" x14ac:dyDescent="0.25">
      <c r="A97" t="s">
        <v>178</v>
      </c>
      <c r="B97" t="s">
        <v>554</v>
      </c>
      <c r="C97">
        <v>224</v>
      </c>
      <c r="D97" s="10">
        <f>COUNTIF('PG(34_4)_edges'!A:B,A97)</f>
        <v>127</v>
      </c>
      <c r="E97" t="s">
        <v>554</v>
      </c>
      <c r="F97" t="s">
        <v>820</v>
      </c>
    </row>
    <row r="98" spans="1:6" x14ac:dyDescent="0.25">
      <c r="A98" t="s">
        <v>350</v>
      </c>
      <c r="B98" t="s">
        <v>1097</v>
      </c>
      <c r="C98">
        <v>301</v>
      </c>
      <c r="D98" s="10">
        <f>COUNTIF('PG(34_4)_edges'!A:B,A98)</f>
        <v>127</v>
      </c>
      <c r="E98"/>
      <c r="F98" t="s">
        <v>1098</v>
      </c>
    </row>
    <row r="99" spans="1:6" x14ac:dyDescent="0.25">
      <c r="A99" t="s">
        <v>262</v>
      </c>
      <c r="B99" t="s">
        <v>1201</v>
      </c>
      <c r="C99">
        <v>302</v>
      </c>
      <c r="D99" s="10">
        <f>COUNTIF('PG(34_4)_edges'!A:B,A99)</f>
        <v>127</v>
      </c>
      <c r="E99"/>
      <c r="F99" t="s">
        <v>1202</v>
      </c>
    </row>
    <row r="100" spans="1:6" x14ac:dyDescent="0.25">
      <c r="A100" t="s">
        <v>177</v>
      </c>
      <c r="B100" t="s">
        <v>527</v>
      </c>
      <c r="C100">
        <v>149</v>
      </c>
      <c r="D100" s="10">
        <f>COUNTIF('PG(34_4)_edges'!A:B,A100)</f>
        <v>126</v>
      </c>
      <c r="E100" t="s">
        <v>527</v>
      </c>
      <c r="F100" t="s">
        <v>813</v>
      </c>
    </row>
    <row r="101" spans="1:6" x14ac:dyDescent="0.25">
      <c r="A101" t="s">
        <v>263</v>
      </c>
      <c r="B101" t="s">
        <v>263</v>
      </c>
      <c r="C101">
        <v>158</v>
      </c>
      <c r="D101" s="10">
        <f>COUNTIF('PG(34_4)_edges'!A:B,A101)</f>
        <v>125</v>
      </c>
      <c r="E101"/>
    </row>
    <row r="102" spans="1:6" x14ac:dyDescent="0.25">
      <c r="A102" t="s">
        <v>116</v>
      </c>
      <c r="B102" t="s">
        <v>783</v>
      </c>
      <c r="C102">
        <v>144</v>
      </c>
      <c r="D102" s="10">
        <f>COUNTIF('PG(34_4)_edges'!A:B,A102)</f>
        <v>123</v>
      </c>
      <c r="E102"/>
      <c r="F102" t="s">
        <v>784</v>
      </c>
    </row>
    <row r="103" spans="1:6" x14ac:dyDescent="0.25">
      <c r="A103" t="s">
        <v>303</v>
      </c>
      <c r="B103" t="s">
        <v>303</v>
      </c>
      <c r="C103">
        <v>146</v>
      </c>
      <c r="D103" s="10">
        <f>COUNTIF('PG(34_4)_edges'!A:B,A103)</f>
        <v>123</v>
      </c>
      <c r="E103"/>
    </row>
    <row r="104" spans="1:6" x14ac:dyDescent="0.25">
      <c r="A104" t="s">
        <v>236</v>
      </c>
      <c r="B104" t="s">
        <v>614</v>
      </c>
      <c r="C104">
        <v>296</v>
      </c>
      <c r="D104" s="10">
        <f>COUNTIF('PG(34_4)_edges'!A:B,A104)</f>
        <v>123</v>
      </c>
      <c r="E104" t="s">
        <v>615</v>
      </c>
      <c r="F104" t="s">
        <v>1089</v>
      </c>
    </row>
    <row r="105" spans="1:6" x14ac:dyDescent="0.25">
      <c r="A105" t="s">
        <v>266</v>
      </c>
      <c r="B105" t="s">
        <v>1221</v>
      </c>
      <c r="C105">
        <v>143</v>
      </c>
      <c r="D105" s="10">
        <f>COUNTIF('PG(34_4)_edges'!A:B,A105)</f>
        <v>123</v>
      </c>
      <c r="E105"/>
      <c r="F105" t="s">
        <v>916</v>
      </c>
    </row>
    <row r="106" spans="1:6" x14ac:dyDescent="0.25">
      <c r="A106" t="s">
        <v>196</v>
      </c>
      <c r="B106" t="s">
        <v>914</v>
      </c>
      <c r="C106">
        <v>161</v>
      </c>
      <c r="D106" s="10">
        <f>COUNTIF('PG(34_4)_edges'!A:B,A106)</f>
        <v>119</v>
      </c>
      <c r="E106"/>
      <c r="F106" t="s">
        <v>915</v>
      </c>
    </row>
    <row r="107" spans="1:6" x14ac:dyDescent="0.25">
      <c r="A107" t="s">
        <v>201</v>
      </c>
      <c r="B107" t="s">
        <v>945</v>
      </c>
      <c r="C107">
        <v>229</v>
      </c>
      <c r="D107" s="10">
        <f>COUNTIF('PG(34_4)_edges'!A:B,A107)</f>
        <v>117</v>
      </c>
      <c r="E107"/>
      <c r="F107" t="s">
        <v>946</v>
      </c>
    </row>
    <row r="108" spans="1:6" x14ac:dyDescent="0.25">
      <c r="A108" t="s">
        <v>246</v>
      </c>
      <c r="B108" t="s">
        <v>246</v>
      </c>
      <c r="C108">
        <v>171</v>
      </c>
      <c r="D108" s="10">
        <f>COUNTIF('PG(34_4)_edges'!A:B,A108)</f>
        <v>117</v>
      </c>
      <c r="E108"/>
    </row>
    <row r="109" spans="1:6" x14ac:dyDescent="0.25">
      <c r="A109" t="s">
        <v>225</v>
      </c>
      <c r="B109" t="s">
        <v>225</v>
      </c>
      <c r="C109">
        <v>173</v>
      </c>
      <c r="D109" s="10">
        <f>COUNTIF('PG(34_4)_edges'!A:B,A109)</f>
        <v>116</v>
      </c>
      <c r="E109"/>
    </row>
    <row r="110" spans="1:6" x14ac:dyDescent="0.25">
      <c r="A110" t="s">
        <v>125</v>
      </c>
      <c r="B110" t="s">
        <v>864</v>
      </c>
      <c r="C110">
        <v>198</v>
      </c>
      <c r="D110" s="10">
        <f>COUNTIF('PG(34_4)_edges'!A:B,A110)</f>
        <v>113</v>
      </c>
      <c r="E110"/>
      <c r="F110" t="s">
        <v>865</v>
      </c>
    </row>
    <row r="111" spans="1:6" x14ac:dyDescent="0.25">
      <c r="A111" t="s">
        <v>218</v>
      </c>
      <c r="B111" t="s">
        <v>603</v>
      </c>
      <c r="C111">
        <v>135</v>
      </c>
      <c r="D111" s="10">
        <f>COUNTIF('PG(34_4)_edges'!A:B,A111)</f>
        <v>113</v>
      </c>
      <c r="E111" t="s">
        <v>603</v>
      </c>
      <c r="F111" t="s">
        <v>996</v>
      </c>
    </row>
    <row r="112" spans="1:6" x14ac:dyDescent="0.25">
      <c r="A112" t="s">
        <v>404</v>
      </c>
      <c r="B112" t="s">
        <v>652</v>
      </c>
      <c r="C112">
        <v>142</v>
      </c>
      <c r="D112" s="10">
        <f>COUNTIF('PG(34_4)_edges'!A:B,A112)</f>
        <v>113</v>
      </c>
      <c r="E112" t="s">
        <v>652</v>
      </c>
      <c r="F112" t="s">
        <v>1180</v>
      </c>
    </row>
    <row r="113" spans="1:6" x14ac:dyDescent="0.25">
      <c r="A113" t="s">
        <v>399</v>
      </c>
      <c r="B113" t="s">
        <v>1033</v>
      </c>
      <c r="C113">
        <v>193</v>
      </c>
      <c r="D113" s="10">
        <f>COUNTIF('PG(34_4)_edges'!A:B,A113)</f>
        <v>112</v>
      </c>
      <c r="E113"/>
      <c r="F113" t="s">
        <v>605</v>
      </c>
    </row>
    <row r="114" spans="1:6" x14ac:dyDescent="0.25">
      <c r="A114" t="s">
        <v>359</v>
      </c>
      <c r="B114" t="s">
        <v>637</v>
      </c>
      <c r="C114">
        <v>129</v>
      </c>
      <c r="D114" s="10">
        <f>COUNTIF('PG(34_4)_edges'!A:B,A114)</f>
        <v>112</v>
      </c>
      <c r="E114" t="s">
        <v>637</v>
      </c>
      <c r="F114" t="s">
        <v>1140</v>
      </c>
    </row>
    <row r="115" spans="1:6" x14ac:dyDescent="0.25">
      <c r="A115" t="s">
        <v>235</v>
      </c>
      <c r="B115" t="s">
        <v>1087</v>
      </c>
      <c r="C115">
        <v>130</v>
      </c>
      <c r="D115" s="10">
        <f>COUNTIF('PG(34_4)_edges'!A:B,A115)</f>
        <v>110</v>
      </c>
      <c r="E115"/>
      <c r="F115" t="s">
        <v>905</v>
      </c>
    </row>
    <row r="116" spans="1:6" x14ac:dyDescent="0.25">
      <c r="A116" t="s">
        <v>368</v>
      </c>
      <c r="B116" t="s">
        <v>1183</v>
      </c>
      <c r="C116">
        <v>228</v>
      </c>
      <c r="D116" s="10">
        <f>COUNTIF('PG(34_4)_edges'!A:B,A116)</f>
        <v>109</v>
      </c>
      <c r="E116" t="s">
        <v>656</v>
      </c>
      <c r="F116" t="s">
        <v>1184</v>
      </c>
    </row>
    <row r="117" spans="1:6" x14ac:dyDescent="0.25">
      <c r="A117" t="s">
        <v>123</v>
      </c>
      <c r="B117" t="s">
        <v>544</v>
      </c>
      <c r="C117">
        <v>123</v>
      </c>
      <c r="D117" s="10">
        <f>COUNTIF('PG(34_4)_edges'!A:B,A117)</f>
        <v>106</v>
      </c>
      <c r="E117" t="s">
        <v>544</v>
      </c>
      <c r="F117" t="s">
        <v>545</v>
      </c>
    </row>
    <row r="118" spans="1:6" x14ac:dyDescent="0.25">
      <c r="A118" t="s">
        <v>360</v>
      </c>
      <c r="B118" t="s">
        <v>1143</v>
      </c>
      <c r="C118">
        <v>132</v>
      </c>
      <c r="D118" s="10">
        <f>COUNTIF('PG(34_4)_edges'!A:B,A118)</f>
        <v>106</v>
      </c>
      <c r="E118"/>
      <c r="F118" t="s">
        <v>1109</v>
      </c>
    </row>
    <row r="119" spans="1:6" x14ac:dyDescent="0.25">
      <c r="A119" t="s">
        <v>205</v>
      </c>
      <c r="B119" t="s">
        <v>948</v>
      </c>
      <c r="C119">
        <v>126</v>
      </c>
      <c r="D119" s="10">
        <f>COUNTIF('PG(34_4)_edges'!A:B,A119)</f>
        <v>104</v>
      </c>
      <c r="E119"/>
      <c r="F119" t="s">
        <v>908</v>
      </c>
    </row>
    <row r="120" spans="1:6" x14ac:dyDescent="0.25">
      <c r="A120" t="s">
        <v>325</v>
      </c>
      <c r="B120" t="s">
        <v>969</v>
      </c>
      <c r="C120">
        <v>139</v>
      </c>
      <c r="D120" s="10">
        <f>COUNTIF('PG(34_4)_edges'!A:B,A120)</f>
        <v>104</v>
      </c>
      <c r="E120"/>
      <c r="F120" t="s">
        <v>970</v>
      </c>
    </row>
    <row r="121" spans="1:6" x14ac:dyDescent="0.25">
      <c r="A121" t="s">
        <v>155</v>
      </c>
      <c r="B121" t="s">
        <v>155</v>
      </c>
      <c r="C121">
        <v>128</v>
      </c>
      <c r="D121" s="10">
        <f>COUNTIF('PG(34_4)_edges'!A:B,A121)</f>
        <v>103</v>
      </c>
      <c r="E121"/>
    </row>
    <row r="122" spans="1:6" x14ac:dyDescent="0.25">
      <c r="A122" t="s">
        <v>164</v>
      </c>
      <c r="B122" t="s">
        <v>753</v>
      </c>
      <c r="C122">
        <v>120</v>
      </c>
      <c r="D122" s="10">
        <f>COUNTIF('PG(34_4)_edges'!A:B,A122)</f>
        <v>103</v>
      </c>
      <c r="E122"/>
      <c r="F122" t="s">
        <v>754</v>
      </c>
    </row>
    <row r="123" spans="1:6" x14ac:dyDescent="0.25">
      <c r="A123" t="s">
        <v>334</v>
      </c>
      <c r="B123" t="s">
        <v>599</v>
      </c>
      <c r="C123">
        <v>151</v>
      </c>
      <c r="D123" s="10">
        <f>COUNTIF('PG(34_4)_edges'!A:B,A123)</f>
        <v>103</v>
      </c>
      <c r="E123" t="s">
        <v>599</v>
      </c>
      <c r="F123" t="s">
        <v>989</v>
      </c>
    </row>
    <row r="124" spans="1:6" x14ac:dyDescent="0.25">
      <c r="A124" t="s">
        <v>234</v>
      </c>
      <c r="B124" t="s">
        <v>1081</v>
      </c>
      <c r="C124">
        <v>117</v>
      </c>
      <c r="D124" s="10">
        <f>COUNTIF('PG(34_4)_edges'!A:B,A124)</f>
        <v>103</v>
      </c>
      <c r="E124" t="s">
        <v>1082</v>
      </c>
      <c r="F124" t="s">
        <v>2099</v>
      </c>
    </row>
    <row r="125" spans="1:6" x14ac:dyDescent="0.25">
      <c r="A125" t="s">
        <v>331</v>
      </c>
      <c r="B125" t="s">
        <v>998</v>
      </c>
      <c r="C125">
        <v>126</v>
      </c>
      <c r="D125" s="10">
        <f>COUNTIF('PG(34_4)_edges'!A:B,A125)</f>
        <v>102</v>
      </c>
      <c r="E125"/>
      <c r="F125" t="s">
        <v>999</v>
      </c>
    </row>
    <row r="126" spans="1:6" x14ac:dyDescent="0.25">
      <c r="A126" t="s">
        <v>132</v>
      </c>
      <c r="B126" t="s">
        <v>582</v>
      </c>
      <c r="C126">
        <v>114</v>
      </c>
      <c r="D126" s="10">
        <f>COUNTIF('PG(34_4)_edges'!A:B,A126)</f>
        <v>100</v>
      </c>
      <c r="E126" t="s">
        <v>582</v>
      </c>
      <c r="F126" t="s">
        <v>905</v>
      </c>
    </row>
    <row r="127" spans="1:6" x14ac:dyDescent="0.25">
      <c r="A127" t="s">
        <v>215</v>
      </c>
      <c r="B127" t="s">
        <v>1006</v>
      </c>
      <c r="C127">
        <v>140</v>
      </c>
      <c r="D127" s="10">
        <f>COUNTIF('PG(34_4)_edges'!A:B,A127)</f>
        <v>99</v>
      </c>
      <c r="E127"/>
      <c r="F127" t="s">
        <v>1007</v>
      </c>
    </row>
    <row r="128" spans="1:6" x14ac:dyDescent="0.25">
      <c r="A128" t="s">
        <v>398</v>
      </c>
      <c r="B128" t="s">
        <v>1026</v>
      </c>
      <c r="C128">
        <v>165</v>
      </c>
      <c r="D128" s="10">
        <f>COUNTIF('PG(34_4)_edges'!A:B,A128)</f>
        <v>99</v>
      </c>
      <c r="E128"/>
      <c r="F128" t="s">
        <v>688</v>
      </c>
    </row>
    <row r="129" spans="1:6" x14ac:dyDescent="0.25">
      <c r="A129" t="s">
        <v>332</v>
      </c>
      <c r="B129" t="s">
        <v>1002</v>
      </c>
      <c r="C129">
        <v>118</v>
      </c>
      <c r="D129" s="10">
        <f>COUNTIF('PG(34_4)_edges'!A:B,A129)</f>
        <v>98</v>
      </c>
      <c r="E129"/>
      <c r="F129" t="s">
        <v>1003</v>
      </c>
    </row>
    <row r="130" spans="1:6" x14ac:dyDescent="0.25">
      <c r="A130" t="s">
        <v>194</v>
      </c>
      <c r="B130" t="s">
        <v>898</v>
      </c>
      <c r="C130">
        <v>119</v>
      </c>
      <c r="D130" s="10">
        <f>COUNTIF('PG(34_4)_edges'!A:B,A130)</f>
        <v>97</v>
      </c>
      <c r="E130"/>
      <c r="F130" t="s">
        <v>899</v>
      </c>
    </row>
    <row r="131" spans="1:6" x14ac:dyDescent="0.25">
      <c r="A131" t="s">
        <v>175</v>
      </c>
      <c r="B131" t="s">
        <v>803</v>
      </c>
      <c r="C131">
        <v>146</v>
      </c>
      <c r="D131" s="10">
        <f>COUNTIF('PG(34_4)_edges'!A:B,A131)</f>
        <v>96</v>
      </c>
      <c r="E131"/>
      <c r="F131" t="s">
        <v>804</v>
      </c>
    </row>
    <row r="132" spans="1:6" x14ac:dyDescent="0.25">
      <c r="A132" t="s">
        <v>119</v>
      </c>
      <c r="B132" t="s">
        <v>553</v>
      </c>
      <c r="C132">
        <v>118</v>
      </c>
      <c r="D132" s="10">
        <f>COUNTIF('PG(34_4)_edges'!A:B,A132)</f>
        <v>95</v>
      </c>
      <c r="E132"/>
      <c r="F132" t="s">
        <v>819</v>
      </c>
    </row>
    <row r="133" spans="1:6" x14ac:dyDescent="0.25">
      <c r="A133" t="s">
        <v>126</v>
      </c>
      <c r="B133" t="s">
        <v>574</v>
      </c>
      <c r="C133">
        <v>122</v>
      </c>
      <c r="D133" s="10">
        <f>COUNTIF('PG(34_4)_edges'!A:B,A133)</f>
        <v>95</v>
      </c>
      <c r="E133" t="s">
        <v>2092</v>
      </c>
      <c r="F133" t="s">
        <v>888</v>
      </c>
    </row>
    <row r="134" spans="1:6" x14ac:dyDescent="0.25">
      <c r="A134" t="s">
        <v>393</v>
      </c>
      <c r="B134" t="s">
        <v>889</v>
      </c>
      <c r="C134">
        <v>190</v>
      </c>
      <c r="D134" s="10">
        <f>COUNTIF('PG(34_4)_edges'!A:B,A134)</f>
        <v>95</v>
      </c>
      <c r="E134"/>
      <c r="F134" t="s">
        <v>890</v>
      </c>
    </row>
    <row r="135" spans="1:6" x14ac:dyDescent="0.25">
      <c r="A135" t="s">
        <v>337</v>
      </c>
      <c r="B135" t="s">
        <v>1039</v>
      </c>
      <c r="C135">
        <v>121</v>
      </c>
      <c r="D135" s="10">
        <f>COUNTIF('PG(34_4)_edges'!A:B,A135)</f>
        <v>94</v>
      </c>
      <c r="E135"/>
      <c r="F135" t="s">
        <v>611</v>
      </c>
    </row>
    <row r="136" spans="1:6" x14ac:dyDescent="0.25">
      <c r="A136" t="s">
        <v>372</v>
      </c>
      <c r="B136" t="s">
        <v>647</v>
      </c>
      <c r="C136">
        <v>114</v>
      </c>
      <c r="D136" s="10">
        <f>COUNTIF('PG(34_4)_edges'!A:B,A136)</f>
        <v>94</v>
      </c>
      <c r="E136" t="s">
        <v>647</v>
      </c>
      <c r="F136" t="s">
        <v>1176</v>
      </c>
    </row>
    <row r="137" spans="1:6" x14ac:dyDescent="0.25">
      <c r="A137" t="s">
        <v>174</v>
      </c>
      <c r="B137" t="s">
        <v>540</v>
      </c>
      <c r="C137">
        <v>118</v>
      </c>
      <c r="D137" s="10">
        <f>COUNTIF('PG(34_4)_edges'!A:B,A137)</f>
        <v>92</v>
      </c>
      <c r="E137" t="s">
        <v>540</v>
      </c>
      <c r="F137" t="s">
        <v>799</v>
      </c>
    </row>
    <row r="138" spans="1:6" x14ac:dyDescent="0.25">
      <c r="A138" t="s">
        <v>465</v>
      </c>
      <c r="B138" t="s">
        <v>808</v>
      </c>
      <c r="C138">
        <v>125</v>
      </c>
      <c r="D138" s="10">
        <f>COUNTIF('PG(34_4)_edges'!A:B,A138)</f>
        <v>92</v>
      </c>
      <c r="E138"/>
      <c r="F138" t="s">
        <v>809</v>
      </c>
    </row>
    <row r="139" spans="1:6" x14ac:dyDescent="0.25">
      <c r="A139" t="s">
        <v>344</v>
      </c>
      <c r="B139" t="s">
        <v>344</v>
      </c>
      <c r="C139">
        <v>107</v>
      </c>
      <c r="D139" s="10">
        <f>COUNTIF('PG(34_4)_edges'!A:B,A139)</f>
        <v>92</v>
      </c>
      <c r="E139"/>
    </row>
    <row r="140" spans="1:6" x14ac:dyDescent="0.25">
      <c r="A140" t="s">
        <v>195</v>
      </c>
      <c r="B140" t="s">
        <v>906</v>
      </c>
      <c r="C140">
        <v>105</v>
      </c>
      <c r="D140" s="10">
        <f>COUNTIF('PG(34_4)_edges'!A:B,A140)</f>
        <v>91</v>
      </c>
      <c r="E140"/>
      <c r="F140" t="s">
        <v>821</v>
      </c>
    </row>
    <row r="141" spans="1:6" x14ac:dyDescent="0.25">
      <c r="A141" t="s">
        <v>341</v>
      </c>
      <c r="B141" t="s">
        <v>1052</v>
      </c>
      <c r="C141">
        <v>110</v>
      </c>
      <c r="D141" s="10">
        <f>COUNTIF('PG(34_4)_edges'!A:B,A141)</f>
        <v>91</v>
      </c>
      <c r="E141"/>
      <c r="F141" t="s">
        <v>905</v>
      </c>
    </row>
    <row r="142" spans="1:6" x14ac:dyDescent="0.25">
      <c r="A142" t="s">
        <v>407</v>
      </c>
      <c r="B142" t="s">
        <v>673</v>
      </c>
      <c r="C142">
        <v>152</v>
      </c>
      <c r="D142" s="10">
        <f>COUNTIF('PG(34_4)_edges'!A:B,A142)</f>
        <v>91</v>
      </c>
      <c r="E142" t="s">
        <v>674</v>
      </c>
      <c r="F142" t="s">
        <v>2096</v>
      </c>
    </row>
    <row r="143" spans="1:6" x14ac:dyDescent="0.25">
      <c r="A143" t="s">
        <v>224</v>
      </c>
      <c r="B143" t="s">
        <v>604</v>
      </c>
      <c r="C143">
        <v>130</v>
      </c>
      <c r="D143" s="10">
        <f>COUNTIF('PG(34_4)_edges'!A:B,A143)</f>
        <v>90</v>
      </c>
      <c r="E143" t="s">
        <v>1013</v>
      </c>
      <c r="F143" t="s">
        <v>2095</v>
      </c>
    </row>
    <row r="144" spans="1:6" x14ac:dyDescent="0.25">
      <c r="A144" t="s">
        <v>244</v>
      </c>
      <c r="B144" t="s">
        <v>1138</v>
      </c>
      <c r="C144">
        <v>107</v>
      </c>
      <c r="D144" s="10">
        <f>COUNTIF('PG(34_4)_edges'!A:B,A144)</f>
        <v>90</v>
      </c>
      <c r="E144"/>
      <c r="F144" t="s">
        <v>2094</v>
      </c>
    </row>
    <row r="145" spans="1:6" x14ac:dyDescent="0.25">
      <c r="A145" t="s">
        <v>312</v>
      </c>
      <c r="B145" t="s">
        <v>931</v>
      </c>
      <c r="C145">
        <v>104</v>
      </c>
      <c r="D145" s="10">
        <f>COUNTIF('PG(34_4)_edges'!A:B,A145)</f>
        <v>88</v>
      </c>
      <c r="E145"/>
      <c r="F145" t="s">
        <v>932</v>
      </c>
    </row>
    <row r="146" spans="1:6" x14ac:dyDescent="0.25">
      <c r="A146" t="s">
        <v>203</v>
      </c>
      <c r="B146" t="s">
        <v>947</v>
      </c>
      <c r="C146">
        <v>113</v>
      </c>
      <c r="D146" s="10">
        <f>COUNTIF('PG(34_4)_edges'!A:B,A146)</f>
        <v>87</v>
      </c>
      <c r="E146"/>
      <c r="F146" t="s">
        <v>907</v>
      </c>
    </row>
    <row r="147" spans="1:6" x14ac:dyDescent="0.25">
      <c r="A147" t="s">
        <v>453</v>
      </c>
      <c r="B147" t="s">
        <v>491</v>
      </c>
      <c r="C147">
        <v>102</v>
      </c>
      <c r="D147" s="10">
        <f>COUNTIF('PG(34_4)_edges'!A:B,A147)</f>
        <v>85</v>
      </c>
      <c r="E147" t="s">
        <v>491</v>
      </c>
      <c r="F147" t="s">
        <v>721</v>
      </c>
    </row>
    <row r="148" spans="1:6" x14ac:dyDescent="0.25">
      <c r="A148" t="s">
        <v>264</v>
      </c>
      <c r="B148" t="s">
        <v>646</v>
      </c>
      <c r="C148">
        <v>96</v>
      </c>
      <c r="D148" s="10">
        <f>COUNTIF('PG(34_4)_edges'!A:B,A148)</f>
        <v>84</v>
      </c>
      <c r="E148" t="s">
        <v>646</v>
      </c>
      <c r="F148" t="s">
        <v>1175</v>
      </c>
    </row>
    <row r="149" spans="1:6" x14ac:dyDescent="0.25">
      <c r="A149" t="s">
        <v>133</v>
      </c>
      <c r="B149" t="s">
        <v>977</v>
      </c>
      <c r="C149">
        <v>100</v>
      </c>
      <c r="D149" s="10">
        <f>COUNTIF('PG(34_4)_edges'!A:B,A149)</f>
        <v>82</v>
      </c>
      <c r="E149"/>
      <c r="F149" t="s">
        <v>978</v>
      </c>
    </row>
    <row r="150" spans="1:6" x14ac:dyDescent="0.25">
      <c r="A150" t="s">
        <v>402</v>
      </c>
      <c r="B150" t="s">
        <v>1132</v>
      </c>
      <c r="C150">
        <v>122</v>
      </c>
      <c r="D150" s="10">
        <f>COUNTIF('PG(34_4)_edges'!A:B,A150)</f>
        <v>81</v>
      </c>
      <c r="E150"/>
      <c r="F150" t="s">
        <v>1094</v>
      </c>
    </row>
    <row r="151" spans="1:6" x14ac:dyDescent="0.25">
      <c r="A151" t="s">
        <v>392</v>
      </c>
      <c r="B151" t="s">
        <v>573</v>
      </c>
      <c r="C151">
        <v>137</v>
      </c>
      <c r="D151" s="10">
        <f>COUNTIF('PG(34_4)_edges'!A:B,A151)</f>
        <v>80</v>
      </c>
      <c r="E151"/>
      <c r="F151" t="s">
        <v>883</v>
      </c>
    </row>
    <row r="152" spans="1:6" x14ac:dyDescent="0.25">
      <c r="A152" t="s">
        <v>371</v>
      </c>
      <c r="B152" t="s">
        <v>1197</v>
      </c>
      <c r="C152">
        <v>91</v>
      </c>
      <c r="D152" s="10">
        <f>COUNTIF('PG(34_4)_edges'!A:B,A152)</f>
        <v>80</v>
      </c>
      <c r="E152"/>
      <c r="F152" t="s">
        <v>486</v>
      </c>
    </row>
    <row r="153" spans="1:6" x14ac:dyDescent="0.25">
      <c r="A153" t="s">
        <v>328</v>
      </c>
      <c r="B153" t="s">
        <v>976</v>
      </c>
      <c r="C153">
        <v>90</v>
      </c>
      <c r="D153" s="10">
        <f>COUNTIF('PG(34_4)_edges'!A:B,A153)</f>
        <v>78</v>
      </c>
      <c r="E153"/>
      <c r="F153" t="s">
        <v>533</v>
      </c>
    </row>
    <row r="154" spans="1:6" x14ac:dyDescent="0.25">
      <c r="A154" t="s">
        <v>150</v>
      </c>
      <c r="B154" t="s">
        <v>641</v>
      </c>
      <c r="C154">
        <v>90</v>
      </c>
      <c r="D154" s="10">
        <f>COUNTIF('PG(34_4)_edges'!A:B,A154)</f>
        <v>78</v>
      </c>
      <c r="E154" t="s">
        <v>641</v>
      </c>
      <c r="F154" t="s">
        <v>1162</v>
      </c>
    </row>
    <row r="155" spans="1:6" x14ac:dyDescent="0.25">
      <c r="A155" t="s">
        <v>408</v>
      </c>
      <c r="B155" t="s">
        <v>1241</v>
      </c>
      <c r="C155">
        <v>96</v>
      </c>
      <c r="D155" s="10">
        <f>COUNTIF('PG(34_4)_edges'!A:B,A155)</f>
        <v>78</v>
      </c>
      <c r="E155"/>
      <c r="F155" t="s">
        <v>1240</v>
      </c>
    </row>
    <row r="156" spans="1:6" x14ac:dyDescent="0.25">
      <c r="A156" t="s">
        <v>186</v>
      </c>
      <c r="B156" t="s">
        <v>849</v>
      </c>
      <c r="C156">
        <v>89</v>
      </c>
      <c r="D156" s="10">
        <f>COUNTIF('PG(34_4)_edges'!A:B,A156)</f>
        <v>76</v>
      </c>
      <c r="E156"/>
      <c r="F156" t="s">
        <v>782</v>
      </c>
    </row>
    <row r="157" spans="1:6" x14ac:dyDescent="0.25">
      <c r="A157" t="s">
        <v>193</v>
      </c>
      <c r="B157" t="s">
        <v>892</v>
      </c>
      <c r="C157">
        <v>114</v>
      </c>
      <c r="D157" s="10">
        <f>COUNTIF('PG(34_4)_edges'!A:B,A157)</f>
        <v>76</v>
      </c>
      <c r="E157"/>
      <c r="F157" t="s">
        <v>893</v>
      </c>
    </row>
    <row r="158" spans="1:6" x14ac:dyDescent="0.25">
      <c r="A158" t="s">
        <v>197</v>
      </c>
      <c r="B158" t="s">
        <v>925</v>
      </c>
      <c r="C158">
        <v>92</v>
      </c>
      <c r="D158" s="10">
        <f>COUNTIF('PG(34_4)_edges'!A:B,A158)</f>
        <v>76</v>
      </c>
      <c r="E158"/>
      <c r="F158" t="s">
        <v>708</v>
      </c>
    </row>
    <row r="159" spans="1:6" x14ac:dyDescent="0.25">
      <c r="A159" t="s">
        <v>329</v>
      </c>
      <c r="B159" t="s">
        <v>992</v>
      </c>
      <c r="C159">
        <v>88</v>
      </c>
      <c r="D159" s="10">
        <f>COUNTIF('PG(34_4)_edges'!A:B,A159)</f>
        <v>76</v>
      </c>
      <c r="E159"/>
      <c r="F159" t="s">
        <v>772</v>
      </c>
    </row>
    <row r="160" spans="1:6" x14ac:dyDescent="0.25">
      <c r="A160" t="s">
        <v>339</v>
      </c>
      <c r="B160" t="s">
        <v>1043</v>
      </c>
      <c r="C160">
        <v>92</v>
      </c>
      <c r="D160" s="10">
        <f>COUNTIF('PG(34_4)_edges'!A:B,A160)</f>
        <v>76</v>
      </c>
      <c r="E160"/>
      <c r="F160" t="s">
        <v>1044</v>
      </c>
    </row>
    <row r="161" spans="1:6" x14ac:dyDescent="0.25">
      <c r="A161" t="s">
        <v>400</v>
      </c>
      <c r="B161" t="s">
        <v>619</v>
      </c>
      <c r="C161">
        <v>114</v>
      </c>
      <c r="D161" s="10">
        <f>COUNTIF('PG(34_4)_edges'!A:B,A161)</f>
        <v>76</v>
      </c>
      <c r="E161" t="s">
        <v>619</v>
      </c>
      <c r="F161" t="s">
        <v>1059</v>
      </c>
    </row>
    <row r="162" spans="1:6" x14ac:dyDescent="0.25">
      <c r="A162" t="s">
        <v>357</v>
      </c>
      <c r="B162" t="s">
        <v>636</v>
      </c>
      <c r="C162">
        <v>90</v>
      </c>
      <c r="D162" s="10">
        <f>COUNTIF('PG(34_4)_edges'!A:B,A162)</f>
        <v>76</v>
      </c>
      <c r="E162" t="s">
        <v>636</v>
      </c>
      <c r="F162" t="s">
        <v>635</v>
      </c>
    </row>
    <row r="163" spans="1:6" x14ac:dyDescent="0.25">
      <c r="A163" t="s">
        <v>211</v>
      </c>
      <c r="B163" t="s">
        <v>990</v>
      </c>
      <c r="C163">
        <v>91</v>
      </c>
      <c r="D163" s="10">
        <f>COUNTIF('PG(34_4)_edges'!A:B,A163)</f>
        <v>75</v>
      </c>
      <c r="E163"/>
      <c r="F163" t="s">
        <v>991</v>
      </c>
    </row>
    <row r="164" spans="1:6" x14ac:dyDescent="0.25">
      <c r="A164" t="s">
        <v>198</v>
      </c>
      <c r="B164" t="s">
        <v>586</v>
      </c>
      <c r="C164">
        <v>108</v>
      </c>
      <c r="D164" s="10">
        <f>COUNTIF('PG(34_4)_edges'!A:B,A164)</f>
        <v>74</v>
      </c>
      <c r="E164"/>
      <c r="F164" t="s">
        <v>926</v>
      </c>
    </row>
    <row r="165" spans="1:6" x14ac:dyDescent="0.25">
      <c r="A165" t="s">
        <v>388</v>
      </c>
      <c r="B165" t="s">
        <v>1100</v>
      </c>
      <c r="C165">
        <v>93</v>
      </c>
      <c r="D165" s="10">
        <f>COUNTIF('PG(34_4)_edges'!A:B,A165)</f>
        <v>74</v>
      </c>
      <c r="E165"/>
      <c r="F165" t="s">
        <v>1101</v>
      </c>
    </row>
    <row r="166" spans="1:6" x14ac:dyDescent="0.25">
      <c r="A166" t="s">
        <v>240</v>
      </c>
      <c r="B166" t="s">
        <v>1114</v>
      </c>
      <c r="C166">
        <v>93</v>
      </c>
      <c r="D166" s="10">
        <f>COUNTIF('PG(34_4)_edges'!A:B,A166)</f>
        <v>74</v>
      </c>
      <c r="E166"/>
      <c r="F166" t="s">
        <v>1115</v>
      </c>
    </row>
    <row r="167" spans="1:6" x14ac:dyDescent="0.25">
      <c r="A167" t="s">
        <v>241</v>
      </c>
      <c r="B167" t="s">
        <v>1120</v>
      </c>
      <c r="C167">
        <v>86</v>
      </c>
      <c r="D167" s="10">
        <f>COUNTIF('PG(34_4)_edges'!A:B,A167)</f>
        <v>73</v>
      </c>
      <c r="E167"/>
      <c r="F167" t="s">
        <v>1001</v>
      </c>
    </row>
    <row r="168" spans="1:6" x14ac:dyDescent="0.25">
      <c r="A168" t="s">
        <v>122</v>
      </c>
      <c r="B168" t="s">
        <v>543</v>
      </c>
      <c r="C168">
        <v>89</v>
      </c>
      <c r="D168" s="10">
        <f>COUNTIF('PG(34_4)_edges'!A:B,A168)</f>
        <v>72</v>
      </c>
      <c r="E168" t="s">
        <v>543</v>
      </c>
      <c r="F168" t="s">
        <v>801</v>
      </c>
    </row>
    <row r="169" spans="1:6" x14ac:dyDescent="0.25">
      <c r="A169" t="s">
        <v>191</v>
      </c>
      <c r="B169" t="s">
        <v>872</v>
      </c>
      <c r="C169">
        <v>93</v>
      </c>
      <c r="D169" s="10">
        <f>COUNTIF('PG(34_4)_edges'!A:B,A169)</f>
        <v>72</v>
      </c>
      <c r="E169"/>
      <c r="F169" t="s">
        <v>873</v>
      </c>
    </row>
    <row r="170" spans="1:6" x14ac:dyDescent="0.25">
      <c r="A170" t="s">
        <v>409</v>
      </c>
      <c r="B170" t="s">
        <v>1085</v>
      </c>
      <c r="C170">
        <v>153</v>
      </c>
      <c r="D170" s="10">
        <f>COUNTIF('PG(34_4)_edges'!A:B,A170)</f>
        <v>72</v>
      </c>
      <c r="E170"/>
      <c r="F170" t="s">
        <v>1086</v>
      </c>
    </row>
    <row r="171" spans="1:6" x14ac:dyDescent="0.25">
      <c r="A171" t="s">
        <v>251</v>
      </c>
      <c r="B171" t="s">
        <v>1172</v>
      </c>
      <c r="C171">
        <v>105</v>
      </c>
      <c r="D171" s="10">
        <f>COUNTIF('PG(34_4)_edges'!A:B,A171)</f>
        <v>72</v>
      </c>
      <c r="E171"/>
      <c r="F171" t="s">
        <v>1005</v>
      </c>
    </row>
    <row r="172" spans="1:6" x14ac:dyDescent="0.25">
      <c r="A172" t="s">
        <v>375</v>
      </c>
      <c r="B172" t="s">
        <v>671</v>
      </c>
      <c r="C172">
        <v>87</v>
      </c>
      <c r="D172" s="10">
        <f>COUNTIF('PG(34_4)_edges'!A:B,A172)</f>
        <v>72</v>
      </c>
      <c r="E172" t="s">
        <v>671</v>
      </c>
      <c r="F172" t="s">
        <v>1102</v>
      </c>
    </row>
    <row r="173" spans="1:6" x14ac:dyDescent="0.25">
      <c r="A173" t="s">
        <v>189</v>
      </c>
      <c r="B173" t="s">
        <v>565</v>
      </c>
      <c r="C173">
        <v>153</v>
      </c>
      <c r="D173" s="10">
        <f>COUNTIF('PG(34_4)_edges'!A:B,A173)</f>
        <v>71</v>
      </c>
      <c r="E173" t="s">
        <v>565</v>
      </c>
      <c r="F173" t="s">
        <v>867</v>
      </c>
    </row>
    <row r="174" spans="1:6" x14ac:dyDescent="0.25">
      <c r="A174" t="s">
        <v>349</v>
      </c>
      <c r="B174" t="s">
        <v>620</v>
      </c>
      <c r="C174">
        <v>85</v>
      </c>
      <c r="D174" s="10">
        <f>COUNTIF('PG(34_4)_edges'!A:B,A174)</f>
        <v>71</v>
      </c>
      <c r="E174" t="s">
        <v>620</v>
      </c>
      <c r="F174" t="s">
        <v>1062</v>
      </c>
    </row>
    <row r="175" spans="1:6" x14ac:dyDescent="0.25">
      <c r="A175" t="s">
        <v>425</v>
      </c>
      <c r="B175" t="s">
        <v>633</v>
      </c>
      <c r="C175">
        <v>87</v>
      </c>
      <c r="D175" s="10">
        <f>COUNTIF('PG(34_4)_edges'!A:B,A175)</f>
        <v>70</v>
      </c>
      <c r="E175" t="s">
        <v>633</v>
      </c>
      <c r="F175" t="s">
        <v>1117</v>
      </c>
    </row>
    <row r="176" spans="1:6" x14ac:dyDescent="0.25">
      <c r="A176" t="s">
        <v>342</v>
      </c>
      <c r="B176" t="s">
        <v>1053</v>
      </c>
      <c r="C176">
        <v>82</v>
      </c>
      <c r="D176" s="10">
        <f>COUNTIF('PG(34_4)_edges'!A:B,A176)</f>
        <v>69</v>
      </c>
      <c r="E176"/>
      <c r="F176" t="s">
        <v>739</v>
      </c>
    </row>
    <row r="177" spans="1:6" x14ac:dyDescent="0.25">
      <c r="A177" t="s">
        <v>256</v>
      </c>
      <c r="B177" t="s">
        <v>649</v>
      </c>
      <c r="C177">
        <v>84</v>
      </c>
      <c r="D177" s="10">
        <f>COUNTIF('PG(34_4)_edges'!A:B,A177)</f>
        <v>69</v>
      </c>
      <c r="E177" t="s">
        <v>650</v>
      </c>
      <c r="F177" t="s">
        <v>1179</v>
      </c>
    </row>
    <row r="178" spans="1:6" x14ac:dyDescent="0.25">
      <c r="A178" t="s">
        <v>269</v>
      </c>
      <c r="B178" t="s">
        <v>1228</v>
      </c>
      <c r="C178">
        <v>85</v>
      </c>
      <c r="D178" s="10">
        <f>COUNTIF('PG(34_4)_edges'!A:B,A178)</f>
        <v>69</v>
      </c>
      <c r="E178"/>
      <c r="F178" t="s">
        <v>1005</v>
      </c>
    </row>
    <row r="179" spans="1:6" x14ac:dyDescent="0.25">
      <c r="A179" t="s">
        <v>295</v>
      </c>
      <c r="B179" t="s">
        <v>534</v>
      </c>
      <c r="C179">
        <v>81</v>
      </c>
      <c r="D179" s="10">
        <f>COUNTIF('PG(34_4)_edges'!A:B,A179)</f>
        <v>68</v>
      </c>
      <c r="E179" t="s">
        <v>534</v>
      </c>
      <c r="F179" t="s">
        <v>535</v>
      </c>
    </row>
    <row r="180" spans="1:6" x14ac:dyDescent="0.25">
      <c r="A180" t="s">
        <v>199</v>
      </c>
      <c r="B180" t="s">
        <v>199</v>
      </c>
      <c r="C180">
        <v>101</v>
      </c>
      <c r="D180" s="10">
        <f>COUNTIF('PG(34_4)_edges'!A:B,A180)</f>
        <v>68</v>
      </c>
      <c r="E180"/>
    </row>
    <row r="181" spans="1:6" x14ac:dyDescent="0.25">
      <c r="A181" t="s">
        <v>207</v>
      </c>
      <c r="B181" t="s">
        <v>596</v>
      </c>
      <c r="C181">
        <v>81</v>
      </c>
      <c r="D181" s="10">
        <f>COUNTIF('PG(34_4)_edges'!A:B,A181)</f>
        <v>68</v>
      </c>
      <c r="E181" t="s">
        <v>596</v>
      </c>
      <c r="F181" t="s">
        <v>980</v>
      </c>
    </row>
    <row r="182" spans="1:6" x14ac:dyDescent="0.25">
      <c r="A182" t="s">
        <v>403</v>
      </c>
      <c r="B182" t="s">
        <v>403</v>
      </c>
      <c r="C182">
        <v>85</v>
      </c>
      <c r="D182" s="10">
        <f>COUNTIF('PG(34_4)_edges'!A:B,A182)</f>
        <v>68</v>
      </c>
      <c r="E182"/>
    </row>
    <row r="183" spans="1:6" x14ac:dyDescent="0.25">
      <c r="A183" t="s">
        <v>456</v>
      </c>
      <c r="B183" t="s">
        <v>733</v>
      </c>
      <c r="C183">
        <v>82</v>
      </c>
      <c r="D183" s="10">
        <f>COUNTIF('PG(34_4)_edges'!A:B,A183)</f>
        <v>67</v>
      </c>
      <c r="E183"/>
      <c r="F183" t="s">
        <v>734</v>
      </c>
    </row>
    <row r="184" spans="1:6" x14ac:dyDescent="0.25">
      <c r="A184" t="s">
        <v>458</v>
      </c>
      <c r="B184" t="s">
        <v>504</v>
      </c>
      <c r="C184">
        <v>84</v>
      </c>
      <c r="D184" s="10">
        <f>COUNTIF('PG(34_4)_edges'!A:B,A184)</f>
        <v>67</v>
      </c>
      <c r="E184" t="s">
        <v>504</v>
      </c>
      <c r="F184" t="s">
        <v>713</v>
      </c>
    </row>
    <row r="185" spans="1:6" x14ac:dyDescent="0.25">
      <c r="A185" t="s">
        <v>321</v>
      </c>
      <c r="B185" t="s">
        <v>959</v>
      </c>
      <c r="C185">
        <v>81</v>
      </c>
      <c r="D185" s="10">
        <f>COUNTIF('PG(34_4)_edges'!A:B,A185)</f>
        <v>67</v>
      </c>
      <c r="E185"/>
      <c r="F185" t="s">
        <v>960</v>
      </c>
    </row>
    <row r="186" spans="1:6" x14ac:dyDescent="0.25">
      <c r="A186" t="s">
        <v>351</v>
      </c>
      <c r="B186" t="s">
        <v>631</v>
      </c>
      <c r="C186">
        <v>91</v>
      </c>
      <c r="D186" s="10">
        <f>COUNTIF('PG(34_4)_edges'!A:B,A186)</f>
        <v>67</v>
      </c>
      <c r="E186" t="s">
        <v>631</v>
      </c>
      <c r="F186" t="s">
        <v>1099</v>
      </c>
    </row>
    <row r="187" spans="1:6" x14ac:dyDescent="0.25">
      <c r="A187" t="s">
        <v>281</v>
      </c>
      <c r="B187" t="s">
        <v>785</v>
      </c>
      <c r="C187">
        <v>81</v>
      </c>
      <c r="D187" s="10">
        <f>COUNTIF('PG(34_4)_edges'!A:B,A187)</f>
        <v>66</v>
      </c>
      <c r="E187"/>
      <c r="F187" t="s">
        <v>786</v>
      </c>
    </row>
    <row r="188" spans="1:6" x14ac:dyDescent="0.25">
      <c r="A188" t="s">
        <v>285</v>
      </c>
      <c r="B188" t="s">
        <v>806</v>
      </c>
      <c r="C188">
        <v>80</v>
      </c>
      <c r="D188" s="10">
        <f>COUNTIF('PG(34_4)_edges'!A:B,A188)</f>
        <v>66</v>
      </c>
      <c r="E188"/>
      <c r="F188" t="s">
        <v>807</v>
      </c>
    </row>
    <row r="189" spans="1:6" x14ac:dyDescent="0.25">
      <c r="A189" t="s">
        <v>469</v>
      </c>
      <c r="B189" t="s">
        <v>843</v>
      </c>
      <c r="C189">
        <v>78</v>
      </c>
      <c r="D189" s="10">
        <f>COUNTIF('PG(34_4)_edges'!A:B,A189)</f>
        <v>66</v>
      </c>
      <c r="E189"/>
      <c r="F189" t="s">
        <v>773</v>
      </c>
    </row>
    <row r="190" spans="1:6" x14ac:dyDescent="0.25">
      <c r="A190" t="s">
        <v>120</v>
      </c>
      <c r="B190" t="s">
        <v>860</v>
      </c>
      <c r="C190">
        <v>75</v>
      </c>
      <c r="D190" s="10">
        <f>COUNTIF('PG(34_4)_edges'!A:B,A190)</f>
        <v>66</v>
      </c>
      <c r="E190"/>
      <c r="F190" t="s">
        <v>861</v>
      </c>
    </row>
    <row r="191" spans="1:6" x14ac:dyDescent="0.25">
      <c r="A191" t="s">
        <v>366</v>
      </c>
      <c r="B191" t="s">
        <v>653</v>
      </c>
      <c r="C191">
        <v>139</v>
      </c>
      <c r="D191" s="10">
        <f>COUNTIF('PG(34_4)_edges'!A:B,A191)</f>
        <v>66</v>
      </c>
      <c r="E191" t="s">
        <v>653</v>
      </c>
      <c r="F191" t="s">
        <v>1181</v>
      </c>
    </row>
    <row r="192" spans="1:6" x14ac:dyDescent="0.25">
      <c r="A192" t="s">
        <v>435</v>
      </c>
      <c r="B192" t="s">
        <v>435</v>
      </c>
      <c r="C192">
        <v>75</v>
      </c>
      <c r="D192" s="10">
        <f>COUNTIF('PG(34_4)_edges'!A:B,A192)</f>
        <v>65</v>
      </c>
      <c r="E192"/>
    </row>
    <row r="193" spans="1:6" x14ac:dyDescent="0.25">
      <c r="A193" t="s">
        <v>279</v>
      </c>
      <c r="B193" t="s">
        <v>530</v>
      </c>
      <c r="C193">
        <v>81</v>
      </c>
      <c r="D193" s="10">
        <f>COUNTIF('PG(34_4)_edges'!A:B,A193)</f>
        <v>65</v>
      </c>
      <c r="E193"/>
      <c r="F193" t="s">
        <v>781</v>
      </c>
    </row>
    <row r="194" spans="1:6" x14ac:dyDescent="0.25">
      <c r="A194" t="s">
        <v>346</v>
      </c>
      <c r="B194" t="s">
        <v>1091</v>
      </c>
      <c r="C194">
        <v>79</v>
      </c>
      <c r="D194" s="10">
        <f>COUNTIF('PG(34_4)_edges'!A:B,A194)</f>
        <v>65</v>
      </c>
      <c r="E194"/>
      <c r="F194" t="s">
        <v>1056</v>
      </c>
    </row>
    <row r="195" spans="1:6" x14ac:dyDescent="0.25">
      <c r="A195" t="s">
        <v>362</v>
      </c>
      <c r="B195" t="s">
        <v>1153</v>
      </c>
      <c r="C195">
        <v>79</v>
      </c>
      <c r="D195" s="10">
        <f>COUNTIF('PG(34_4)_edges'!A:B,A195)</f>
        <v>65</v>
      </c>
      <c r="E195"/>
      <c r="F195" t="s">
        <v>1154</v>
      </c>
    </row>
    <row r="196" spans="1:6" x14ac:dyDescent="0.25">
      <c r="A196" t="s">
        <v>172</v>
      </c>
      <c r="B196" t="s">
        <v>172</v>
      </c>
      <c r="C196">
        <v>79</v>
      </c>
      <c r="D196" s="10">
        <f>COUNTIF('PG(34_4)_edges'!A:B,A196)</f>
        <v>64</v>
      </c>
      <c r="E196"/>
      <c r="F196" t="s">
        <v>531</v>
      </c>
    </row>
    <row r="197" spans="1:6" x14ac:dyDescent="0.25">
      <c r="A197" t="s">
        <v>182</v>
      </c>
      <c r="B197" t="s">
        <v>544</v>
      </c>
      <c r="C197">
        <v>79</v>
      </c>
      <c r="D197" s="10">
        <f>COUNTIF('PG(34_4)_edges'!A:B,A197)</f>
        <v>64</v>
      </c>
      <c r="E197" t="s">
        <v>544</v>
      </c>
      <c r="F197" t="s">
        <v>545</v>
      </c>
    </row>
    <row r="198" spans="1:6" x14ac:dyDescent="0.25">
      <c r="A198" t="s">
        <v>417</v>
      </c>
      <c r="B198" t="s">
        <v>1203</v>
      </c>
      <c r="C198">
        <v>76</v>
      </c>
      <c r="D198" s="10">
        <f>COUNTIF('PG(34_4)_edges'!A:B,A198)</f>
        <v>64</v>
      </c>
      <c r="E198"/>
      <c r="F198" t="s">
        <v>1204</v>
      </c>
    </row>
    <row r="199" spans="1:6" x14ac:dyDescent="0.25">
      <c r="A199" t="s">
        <v>345</v>
      </c>
      <c r="B199" t="s">
        <v>1088</v>
      </c>
      <c r="C199">
        <v>80</v>
      </c>
      <c r="D199" s="10">
        <f>COUNTIF('PG(34_4)_edges'!A:B,A199)</f>
        <v>63</v>
      </c>
      <c r="E199"/>
      <c r="F199" t="s">
        <v>905</v>
      </c>
    </row>
    <row r="200" spans="1:6" x14ac:dyDescent="0.25">
      <c r="A200" t="s">
        <v>118</v>
      </c>
      <c r="B200" t="s">
        <v>118</v>
      </c>
      <c r="C200">
        <v>78</v>
      </c>
      <c r="D200" s="10">
        <f>COUNTIF('PG(34_4)_edges'!A:B,A200)</f>
        <v>62</v>
      </c>
      <c r="E200"/>
    </row>
    <row r="201" spans="1:6" x14ac:dyDescent="0.25">
      <c r="A201" t="s">
        <v>467</v>
      </c>
      <c r="B201" t="s">
        <v>832</v>
      </c>
      <c r="C201">
        <v>76</v>
      </c>
      <c r="D201" s="10">
        <f>COUNTIF('PG(34_4)_edges'!A:B,A201)</f>
        <v>62</v>
      </c>
      <c r="E201"/>
      <c r="F201" t="s">
        <v>833</v>
      </c>
    </row>
    <row r="202" spans="1:6" x14ac:dyDescent="0.25">
      <c r="A202" t="s">
        <v>204</v>
      </c>
      <c r="B202" t="s">
        <v>204</v>
      </c>
      <c r="C202">
        <v>77</v>
      </c>
      <c r="D202" s="10">
        <f>COUNTIF('PG(34_4)_edges'!A:B,A202)</f>
        <v>62</v>
      </c>
      <c r="E202"/>
    </row>
    <row r="203" spans="1:6" x14ac:dyDescent="0.25">
      <c r="A203" t="s">
        <v>418</v>
      </c>
      <c r="B203" t="s">
        <v>418</v>
      </c>
      <c r="C203">
        <v>85</v>
      </c>
      <c r="D203" s="10">
        <f>COUNTIF('PG(34_4)_edges'!A:B,A203)</f>
        <v>62</v>
      </c>
      <c r="E203"/>
    </row>
    <row r="204" spans="1:6" x14ac:dyDescent="0.25">
      <c r="A204" t="s">
        <v>447</v>
      </c>
      <c r="B204" t="s">
        <v>504</v>
      </c>
      <c r="C204">
        <v>76</v>
      </c>
      <c r="D204" s="10">
        <f>COUNTIF('PG(34_4)_edges'!A:B,A204)</f>
        <v>61</v>
      </c>
      <c r="E204" t="s">
        <v>504</v>
      </c>
      <c r="F204" t="s">
        <v>713</v>
      </c>
    </row>
    <row r="205" spans="1:6" x14ac:dyDescent="0.25">
      <c r="A205" t="s">
        <v>206</v>
      </c>
      <c r="B205" t="s">
        <v>957</v>
      </c>
      <c r="C205">
        <v>75</v>
      </c>
      <c r="D205" s="10">
        <f>COUNTIF('PG(34_4)_edges'!A:B,A205)</f>
        <v>60</v>
      </c>
      <c r="E205"/>
      <c r="F205" t="s">
        <v>958</v>
      </c>
    </row>
    <row r="206" spans="1:6" x14ac:dyDescent="0.25">
      <c r="A206" t="s">
        <v>257</v>
      </c>
      <c r="B206" t="s">
        <v>654</v>
      </c>
      <c r="C206">
        <v>76</v>
      </c>
      <c r="D206" s="10">
        <f>COUNTIF('PG(34_4)_edges'!A:B,A206)</f>
        <v>60</v>
      </c>
      <c r="E206" t="s">
        <v>654</v>
      </c>
      <c r="F206" t="s">
        <v>561</v>
      </c>
    </row>
    <row r="207" spans="1:6" x14ac:dyDescent="0.25">
      <c r="A207" t="s">
        <v>416</v>
      </c>
      <c r="B207" t="s">
        <v>1190</v>
      </c>
      <c r="C207">
        <v>71</v>
      </c>
      <c r="D207" s="10">
        <f>COUNTIF('PG(34_4)_edges'!A:B,A207)</f>
        <v>59</v>
      </c>
      <c r="E207"/>
      <c r="F207" t="s">
        <v>1191</v>
      </c>
    </row>
    <row r="208" spans="1:6" x14ac:dyDescent="0.25">
      <c r="A208" t="s">
        <v>270</v>
      </c>
      <c r="B208" t="s">
        <v>1229</v>
      </c>
      <c r="C208">
        <v>72</v>
      </c>
      <c r="D208" s="10">
        <f>COUNTIF('PG(34_4)_edges'!A:B,A208)</f>
        <v>59</v>
      </c>
      <c r="E208"/>
      <c r="F208" t="s">
        <v>1005</v>
      </c>
    </row>
    <row r="209" spans="1:6" x14ac:dyDescent="0.25">
      <c r="A209" t="s">
        <v>436</v>
      </c>
      <c r="B209" t="s">
        <v>678</v>
      </c>
      <c r="C209">
        <v>70</v>
      </c>
      <c r="D209" s="10">
        <f>COUNTIF('PG(34_4)_edges'!A:B,A209)</f>
        <v>58</v>
      </c>
      <c r="E209"/>
      <c r="F209" t="s">
        <v>679</v>
      </c>
    </row>
    <row r="210" spans="1:6" x14ac:dyDescent="0.25">
      <c r="A210" t="s">
        <v>158</v>
      </c>
      <c r="B210" t="s">
        <v>727</v>
      </c>
      <c r="C210">
        <v>69</v>
      </c>
      <c r="D210" s="10">
        <f>COUNTIF('PG(34_4)_edges'!A:B,A210)</f>
        <v>58</v>
      </c>
      <c r="E210"/>
      <c r="F210" t="s">
        <v>698</v>
      </c>
    </row>
    <row r="211" spans="1:6" x14ac:dyDescent="0.25">
      <c r="A211" t="s">
        <v>311</v>
      </c>
      <c r="B211" t="s">
        <v>570</v>
      </c>
      <c r="C211">
        <v>71</v>
      </c>
      <c r="D211" s="10">
        <f>COUNTIF('PG(34_4)_edges'!A:B,A211)</f>
        <v>58</v>
      </c>
      <c r="E211" t="s">
        <v>570</v>
      </c>
      <c r="F211" t="s">
        <v>930</v>
      </c>
    </row>
    <row r="212" spans="1:6" x14ac:dyDescent="0.25">
      <c r="A212" t="s">
        <v>304</v>
      </c>
      <c r="B212" t="s">
        <v>304</v>
      </c>
      <c r="C212">
        <v>71</v>
      </c>
      <c r="D212" s="10">
        <f>COUNTIF('PG(34_4)_edges'!A:B,A212)</f>
        <v>57</v>
      </c>
      <c r="E212"/>
    </row>
    <row r="213" spans="1:6" x14ac:dyDescent="0.25">
      <c r="A213" t="s">
        <v>252</v>
      </c>
      <c r="B213" t="s">
        <v>645</v>
      </c>
      <c r="C213">
        <v>70</v>
      </c>
      <c r="D213" s="10">
        <f>COUNTIF('PG(34_4)_edges'!A:B,A213)</f>
        <v>57</v>
      </c>
      <c r="E213" t="s">
        <v>645</v>
      </c>
      <c r="F213" t="s">
        <v>644</v>
      </c>
    </row>
    <row r="214" spans="1:6" x14ac:dyDescent="0.25">
      <c r="A214" t="s">
        <v>367</v>
      </c>
      <c r="B214" t="s">
        <v>655</v>
      </c>
      <c r="C214">
        <v>69</v>
      </c>
      <c r="D214" s="10">
        <f>COUNTIF('PG(34_4)_edges'!A:B,A214)</f>
        <v>57</v>
      </c>
      <c r="E214" t="s">
        <v>655</v>
      </c>
      <c r="F214" t="s">
        <v>1171</v>
      </c>
    </row>
    <row r="215" spans="1:6" x14ac:dyDescent="0.25">
      <c r="A215" t="s">
        <v>259</v>
      </c>
      <c r="B215" t="s">
        <v>1188</v>
      </c>
      <c r="C215">
        <v>70</v>
      </c>
      <c r="D215" s="10">
        <f>COUNTIF('PG(34_4)_edges'!A:B,A215)</f>
        <v>57</v>
      </c>
      <c r="E215"/>
      <c r="F215" t="s">
        <v>659</v>
      </c>
    </row>
    <row r="216" spans="1:6" x14ac:dyDescent="0.25">
      <c r="A216" t="s">
        <v>397</v>
      </c>
      <c r="B216" t="s">
        <v>994</v>
      </c>
      <c r="C216">
        <v>74</v>
      </c>
      <c r="D216" s="10">
        <f>COUNTIF('PG(34_4)_edges'!A:B,A216)</f>
        <v>56</v>
      </c>
      <c r="E216"/>
      <c r="F216" t="s">
        <v>995</v>
      </c>
    </row>
    <row r="217" spans="1:6" x14ac:dyDescent="0.25">
      <c r="A217" t="s">
        <v>230</v>
      </c>
      <c r="B217" t="s">
        <v>613</v>
      </c>
      <c r="C217">
        <v>68</v>
      </c>
      <c r="D217" s="10">
        <f>COUNTIF('PG(34_4)_edges'!A:B,A217)</f>
        <v>56</v>
      </c>
      <c r="E217" t="s">
        <v>613</v>
      </c>
      <c r="F217" t="s">
        <v>1054</v>
      </c>
    </row>
    <row r="218" spans="1:6" x14ac:dyDescent="0.25">
      <c r="A218" t="s">
        <v>144</v>
      </c>
      <c r="B218" t="s">
        <v>1121</v>
      </c>
      <c r="C218">
        <v>82</v>
      </c>
      <c r="D218" s="10">
        <f>COUNTIF('PG(34_4)_edges'!A:B,A218)</f>
        <v>56</v>
      </c>
      <c r="E218"/>
      <c r="F218" t="s">
        <v>715</v>
      </c>
    </row>
    <row r="219" spans="1:6" x14ac:dyDescent="0.25">
      <c r="A219" t="s">
        <v>364</v>
      </c>
      <c r="B219" t="s">
        <v>638</v>
      </c>
      <c r="C219">
        <v>68</v>
      </c>
      <c r="D219" s="10">
        <f>COUNTIF('PG(34_4)_edges'!A:B,A219)</f>
        <v>56</v>
      </c>
      <c r="E219" t="s">
        <v>638</v>
      </c>
      <c r="F219" t="s">
        <v>1152</v>
      </c>
    </row>
    <row r="220" spans="1:6" x14ac:dyDescent="0.25">
      <c r="A220" t="s">
        <v>405</v>
      </c>
      <c r="B220" t="s">
        <v>667</v>
      </c>
      <c r="C220">
        <v>64</v>
      </c>
      <c r="D220" s="10">
        <f>COUNTIF('PG(34_4)_edges'!A:B,A220)</f>
        <v>56</v>
      </c>
      <c r="E220" t="s">
        <v>667</v>
      </c>
      <c r="F220" t="s">
        <v>668</v>
      </c>
    </row>
    <row r="221" spans="1:6" x14ac:dyDescent="0.25">
      <c r="A221" t="s">
        <v>410</v>
      </c>
      <c r="B221" t="s">
        <v>590</v>
      </c>
      <c r="C221">
        <v>74</v>
      </c>
      <c r="D221" s="10">
        <f>COUNTIF('PG(34_4)_edges'!A:B,A221)</f>
        <v>55</v>
      </c>
      <c r="E221" t="s">
        <v>590</v>
      </c>
      <c r="F221" t="s">
        <v>929</v>
      </c>
    </row>
    <row r="222" spans="1:6" x14ac:dyDescent="0.25">
      <c r="A222" t="s">
        <v>451</v>
      </c>
      <c r="B222" t="s">
        <v>509</v>
      </c>
      <c r="C222">
        <v>63</v>
      </c>
      <c r="D222" s="10">
        <f>COUNTIF('PG(34_4)_edges'!A:B,A222)</f>
        <v>54</v>
      </c>
      <c r="E222" t="s">
        <v>509</v>
      </c>
      <c r="F222" t="s">
        <v>719</v>
      </c>
    </row>
    <row r="223" spans="1:6" x14ac:dyDescent="0.25">
      <c r="A223" t="s">
        <v>396</v>
      </c>
      <c r="B223" t="s">
        <v>961</v>
      </c>
      <c r="C223">
        <v>69</v>
      </c>
      <c r="D223" s="10">
        <f>COUNTIF('PG(34_4)_edges'!A:B,A223)</f>
        <v>54</v>
      </c>
      <c r="E223"/>
      <c r="F223" t="s">
        <v>962</v>
      </c>
    </row>
    <row r="224" spans="1:6" x14ac:dyDescent="0.25">
      <c r="A224" t="s">
        <v>343</v>
      </c>
      <c r="B224" t="s">
        <v>1063</v>
      </c>
      <c r="C224">
        <v>63</v>
      </c>
      <c r="D224" s="10">
        <f>COUNTIF('PG(34_4)_edges'!A:B,A224)</f>
        <v>54</v>
      </c>
      <c r="E224"/>
      <c r="F224" t="s">
        <v>1064</v>
      </c>
    </row>
    <row r="225" spans="1:6" x14ac:dyDescent="0.25">
      <c r="A225" t="s">
        <v>414</v>
      </c>
      <c r="B225" t="s">
        <v>1083</v>
      </c>
      <c r="C225">
        <v>73</v>
      </c>
      <c r="D225" s="10">
        <f>COUNTIF('PG(34_4)_edges'!A:B,A225)</f>
        <v>54</v>
      </c>
      <c r="E225"/>
      <c r="F225" t="s">
        <v>1084</v>
      </c>
    </row>
    <row r="226" spans="1:6" x14ac:dyDescent="0.25">
      <c r="A226" t="s">
        <v>355</v>
      </c>
      <c r="B226" t="s">
        <v>1126</v>
      </c>
      <c r="C226">
        <v>66</v>
      </c>
      <c r="D226" s="10">
        <f>COUNTIF('PG(34_4)_edges'!A:B,A226)</f>
        <v>54</v>
      </c>
      <c r="E226"/>
      <c r="F226" t="s">
        <v>924</v>
      </c>
    </row>
    <row r="227" spans="1:6" x14ac:dyDescent="0.25">
      <c r="A227" t="s">
        <v>249</v>
      </c>
      <c r="B227" t="s">
        <v>1160</v>
      </c>
      <c r="C227">
        <v>64</v>
      </c>
      <c r="D227" s="10">
        <f>COUNTIF('PG(34_4)_edges'!A:B,A227)</f>
        <v>54</v>
      </c>
      <c r="E227"/>
      <c r="F227" t="s">
        <v>511</v>
      </c>
    </row>
    <row r="228" spans="1:6" x14ac:dyDescent="0.25">
      <c r="A228" t="s">
        <v>401</v>
      </c>
      <c r="B228" t="s">
        <v>401</v>
      </c>
      <c r="C228">
        <v>62</v>
      </c>
      <c r="D228" s="10">
        <f>COUNTIF('PG(34_4)_edges'!A:B,A228)</f>
        <v>53</v>
      </c>
      <c r="E228"/>
    </row>
    <row r="229" spans="1:6" x14ac:dyDescent="0.25">
      <c r="A229" t="s">
        <v>115</v>
      </c>
      <c r="B229" t="s">
        <v>737</v>
      </c>
      <c r="C229">
        <v>63</v>
      </c>
      <c r="D229" s="10">
        <f>COUNTIF('PG(34_4)_edges'!A:B,A229)</f>
        <v>52</v>
      </c>
      <c r="E229"/>
      <c r="F229" t="s">
        <v>738</v>
      </c>
    </row>
    <row r="230" spans="1:6" x14ac:dyDescent="0.25">
      <c r="A230" t="s">
        <v>319</v>
      </c>
      <c r="B230" t="s">
        <v>570</v>
      </c>
      <c r="C230">
        <v>65</v>
      </c>
      <c r="D230" s="10">
        <f>COUNTIF('PG(34_4)_edges'!A:B,A230)</f>
        <v>52</v>
      </c>
      <c r="E230" t="s">
        <v>572</v>
      </c>
      <c r="F230" t="s">
        <v>571</v>
      </c>
    </row>
    <row r="231" spans="1:6" x14ac:dyDescent="0.25">
      <c r="A231" t="s">
        <v>148</v>
      </c>
      <c r="B231" t="s">
        <v>1137</v>
      </c>
      <c r="C231">
        <v>65</v>
      </c>
      <c r="D231" s="10">
        <f>COUNTIF('PG(34_4)_edges'!A:B,A231)</f>
        <v>52</v>
      </c>
      <c r="E231"/>
      <c r="F231" t="s">
        <v>492</v>
      </c>
    </row>
    <row r="232" spans="1:6" x14ac:dyDescent="0.25">
      <c r="A232" t="s">
        <v>154</v>
      </c>
      <c r="B232" t="s">
        <v>154</v>
      </c>
      <c r="C232">
        <v>65</v>
      </c>
      <c r="D232" s="10">
        <f>COUNTIF('PG(34_4)_edges'!A:B,A232)</f>
        <v>51</v>
      </c>
      <c r="E232"/>
    </row>
    <row r="233" spans="1:6" x14ac:dyDescent="0.25">
      <c r="A233" t="s">
        <v>136</v>
      </c>
      <c r="B233" t="s">
        <v>1016</v>
      </c>
      <c r="C233">
        <v>63</v>
      </c>
      <c r="D233" s="10">
        <f>COUNTIF('PG(34_4)_edges'!A:B,A233)</f>
        <v>51</v>
      </c>
      <c r="E233"/>
      <c r="F233" t="s">
        <v>1017</v>
      </c>
    </row>
    <row r="234" spans="1:6" x14ac:dyDescent="0.25">
      <c r="A234" t="s">
        <v>220</v>
      </c>
      <c r="B234" t="s">
        <v>1021</v>
      </c>
      <c r="C234">
        <v>66</v>
      </c>
      <c r="D234" s="10">
        <f>COUNTIF('PG(34_4)_edges'!A:B,A234)</f>
        <v>51</v>
      </c>
      <c r="E234"/>
      <c r="F234" t="s">
        <v>1022</v>
      </c>
    </row>
    <row r="235" spans="1:6" x14ac:dyDescent="0.25">
      <c r="A235" t="s">
        <v>354</v>
      </c>
      <c r="B235" t="s">
        <v>1122</v>
      </c>
      <c r="C235">
        <v>61</v>
      </c>
      <c r="D235" s="10">
        <f>COUNTIF('PG(34_4)_edges'!A:B,A235)</f>
        <v>50</v>
      </c>
      <c r="E235"/>
      <c r="F235" t="s">
        <v>1123</v>
      </c>
    </row>
    <row r="236" spans="1:6" x14ac:dyDescent="0.25">
      <c r="A236" t="s">
        <v>147</v>
      </c>
      <c r="B236" t="s">
        <v>627</v>
      </c>
      <c r="C236">
        <v>59</v>
      </c>
      <c r="D236" s="10">
        <f>COUNTIF('PG(34_4)_edges'!A:B,A236)</f>
        <v>50</v>
      </c>
      <c r="E236" t="s">
        <v>2091</v>
      </c>
      <c r="F236" t="s">
        <v>1069</v>
      </c>
    </row>
    <row r="237" spans="1:6" x14ac:dyDescent="0.25">
      <c r="A237" t="s">
        <v>315</v>
      </c>
      <c r="B237" t="s">
        <v>942</v>
      </c>
      <c r="C237">
        <v>60</v>
      </c>
      <c r="D237" s="10">
        <f>COUNTIF('PG(34_4)_edges'!A:B,A237)</f>
        <v>49</v>
      </c>
      <c r="E237"/>
      <c r="F237" t="s">
        <v>943</v>
      </c>
    </row>
    <row r="238" spans="1:6" x14ac:dyDescent="0.25">
      <c r="A238" t="s">
        <v>134</v>
      </c>
      <c r="B238" t="s">
        <v>134</v>
      </c>
      <c r="C238">
        <v>61</v>
      </c>
      <c r="D238" s="10">
        <f>COUNTIF('PG(34_4)_edges'!A:B,A238)</f>
        <v>49</v>
      </c>
      <c r="E238"/>
      <c r="F238" t="s">
        <v>513</v>
      </c>
    </row>
    <row r="239" spans="1:6" x14ac:dyDescent="0.25">
      <c r="A239" t="s">
        <v>273</v>
      </c>
      <c r="B239" t="s">
        <v>273</v>
      </c>
      <c r="C239">
        <v>57</v>
      </c>
      <c r="D239" s="10">
        <f>COUNTIF('PG(34_4)_edges'!A:B,A239)</f>
        <v>49</v>
      </c>
      <c r="E239"/>
    </row>
    <row r="240" spans="1:6" x14ac:dyDescent="0.25">
      <c r="A240" t="s">
        <v>443</v>
      </c>
      <c r="B240" t="s">
        <v>497</v>
      </c>
      <c r="C240">
        <v>57</v>
      </c>
      <c r="D240" s="10">
        <f>COUNTIF('PG(34_4)_edges'!A:B,A240)</f>
        <v>48</v>
      </c>
      <c r="E240" t="s">
        <v>497</v>
      </c>
      <c r="F240" t="s">
        <v>701</v>
      </c>
    </row>
    <row r="241" spans="1:6" x14ac:dyDescent="0.25">
      <c r="A241" t="s">
        <v>275</v>
      </c>
      <c r="B241" t="s">
        <v>275</v>
      </c>
      <c r="C241">
        <v>57</v>
      </c>
      <c r="D241" s="10">
        <f>COUNTIF('PG(34_4)_edges'!A:B,A241)</f>
        <v>48</v>
      </c>
      <c r="E241"/>
    </row>
    <row r="242" spans="1:6" x14ac:dyDescent="0.25">
      <c r="A242" t="s">
        <v>165</v>
      </c>
      <c r="B242" t="s">
        <v>758</v>
      </c>
      <c r="C242">
        <v>57</v>
      </c>
      <c r="D242" s="10">
        <f>COUNTIF('PG(34_4)_edges'!A:B,A242)</f>
        <v>48</v>
      </c>
      <c r="E242"/>
      <c r="F242" t="s">
        <v>716</v>
      </c>
    </row>
    <row r="243" spans="1:6" x14ac:dyDescent="0.25">
      <c r="A243" t="s">
        <v>221</v>
      </c>
      <c r="B243" t="s">
        <v>1027</v>
      </c>
      <c r="C243">
        <v>62</v>
      </c>
      <c r="D243" s="10">
        <f>COUNTIF('PG(34_4)_edges'!A:B,A243)</f>
        <v>47</v>
      </c>
      <c r="E243"/>
      <c r="F243" t="s">
        <v>1028</v>
      </c>
    </row>
    <row r="244" spans="1:6" x14ac:dyDescent="0.25">
      <c r="A244" t="s">
        <v>459</v>
      </c>
      <c r="B244" t="s">
        <v>747</v>
      </c>
      <c r="C244">
        <v>52</v>
      </c>
      <c r="D244" s="10">
        <f>COUNTIF('PG(34_4)_edges'!A:B,A244)</f>
        <v>46</v>
      </c>
      <c r="E244"/>
      <c r="F244" t="s">
        <v>512</v>
      </c>
    </row>
    <row r="245" spans="1:6" x14ac:dyDescent="0.25">
      <c r="A245" t="s">
        <v>179</v>
      </c>
      <c r="B245" t="s">
        <v>556</v>
      </c>
      <c r="C245">
        <v>58</v>
      </c>
      <c r="D245" s="10">
        <f>COUNTIF('PG(34_4)_edges'!A:B,A245)</f>
        <v>46</v>
      </c>
      <c r="E245" t="s">
        <v>556</v>
      </c>
      <c r="F245" t="s">
        <v>555</v>
      </c>
    </row>
    <row r="246" spans="1:6" x14ac:dyDescent="0.25">
      <c r="A246" t="s">
        <v>160</v>
      </c>
      <c r="B246" t="s">
        <v>744</v>
      </c>
      <c r="C246">
        <v>69</v>
      </c>
      <c r="D246" s="10">
        <f>COUNTIF('PG(34_4)_edges'!A:B,A246)</f>
        <v>45</v>
      </c>
      <c r="E246"/>
      <c r="F246" t="s">
        <v>745</v>
      </c>
    </row>
    <row r="247" spans="1:6" x14ac:dyDescent="0.25">
      <c r="A247" t="s">
        <v>287</v>
      </c>
      <c r="B247" t="s">
        <v>828</v>
      </c>
      <c r="C247">
        <v>59</v>
      </c>
      <c r="D247" s="10">
        <f>COUNTIF('PG(34_4)_edges'!A:B,A247)</f>
        <v>45</v>
      </c>
      <c r="E247"/>
      <c r="F247" t="s">
        <v>829</v>
      </c>
    </row>
    <row r="248" spans="1:6" x14ac:dyDescent="0.25">
      <c r="A248" t="s">
        <v>412</v>
      </c>
      <c r="B248" t="s">
        <v>979</v>
      </c>
      <c r="C248">
        <v>58</v>
      </c>
      <c r="D248" s="10">
        <f>COUNTIF('PG(34_4)_edges'!A:B,A248)</f>
        <v>45</v>
      </c>
      <c r="E248"/>
      <c r="F248" t="s">
        <v>2097</v>
      </c>
    </row>
    <row r="249" spans="1:6" x14ac:dyDescent="0.25">
      <c r="A249" t="s">
        <v>222</v>
      </c>
      <c r="B249" t="s">
        <v>606</v>
      </c>
      <c r="C249">
        <v>57</v>
      </c>
      <c r="D249" s="10">
        <f>COUNTIF('PG(34_4)_edges'!A:B,A249)</f>
        <v>45</v>
      </c>
      <c r="E249" t="s">
        <v>607</v>
      </c>
      <c r="F249" t="s">
        <v>1000</v>
      </c>
    </row>
    <row r="250" spans="1:6" x14ac:dyDescent="0.25">
      <c r="A250" t="s">
        <v>347</v>
      </c>
      <c r="B250" t="s">
        <v>1092</v>
      </c>
      <c r="C250">
        <v>57</v>
      </c>
      <c r="D250" s="10">
        <f>COUNTIF('PG(34_4)_edges'!A:B,A250)</f>
        <v>45</v>
      </c>
      <c r="E250"/>
      <c r="F250" t="s">
        <v>1093</v>
      </c>
    </row>
    <row r="251" spans="1:6" x14ac:dyDescent="0.25">
      <c r="A251" t="s">
        <v>461</v>
      </c>
      <c r="B251" t="s">
        <v>461</v>
      </c>
      <c r="C251">
        <v>52</v>
      </c>
      <c r="D251" s="10">
        <f>COUNTIF('PG(34_4)_edges'!A:B,A251)</f>
        <v>44</v>
      </c>
      <c r="E251"/>
    </row>
    <row r="252" spans="1:6" x14ac:dyDescent="0.25">
      <c r="A252" t="s">
        <v>226</v>
      </c>
      <c r="B252" t="s">
        <v>612</v>
      </c>
      <c r="C252">
        <v>57</v>
      </c>
      <c r="D252" s="10">
        <f>COUNTIF('PG(34_4)_edges'!A:B,A252)</f>
        <v>44</v>
      </c>
      <c r="E252" t="s">
        <v>612</v>
      </c>
      <c r="F252" t="s">
        <v>1042</v>
      </c>
    </row>
    <row r="253" spans="1:6" x14ac:dyDescent="0.25">
      <c r="A253" t="s">
        <v>322</v>
      </c>
      <c r="B253" t="s">
        <v>595</v>
      </c>
      <c r="C253">
        <v>54</v>
      </c>
      <c r="D253" s="10">
        <f>COUNTIF('PG(34_4)_edges'!A:B,A253)</f>
        <v>43</v>
      </c>
      <c r="E253" t="s">
        <v>595</v>
      </c>
      <c r="F253" t="s">
        <v>965</v>
      </c>
    </row>
    <row r="254" spans="1:6" x14ac:dyDescent="0.25">
      <c r="A254" t="s">
        <v>223</v>
      </c>
      <c r="B254" t="s">
        <v>610</v>
      </c>
      <c r="C254">
        <v>55</v>
      </c>
      <c r="D254" s="10">
        <f>COUNTIF('PG(34_4)_edges'!A:B,A254)</f>
        <v>43</v>
      </c>
      <c r="E254" t="s">
        <v>610</v>
      </c>
      <c r="F254" t="s">
        <v>1032</v>
      </c>
    </row>
    <row r="255" spans="1:6" x14ac:dyDescent="0.25">
      <c r="A255" t="s">
        <v>336</v>
      </c>
      <c r="B255" t="s">
        <v>1036</v>
      </c>
      <c r="C255">
        <v>51</v>
      </c>
      <c r="D255" s="10">
        <f>COUNTIF('PG(34_4)_edges'!A:B,A255)</f>
        <v>43</v>
      </c>
      <c r="E255"/>
      <c r="F255" t="s">
        <v>1037</v>
      </c>
    </row>
    <row r="256" spans="1:6" x14ac:dyDescent="0.25">
      <c r="A256" t="s">
        <v>338</v>
      </c>
      <c r="B256" t="s">
        <v>599</v>
      </c>
      <c r="C256">
        <v>55</v>
      </c>
      <c r="D256" s="10">
        <f>COUNTIF('PG(34_4)_edges'!A:B,A256)</f>
        <v>43</v>
      </c>
      <c r="E256" t="s">
        <v>599</v>
      </c>
      <c r="F256" t="s">
        <v>1041</v>
      </c>
    </row>
    <row r="257" spans="1:6" x14ac:dyDescent="0.25">
      <c r="A257" t="s">
        <v>258</v>
      </c>
      <c r="B257" t="s">
        <v>1185</v>
      </c>
      <c r="C257">
        <v>52</v>
      </c>
      <c r="D257" s="10">
        <f>COUNTIF('PG(34_4)_edges'!A:B,A257)</f>
        <v>43</v>
      </c>
      <c r="E257"/>
      <c r="F257" t="s">
        <v>658</v>
      </c>
    </row>
    <row r="258" spans="1:6" x14ac:dyDescent="0.25">
      <c r="A258" t="s">
        <v>406</v>
      </c>
      <c r="B258" t="s">
        <v>1217</v>
      </c>
      <c r="C258">
        <v>49</v>
      </c>
      <c r="D258" s="10">
        <f>COUNTIF('PG(34_4)_edges'!A:B,A258)</f>
        <v>43</v>
      </c>
      <c r="E258"/>
      <c r="F258" t="s">
        <v>1218</v>
      </c>
    </row>
    <row r="259" spans="1:6" x14ac:dyDescent="0.25">
      <c r="A259" t="s">
        <v>445</v>
      </c>
      <c r="B259" t="s">
        <v>707</v>
      </c>
      <c r="C259">
        <v>51</v>
      </c>
      <c r="D259" s="10">
        <f>COUNTIF('PG(34_4)_edges'!A:B,A259)</f>
        <v>42</v>
      </c>
      <c r="E259"/>
      <c r="F259" t="s">
        <v>708</v>
      </c>
    </row>
    <row r="260" spans="1:6" x14ac:dyDescent="0.25">
      <c r="A260" t="s">
        <v>278</v>
      </c>
      <c r="B260" t="s">
        <v>527</v>
      </c>
      <c r="C260">
        <v>52</v>
      </c>
      <c r="D260" s="10">
        <f>COUNTIF('PG(34_4)_edges'!A:B,A260)</f>
        <v>42</v>
      </c>
      <c r="E260" t="s">
        <v>527</v>
      </c>
      <c r="F260" t="s">
        <v>526</v>
      </c>
    </row>
    <row r="261" spans="1:6" x14ac:dyDescent="0.25">
      <c r="A261" t="s">
        <v>301</v>
      </c>
      <c r="B261" t="s">
        <v>567</v>
      </c>
      <c r="C261">
        <v>51</v>
      </c>
      <c r="D261" s="10">
        <f>COUNTIF('PG(34_4)_edges'!A:B,A261)</f>
        <v>42</v>
      </c>
      <c r="E261" t="s">
        <v>875</v>
      </c>
      <c r="F261" t="s">
        <v>874</v>
      </c>
    </row>
    <row r="262" spans="1:6" x14ac:dyDescent="0.25">
      <c r="A262" t="s">
        <v>138</v>
      </c>
      <c r="B262" t="s">
        <v>1046</v>
      </c>
      <c r="C262">
        <v>53</v>
      </c>
      <c r="D262" s="10">
        <f>COUNTIF('PG(34_4)_edges'!A:B,A262)</f>
        <v>42</v>
      </c>
      <c r="E262"/>
      <c r="F262" t="s">
        <v>1047</v>
      </c>
    </row>
    <row r="263" spans="1:6" x14ac:dyDescent="0.25">
      <c r="A263" t="s">
        <v>348</v>
      </c>
      <c r="B263" t="s">
        <v>1095</v>
      </c>
      <c r="C263">
        <v>54</v>
      </c>
      <c r="D263" s="10">
        <f>COUNTIF('PG(34_4)_edges'!A:B,A263)</f>
        <v>42</v>
      </c>
      <c r="E263"/>
      <c r="F263" t="s">
        <v>1096</v>
      </c>
    </row>
    <row r="264" spans="1:6" x14ac:dyDescent="0.25">
      <c r="A264" t="s">
        <v>440</v>
      </c>
      <c r="B264" t="s">
        <v>494</v>
      </c>
      <c r="C264">
        <v>51</v>
      </c>
      <c r="D264" s="10">
        <f>COUNTIF('PG(34_4)_edges'!A:B,A264)</f>
        <v>41</v>
      </c>
      <c r="E264" t="s">
        <v>494</v>
      </c>
      <c r="F264" t="s">
        <v>693</v>
      </c>
    </row>
    <row r="265" spans="1:6" x14ac:dyDescent="0.25">
      <c r="A265" t="s">
        <v>293</v>
      </c>
      <c r="B265" t="s">
        <v>527</v>
      </c>
      <c r="C265">
        <v>53</v>
      </c>
      <c r="D265" s="10">
        <f>COUNTIF('PG(34_4)_edges'!A:B,A265)</f>
        <v>41</v>
      </c>
      <c r="E265" t="s">
        <v>527</v>
      </c>
      <c r="F265" t="s">
        <v>526</v>
      </c>
    </row>
    <row r="266" spans="1:6" x14ac:dyDescent="0.25">
      <c r="A266" t="s">
        <v>238</v>
      </c>
      <c r="B266" t="s">
        <v>521</v>
      </c>
      <c r="C266">
        <v>49</v>
      </c>
      <c r="D266" s="10">
        <f>COUNTIF('PG(34_4)_edges'!A:B,A266)</f>
        <v>41</v>
      </c>
      <c r="E266" t="s">
        <v>521</v>
      </c>
      <c r="F266" t="s">
        <v>1070</v>
      </c>
    </row>
    <row r="267" spans="1:6" x14ac:dyDescent="0.25">
      <c r="A267" t="s">
        <v>173</v>
      </c>
      <c r="B267" t="s">
        <v>788</v>
      </c>
      <c r="C267">
        <v>54</v>
      </c>
      <c r="D267" s="10">
        <f>COUNTIF('PG(34_4)_edges'!A:B,A267)</f>
        <v>40</v>
      </c>
      <c r="E267"/>
      <c r="F267" t="s">
        <v>789</v>
      </c>
    </row>
    <row r="268" spans="1:6" x14ac:dyDescent="0.25">
      <c r="A268" t="s">
        <v>413</v>
      </c>
      <c r="B268" t="s">
        <v>617</v>
      </c>
      <c r="C268">
        <v>48</v>
      </c>
      <c r="D268" s="10">
        <f>COUNTIF('PG(34_4)_edges'!A:B,A268)</f>
        <v>39</v>
      </c>
      <c r="E268" t="s">
        <v>618</v>
      </c>
      <c r="F268" t="s">
        <v>2098</v>
      </c>
    </row>
    <row r="269" spans="1:6" x14ac:dyDescent="0.25">
      <c r="A269" t="s">
        <v>431</v>
      </c>
      <c r="B269" t="s">
        <v>431</v>
      </c>
      <c r="C269">
        <v>46</v>
      </c>
      <c r="D269" s="10">
        <f>COUNTIF('PG(34_4)_edges'!A:B,A269)</f>
        <v>39</v>
      </c>
      <c r="E269"/>
    </row>
    <row r="270" spans="1:6" x14ac:dyDescent="0.25">
      <c r="A270" t="s">
        <v>145</v>
      </c>
      <c r="B270" t="s">
        <v>630</v>
      </c>
      <c r="C270">
        <v>46</v>
      </c>
      <c r="D270" s="10">
        <f>COUNTIF('PG(34_4)_edges'!A:B,A270)</f>
        <v>38</v>
      </c>
      <c r="E270" t="s">
        <v>630</v>
      </c>
      <c r="F270" t="s">
        <v>552</v>
      </c>
    </row>
    <row r="271" spans="1:6" x14ac:dyDescent="0.25">
      <c r="A271" t="s">
        <v>335</v>
      </c>
      <c r="B271" t="s">
        <v>1034</v>
      </c>
      <c r="C271">
        <v>47</v>
      </c>
      <c r="D271" s="10">
        <f>COUNTIF('PG(34_4)_edges'!A:B,A271)</f>
        <v>37</v>
      </c>
      <c r="E271"/>
      <c r="F271" t="s">
        <v>1035</v>
      </c>
    </row>
    <row r="272" spans="1:6" x14ac:dyDescent="0.25">
      <c r="A272" t="s">
        <v>353</v>
      </c>
      <c r="B272" t="s">
        <v>353</v>
      </c>
      <c r="C272">
        <v>46</v>
      </c>
      <c r="D272" s="10">
        <f>COUNTIF('PG(34_4)_edges'!A:B,A272)</f>
        <v>37</v>
      </c>
      <c r="E272"/>
    </row>
    <row r="273" spans="1:6" x14ac:dyDescent="0.25">
      <c r="A273" t="s">
        <v>455</v>
      </c>
      <c r="B273" t="s">
        <v>729</v>
      </c>
      <c r="C273">
        <v>45</v>
      </c>
      <c r="D273" s="10">
        <f>COUNTIF('PG(34_4)_edges'!A:B,A273)</f>
        <v>36</v>
      </c>
      <c r="E273"/>
      <c r="F273" t="s">
        <v>730</v>
      </c>
    </row>
    <row r="274" spans="1:6" x14ac:dyDescent="0.25">
      <c r="A274" t="s">
        <v>297</v>
      </c>
      <c r="B274" t="s">
        <v>856</v>
      </c>
      <c r="C274">
        <v>49</v>
      </c>
      <c r="D274" s="10">
        <f>COUNTIF('PG(34_4)_edges'!A:B,A274)</f>
        <v>36</v>
      </c>
      <c r="E274"/>
      <c r="F274" t="s">
        <v>857</v>
      </c>
    </row>
    <row r="275" spans="1:6" x14ac:dyDescent="0.25">
      <c r="A275" t="s">
        <v>117</v>
      </c>
      <c r="B275" t="s">
        <v>543</v>
      </c>
      <c r="C275">
        <v>42</v>
      </c>
      <c r="D275" s="10">
        <f>COUNTIF('PG(34_4)_edges'!A:B,A275)</f>
        <v>35</v>
      </c>
      <c r="E275" t="s">
        <v>543</v>
      </c>
      <c r="F275" t="s">
        <v>801</v>
      </c>
    </row>
    <row r="276" spans="1:6" x14ac:dyDescent="0.25">
      <c r="A276" t="s">
        <v>139</v>
      </c>
      <c r="B276" t="s">
        <v>629</v>
      </c>
      <c r="C276">
        <v>42</v>
      </c>
      <c r="D276" s="10">
        <f>COUNTIF('PG(34_4)_edges'!A:B,A276)</f>
        <v>35</v>
      </c>
      <c r="E276" t="s">
        <v>629</v>
      </c>
      <c r="F276" t="s">
        <v>1075</v>
      </c>
    </row>
    <row r="277" spans="1:6" x14ac:dyDescent="0.25">
      <c r="A277" t="s">
        <v>377</v>
      </c>
      <c r="B277" t="s">
        <v>1238</v>
      </c>
      <c r="C277">
        <v>45</v>
      </c>
      <c r="D277" s="10">
        <f>COUNTIF('PG(34_4)_edges'!A:B,A277)</f>
        <v>35</v>
      </c>
      <c r="E277"/>
      <c r="F277" t="s">
        <v>659</v>
      </c>
    </row>
    <row r="278" spans="1:6" x14ac:dyDescent="0.25">
      <c r="A278" t="s">
        <v>472</v>
      </c>
      <c r="B278" t="s">
        <v>853</v>
      </c>
      <c r="C278">
        <v>37</v>
      </c>
      <c r="D278" s="10">
        <f>COUNTIF('PG(34_4)_edges'!A:B,A278)</f>
        <v>34</v>
      </c>
      <c r="E278"/>
      <c r="F278" t="s">
        <v>822</v>
      </c>
    </row>
    <row r="279" spans="1:6" x14ac:dyDescent="0.25">
      <c r="A279" t="s">
        <v>370</v>
      </c>
      <c r="B279" t="s">
        <v>664</v>
      </c>
      <c r="C279">
        <v>39</v>
      </c>
      <c r="D279" s="10">
        <f>COUNTIF('PG(34_4)_edges'!A:B,A279)</f>
        <v>34</v>
      </c>
      <c r="E279" t="s">
        <v>664</v>
      </c>
      <c r="F279" t="s">
        <v>1194</v>
      </c>
    </row>
    <row r="280" spans="1:6" x14ac:dyDescent="0.25">
      <c r="A280" t="s">
        <v>290</v>
      </c>
      <c r="B280" t="s">
        <v>549</v>
      </c>
      <c r="C280">
        <v>41</v>
      </c>
      <c r="D280" s="10">
        <f>COUNTIF('PG(34_4)_edges'!A:B,A280)</f>
        <v>33</v>
      </c>
      <c r="E280" t="s">
        <v>549</v>
      </c>
      <c r="F280" t="s">
        <v>548</v>
      </c>
    </row>
    <row r="281" spans="1:6" x14ac:dyDescent="0.25">
      <c r="A281" t="s">
        <v>395</v>
      </c>
      <c r="B281" t="s">
        <v>590</v>
      </c>
      <c r="C281">
        <v>43</v>
      </c>
      <c r="D281" s="10">
        <f>COUNTIF('PG(34_4)_edges'!A:B,A281)</f>
        <v>33</v>
      </c>
      <c r="E281" t="s">
        <v>590</v>
      </c>
      <c r="F281" t="s">
        <v>929</v>
      </c>
    </row>
    <row r="282" spans="1:6" x14ac:dyDescent="0.25">
      <c r="A282" t="s">
        <v>248</v>
      </c>
      <c r="B282" t="s">
        <v>639</v>
      </c>
      <c r="C282">
        <v>45</v>
      </c>
      <c r="D282" s="10">
        <f>COUNTIF('PG(34_4)_edges'!A:B,A282)</f>
        <v>33</v>
      </c>
      <c r="E282" t="s">
        <v>639</v>
      </c>
      <c r="F282" t="s">
        <v>1159</v>
      </c>
    </row>
    <row r="283" spans="1:6" x14ac:dyDescent="0.25">
      <c r="A283" t="s">
        <v>376</v>
      </c>
      <c r="B283" t="s">
        <v>608</v>
      </c>
      <c r="C283">
        <v>43</v>
      </c>
      <c r="D283" s="10">
        <f>COUNTIF('PG(34_4)_edges'!A:B,A283)</f>
        <v>33</v>
      </c>
      <c r="E283" t="s">
        <v>608</v>
      </c>
      <c r="F283" t="s">
        <v>1232</v>
      </c>
    </row>
    <row r="284" spans="1:6" x14ac:dyDescent="0.25">
      <c r="A284" t="s">
        <v>471</v>
      </c>
      <c r="B284" t="s">
        <v>851</v>
      </c>
      <c r="C284">
        <v>35</v>
      </c>
      <c r="D284" s="10">
        <f>COUNTIF('PG(34_4)_edges'!A:B,A284)</f>
        <v>32</v>
      </c>
      <c r="E284"/>
      <c r="F284" t="s">
        <v>852</v>
      </c>
    </row>
    <row r="285" spans="1:6" x14ac:dyDescent="0.25">
      <c r="A285" t="s">
        <v>449</v>
      </c>
      <c r="B285" t="s">
        <v>507</v>
      </c>
      <c r="C285">
        <v>39</v>
      </c>
      <c r="D285" s="10">
        <f>COUNTIF('PG(34_4)_edges'!A:B,A285)</f>
        <v>31</v>
      </c>
      <c r="E285"/>
      <c r="F285" t="s">
        <v>714</v>
      </c>
    </row>
    <row r="286" spans="1:6" x14ac:dyDescent="0.25">
      <c r="A286" t="s">
        <v>454</v>
      </c>
      <c r="B286" t="s">
        <v>722</v>
      </c>
      <c r="C286">
        <v>35</v>
      </c>
      <c r="D286" s="10">
        <f>COUNTIF('PG(34_4)_edges'!A:B,A286)</f>
        <v>30</v>
      </c>
      <c r="E286"/>
      <c r="F286" t="s">
        <v>691</v>
      </c>
    </row>
    <row r="287" spans="1:6" x14ac:dyDescent="0.25">
      <c r="A287" t="s">
        <v>288</v>
      </c>
      <c r="B287" t="s">
        <v>834</v>
      </c>
      <c r="C287">
        <v>40</v>
      </c>
      <c r="D287" s="10">
        <f>COUNTIF('PG(34_4)_edges'!A:B,A287)</f>
        <v>30</v>
      </c>
      <c r="E287"/>
      <c r="F287" t="s">
        <v>835</v>
      </c>
    </row>
    <row r="288" spans="1:6" x14ac:dyDescent="0.25">
      <c r="A288" t="s">
        <v>317</v>
      </c>
      <c r="B288" t="s">
        <v>593</v>
      </c>
      <c r="C288">
        <v>41</v>
      </c>
      <c r="D288" s="10">
        <f>COUNTIF('PG(34_4)_edges'!A:B,A288)</f>
        <v>30</v>
      </c>
      <c r="E288" t="s">
        <v>593</v>
      </c>
      <c r="F288" t="s">
        <v>951</v>
      </c>
    </row>
    <row r="289" spans="1:6" x14ac:dyDescent="0.25">
      <c r="A289" t="s">
        <v>320</v>
      </c>
      <c r="B289" t="s">
        <v>320</v>
      </c>
      <c r="C289">
        <v>38</v>
      </c>
      <c r="D289" s="10">
        <f>COUNTIF('PG(34_4)_edges'!A:B,A289)</f>
        <v>30</v>
      </c>
      <c r="E289"/>
    </row>
    <row r="290" spans="1:6" x14ac:dyDescent="0.25">
      <c r="A290" t="s">
        <v>373</v>
      </c>
      <c r="B290" t="s">
        <v>1206</v>
      </c>
      <c r="C290">
        <v>36</v>
      </c>
      <c r="D290" s="10">
        <f>COUNTIF('PG(34_4)_edges'!A:B,A290)</f>
        <v>30</v>
      </c>
      <c r="E290"/>
      <c r="F290" t="s">
        <v>1207</v>
      </c>
    </row>
    <row r="291" spans="1:6" x14ac:dyDescent="0.25">
      <c r="A291" t="s">
        <v>185</v>
      </c>
      <c r="B291" t="s">
        <v>529</v>
      </c>
      <c r="C291">
        <v>41</v>
      </c>
      <c r="D291" s="10">
        <f>COUNTIF('PG(34_4)_edges'!A:B,A291)</f>
        <v>29</v>
      </c>
      <c r="E291" t="s">
        <v>529</v>
      </c>
      <c r="F291" t="s">
        <v>846</v>
      </c>
    </row>
    <row r="292" spans="1:6" x14ac:dyDescent="0.25">
      <c r="A292" t="s">
        <v>202</v>
      </c>
      <c r="B292" t="s">
        <v>580</v>
      </c>
      <c r="C292">
        <v>37</v>
      </c>
      <c r="D292" s="10">
        <f>COUNTIF('PG(34_4)_edges'!A:B,A292)</f>
        <v>29</v>
      </c>
      <c r="E292" t="s">
        <v>580</v>
      </c>
      <c r="F292" t="s">
        <v>904</v>
      </c>
    </row>
    <row r="293" spans="1:6" x14ac:dyDescent="0.25">
      <c r="A293" t="s">
        <v>324</v>
      </c>
      <c r="B293" t="s">
        <v>966</v>
      </c>
      <c r="C293">
        <v>37</v>
      </c>
      <c r="D293" s="10">
        <f>COUNTIF('PG(34_4)_edges'!A:B,A293)</f>
        <v>29</v>
      </c>
      <c r="E293"/>
      <c r="F293" t="s">
        <v>879</v>
      </c>
    </row>
    <row r="294" spans="1:6" x14ac:dyDescent="0.25">
      <c r="A294" t="s">
        <v>327</v>
      </c>
      <c r="B294" t="s">
        <v>327</v>
      </c>
      <c r="C294">
        <v>35</v>
      </c>
      <c r="D294" s="10">
        <f>COUNTIF('PG(34_4)_edges'!A:B,A294)</f>
        <v>29</v>
      </c>
      <c r="E294"/>
    </row>
    <row r="295" spans="1:6" x14ac:dyDescent="0.25">
      <c r="A295" t="s">
        <v>389</v>
      </c>
      <c r="B295" t="s">
        <v>640</v>
      </c>
      <c r="C295">
        <v>38</v>
      </c>
      <c r="D295" s="10">
        <f>COUNTIF('PG(34_4)_edges'!A:B,A295)</f>
        <v>29</v>
      </c>
      <c r="E295" t="s">
        <v>640</v>
      </c>
      <c r="F295" t="s">
        <v>1161</v>
      </c>
    </row>
    <row r="296" spans="1:6" x14ac:dyDescent="0.25">
      <c r="A296" t="s">
        <v>305</v>
      </c>
      <c r="B296" t="s">
        <v>570</v>
      </c>
      <c r="C296">
        <v>37</v>
      </c>
      <c r="D296" s="10">
        <f>COUNTIF('PG(34_4)_edges'!A:B,A296)</f>
        <v>28</v>
      </c>
      <c r="E296" t="s">
        <v>572</v>
      </c>
      <c r="F296" t="s">
        <v>880</v>
      </c>
    </row>
    <row r="297" spans="1:6" x14ac:dyDescent="0.25">
      <c r="A297" t="s">
        <v>151</v>
      </c>
      <c r="B297" t="s">
        <v>642</v>
      </c>
      <c r="C297">
        <v>38</v>
      </c>
      <c r="D297" s="10">
        <f>COUNTIF('PG(34_4)_edges'!A:B,A297)</f>
        <v>28</v>
      </c>
      <c r="E297" t="s">
        <v>642</v>
      </c>
      <c r="F297" t="s">
        <v>2090</v>
      </c>
    </row>
    <row r="298" spans="1:6" x14ac:dyDescent="0.25">
      <c r="A298" t="s">
        <v>283</v>
      </c>
      <c r="B298" t="s">
        <v>797</v>
      </c>
      <c r="C298">
        <v>36</v>
      </c>
      <c r="D298" s="10">
        <f>COUNTIF('PG(34_4)_edges'!A:B,A298)</f>
        <v>26</v>
      </c>
      <c r="E298"/>
      <c r="F298" t="s">
        <v>798</v>
      </c>
    </row>
    <row r="299" spans="1:6" x14ac:dyDescent="0.25">
      <c r="A299" t="s">
        <v>149</v>
      </c>
      <c r="B299" t="s">
        <v>1145</v>
      </c>
      <c r="C299">
        <v>35</v>
      </c>
      <c r="D299" s="10">
        <f>COUNTIF('PG(34_4)_edges'!A:B,A299)</f>
        <v>26</v>
      </c>
      <c r="E299"/>
      <c r="F299" t="s">
        <v>1146</v>
      </c>
    </row>
    <row r="300" spans="1:6" x14ac:dyDescent="0.25">
      <c r="A300" t="s">
        <v>463</v>
      </c>
      <c r="B300" t="s">
        <v>774</v>
      </c>
      <c r="C300">
        <v>35</v>
      </c>
      <c r="D300" s="10">
        <f>COUNTIF('PG(34_4)_edges'!A:B,A300)</f>
        <v>25</v>
      </c>
      <c r="E300"/>
      <c r="F300" t="s">
        <v>775</v>
      </c>
    </row>
    <row r="301" spans="1:6" x14ac:dyDescent="0.25">
      <c r="A301" t="s">
        <v>473</v>
      </c>
      <c r="B301" t="s">
        <v>556</v>
      </c>
      <c r="C301">
        <v>35</v>
      </c>
      <c r="D301" s="10">
        <f>COUNTIF('PG(34_4)_edges'!A:B,A301)</f>
        <v>25</v>
      </c>
      <c r="E301" t="s">
        <v>556</v>
      </c>
      <c r="F301" t="s">
        <v>854</v>
      </c>
    </row>
    <row r="302" spans="1:6" x14ac:dyDescent="0.25">
      <c r="A302" t="s">
        <v>385</v>
      </c>
      <c r="B302" t="s">
        <v>878</v>
      </c>
      <c r="C302">
        <v>33</v>
      </c>
      <c r="D302" s="10">
        <f>COUNTIF('PG(34_4)_edges'!A:B,A302)</f>
        <v>25</v>
      </c>
      <c r="E302"/>
      <c r="F302" t="s">
        <v>718</v>
      </c>
    </row>
    <row r="303" spans="1:6" x14ac:dyDescent="0.25">
      <c r="A303" t="s">
        <v>316</v>
      </c>
      <c r="B303" t="s">
        <v>559</v>
      </c>
      <c r="C303">
        <v>30</v>
      </c>
      <c r="D303" s="10">
        <f>COUNTIF('PG(34_4)_edges'!A:B,A303)</f>
        <v>25</v>
      </c>
      <c r="E303" t="s">
        <v>559</v>
      </c>
      <c r="F303" t="s">
        <v>944</v>
      </c>
    </row>
    <row r="304" spans="1:6" x14ac:dyDescent="0.25">
      <c r="A304" t="s">
        <v>426</v>
      </c>
      <c r="B304" t="s">
        <v>613</v>
      </c>
      <c r="C304">
        <v>35</v>
      </c>
      <c r="D304" s="10">
        <f>COUNTIF('PG(34_4)_edges'!A:B,A304)</f>
        <v>25</v>
      </c>
      <c r="E304" t="s">
        <v>613</v>
      </c>
      <c r="F304" t="s">
        <v>1054</v>
      </c>
    </row>
    <row r="305" spans="1:6" x14ac:dyDescent="0.25">
      <c r="A305" t="s">
        <v>428</v>
      </c>
      <c r="B305" t="s">
        <v>1141</v>
      </c>
      <c r="C305">
        <v>33</v>
      </c>
      <c r="D305" s="10">
        <f>COUNTIF('PG(34_4)_edges'!A:B,A305)</f>
        <v>25</v>
      </c>
      <c r="E305"/>
      <c r="F305" t="s">
        <v>778</v>
      </c>
    </row>
    <row r="306" spans="1:6" x14ac:dyDescent="0.25">
      <c r="A306" t="s">
        <v>390</v>
      </c>
      <c r="B306" t="s">
        <v>1168</v>
      </c>
      <c r="C306">
        <v>29</v>
      </c>
      <c r="D306" s="10">
        <f>COUNTIF('PG(34_4)_edges'!A:B,A306)</f>
        <v>25</v>
      </c>
      <c r="E306"/>
      <c r="F306" t="s">
        <v>1169</v>
      </c>
    </row>
    <row r="307" spans="1:6" x14ac:dyDescent="0.25">
      <c r="A307" t="s">
        <v>313</v>
      </c>
      <c r="B307" t="s">
        <v>933</v>
      </c>
      <c r="C307">
        <v>30</v>
      </c>
      <c r="D307" s="10">
        <f>COUNTIF('PG(34_4)_edges'!A:B,A307)</f>
        <v>24</v>
      </c>
      <c r="E307"/>
      <c r="F307" t="s">
        <v>934</v>
      </c>
    </row>
    <row r="308" spans="1:6" x14ac:dyDescent="0.25">
      <c r="A308" t="s">
        <v>427</v>
      </c>
      <c r="B308" t="s">
        <v>1136</v>
      </c>
      <c r="C308">
        <v>27</v>
      </c>
      <c r="D308" s="10">
        <f>COUNTIF('PG(34_4)_edges'!A:B,A308)</f>
        <v>24</v>
      </c>
      <c r="E308"/>
      <c r="F308" t="s">
        <v>1103</v>
      </c>
    </row>
    <row r="309" spans="1:6" x14ac:dyDescent="0.25">
      <c r="A309" t="s">
        <v>442</v>
      </c>
      <c r="B309" t="s">
        <v>695</v>
      </c>
      <c r="C309">
        <v>32</v>
      </c>
      <c r="D309" s="10">
        <f>COUNTIF('PG(34_4)_edges'!A:B,A309)</f>
        <v>23</v>
      </c>
      <c r="E309"/>
      <c r="F309" t="s">
        <v>696</v>
      </c>
    </row>
    <row r="310" spans="1:6" x14ac:dyDescent="0.25">
      <c r="A310" t="s">
        <v>460</v>
      </c>
      <c r="B310" t="s">
        <v>748</v>
      </c>
      <c r="C310">
        <v>29</v>
      </c>
      <c r="D310" s="10">
        <f>COUNTIF('PG(34_4)_edges'!A:B,A310)</f>
        <v>22</v>
      </c>
      <c r="E310"/>
      <c r="F310" t="s">
        <v>492</v>
      </c>
    </row>
    <row r="311" spans="1:6" x14ac:dyDescent="0.25">
      <c r="A311" t="s">
        <v>129</v>
      </c>
      <c r="B311" t="s">
        <v>955</v>
      </c>
      <c r="C311">
        <v>31</v>
      </c>
      <c r="D311" s="10">
        <f>COUNTIF('PG(34_4)_edges'!A:B,A311)</f>
        <v>22</v>
      </c>
      <c r="E311"/>
      <c r="F311" t="s">
        <v>700</v>
      </c>
    </row>
    <row r="312" spans="1:6" x14ac:dyDescent="0.25">
      <c r="A312" t="s">
        <v>323</v>
      </c>
      <c r="B312" t="s">
        <v>323</v>
      </c>
      <c r="C312">
        <v>27</v>
      </c>
      <c r="D312" s="10">
        <f>COUNTIF('PG(34_4)_edges'!A:B,A312)</f>
        <v>22</v>
      </c>
      <c r="E312"/>
    </row>
    <row r="313" spans="1:6" x14ac:dyDescent="0.25">
      <c r="A313" t="s">
        <v>326</v>
      </c>
      <c r="B313" t="s">
        <v>326</v>
      </c>
      <c r="C313">
        <v>30</v>
      </c>
      <c r="D313" s="10">
        <f>COUNTIF('PG(34_4)_edges'!A:B,A313)</f>
        <v>22</v>
      </c>
      <c r="E313"/>
    </row>
    <row r="314" spans="1:6" x14ac:dyDescent="0.25">
      <c r="A314" t="s">
        <v>260</v>
      </c>
      <c r="B314" t="s">
        <v>1195</v>
      </c>
      <c r="C314">
        <v>28</v>
      </c>
      <c r="D314" s="10">
        <f>COUNTIF('PG(34_4)_edges'!A:B,A314)</f>
        <v>22</v>
      </c>
      <c r="E314"/>
      <c r="F314" t="s">
        <v>1196</v>
      </c>
    </row>
    <row r="315" spans="1:6" x14ac:dyDescent="0.25">
      <c r="A315" t="s">
        <v>384</v>
      </c>
      <c r="B315" t="s">
        <v>384</v>
      </c>
      <c r="C315">
        <v>27</v>
      </c>
      <c r="D315" s="10">
        <f>COUNTIF('PG(34_4)_edges'!A:B,A315)</f>
        <v>21</v>
      </c>
      <c r="E315"/>
    </row>
    <row r="316" spans="1:6" x14ac:dyDescent="0.25">
      <c r="A316" t="s">
        <v>298</v>
      </c>
      <c r="B316" t="s">
        <v>537</v>
      </c>
      <c r="C316">
        <v>29</v>
      </c>
      <c r="D316" s="10">
        <f>COUNTIF('PG(34_4)_edges'!A:B,A316)</f>
        <v>21</v>
      </c>
      <c r="E316" t="s">
        <v>537</v>
      </c>
      <c r="F316" t="s">
        <v>538</v>
      </c>
    </row>
    <row r="317" spans="1:6" x14ac:dyDescent="0.25">
      <c r="A317" t="s">
        <v>310</v>
      </c>
      <c r="B317" t="s">
        <v>568</v>
      </c>
      <c r="C317">
        <v>25</v>
      </c>
      <c r="D317" s="10">
        <f>COUNTIF('PG(34_4)_edges'!A:B,A317)</f>
        <v>20</v>
      </c>
      <c r="E317" t="s">
        <v>568</v>
      </c>
      <c r="F317" t="s">
        <v>569</v>
      </c>
    </row>
    <row r="318" spans="1:6" x14ac:dyDescent="0.25">
      <c r="A318" t="s">
        <v>480</v>
      </c>
      <c r="B318" t="s">
        <v>952</v>
      </c>
      <c r="C318">
        <v>25</v>
      </c>
      <c r="D318" s="10">
        <f>COUNTIF('PG(34_4)_edges'!A:B,A318)</f>
        <v>20</v>
      </c>
      <c r="E318"/>
      <c r="F318" t="s">
        <v>953</v>
      </c>
    </row>
    <row r="319" spans="1:6" x14ac:dyDescent="0.25">
      <c r="A319" t="s">
        <v>411</v>
      </c>
      <c r="B319" t="s">
        <v>411</v>
      </c>
      <c r="C319">
        <v>26</v>
      </c>
      <c r="D319" s="10">
        <f>COUNTIF('PG(34_4)_edges'!A:B,A319)</f>
        <v>20</v>
      </c>
      <c r="E319"/>
    </row>
    <row r="320" spans="1:6" x14ac:dyDescent="0.25">
      <c r="A320" t="s">
        <v>379</v>
      </c>
      <c r="B320" t="s">
        <v>985</v>
      </c>
      <c r="C320">
        <v>25</v>
      </c>
      <c r="D320" s="10">
        <f>COUNTIF('PG(34_4)_edges'!A:B,A320)</f>
        <v>20</v>
      </c>
      <c r="E320"/>
      <c r="F320" t="s">
        <v>986</v>
      </c>
    </row>
    <row r="321" spans="1:6" x14ac:dyDescent="0.25">
      <c r="A321" t="s">
        <v>340</v>
      </c>
      <c r="B321" t="s">
        <v>1048</v>
      </c>
      <c r="C321">
        <v>25</v>
      </c>
      <c r="D321" s="10">
        <f>COUNTIF('PG(34_4)_edges'!A:B,A321)</f>
        <v>20</v>
      </c>
      <c r="E321"/>
      <c r="F321" t="s">
        <v>1049</v>
      </c>
    </row>
    <row r="322" spans="1:6" x14ac:dyDescent="0.25">
      <c r="A322" t="s">
        <v>423</v>
      </c>
      <c r="B322" t="s">
        <v>1050</v>
      </c>
      <c r="C322">
        <v>23</v>
      </c>
      <c r="D322" s="10">
        <f>COUNTIF('PG(34_4)_edges'!A:B,A322)</f>
        <v>20</v>
      </c>
      <c r="E322"/>
      <c r="F322" t="s">
        <v>688</v>
      </c>
    </row>
    <row r="323" spans="1:6" x14ac:dyDescent="0.25">
      <c r="A323" t="s">
        <v>424</v>
      </c>
      <c r="B323" t="s">
        <v>613</v>
      </c>
      <c r="C323">
        <v>29</v>
      </c>
      <c r="D323" s="10">
        <f>COUNTIF('PG(34_4)_edges'!A:B,A323)</f>
        <v>20</v>
      </c>
      <c r="E323" t="s">
        <v>613</v>
      </c>
      <c r="F323" t="s">
        <v>1054</v>
      </c>
    </row>
    <row r="324" spans="1:6" x14ac:dyDescent="0.25">
      <c r="A324" t="s">
        <v>464</v>
      </c>
      <c r="B324" t="s">
        <v>790</v>
      </c>
      <c r="C324">
        <v>24</v>
      </c>
      <c r="D324" s="10">
        <f>COUNTIF('PG(34_4)_edges'!A:B,A324)</f>
        <v>19</v>
      </c>
      <c r="E324"/>
      <c r="F324" t="s">
        <v>791</v>
      </c>
    </row>
    <row r="325" spans="1:6" x14ac:dyDescent="0.25">
      <c r="A325" t="s">
        <v>330</v>
      </c>
      <c r="B325" t="s">
        <v>604</v>
      </c>
      <c r="C325">
        <v>26</v>
      </c>
      <c r="D325" s="10">
        <f>COUNTIF('PG(34_4)_edges'!A:B,A325)</f>
        <v>19</v>
      </c>
      <c r="E325" t="s">
        <v>1013</v>
      </c>
      <c r="F325" t="s">
        <v>997</v>
      </c>
    </row>
    <row r="326" spans="1:6" x14ac:dyDescent="0.25">
      <c r="A326" t="s">
        <v>333</v>
      </c>
      <c r="B326" t="s">
        <v>604</v>
      </c>
      <c r="C326">
        <v>26</v>
      </c>
      <c r="D326" s="10">
        <f>COUNTIF('PG(34_4)_edges'!A:B,A326)</f>
        <v>19</v>
      </c>
      <c r="E326" t="s">
        <v>1013</v>
      </c>
      <c r="F326" t="s">
        <v>1012</v>
      </c>
    </row>
    <row r="327" spans="1:6" x14ac:dyDescent="0.25">
      <c r="A327" t="s">
        <v>166</v>
      </c>
      <c r="B327" t="s">
        <v>166</v>
      </c>
      <c r="C327">
        <v>24</v>
      </c>
      <c r="D327" s="10">
        <f>COUNTIF('PG(34_4)_edges'!A:B,A327)</f>
        <v>18</v>
      </c>
      <c r="E327"/>
    </row>
    <row r="328" spans="1:6" x14ac:dyDescent="0.25">
      <c r="A328" t="s">
        <v>307</v>
      </c>
      <c r="B328" t="s">
        <v>584</v>
      </c>
      <c r="C328">
        <v>29</v>
      </c>
      <c r="D328" s="10">
        <f>COUNTIF('PG(34_4)_edges'!A:B,A328)</f>
        <v>18</v>
      </c>
      <c r="E328" t="s">
        <v>584</v>
      </c>
      <c r="F328" t="s">
        <v>907</v>
      </c>
    </row>
    <row r="329" spans="1:6" x14ac:dyDescent="0.25">
      <c r="A329" t="s">
        <v>429</v>
      </c>
      <c r="B329" t="s">
        <v>1209</v>
      </c>
      <c r="C329">
        <v>25</v>
      </c>
      <c r="D329" s="10">
        <f>COUNTIF('PG(34_4)_edges'!A:B,A329)</f>
        <v>18</v>
      </c>
      <c r="E329"/>
      <c r="F329" t="s">
        <v>1210</v>
      </c>
    </row>
    <row r="330" spans="1:6" x14ac:dyDescent="0.25">
      <c r="A330" t="s">
        <v>430</v>
      </c>
      <c r="B330" t="s">
        <v>671</v>
      </c>
      <c r="C330">
        <v>24</v>
      </c>
      <c r="D330" s="10">
        <f>COUNTIF('PG(34_4)_edges'!A:B,A330)</f>
        <v>18</v>
      </c>
      <c r="E330" t="s">
        <v>671</v>
      </c>
      <c r="F330" t="s">
        <v>1102</v>
      </c>
    </row>
    <row r="331" spans="1:6" x14ac:dyDescent="0.25">
      <c r="A331" t="s">
        <v>438</v>
      </c>
      <c r="B331" t="s">
        <v>438</v>
      </c>
      <c r="C331">
        <v>23</v>
      </c>
      <c r="D331" s="10">
        <f>COUNTIF('PG(34_4)_edges'!A:B,A331)</f>
        <v>17</v>
      </c>
      <c r="E331"/>
    </row>
    <row r="332" spans="1:6" x14ac:dyDescent="0.25">
      <c r="A332" t="s">
        <v>167</v>
      </c>
      <c r="B332" t="s">
        <v>762</v>
      </c>
      <c r="C332">
        <v>22</v>
      </c>
      <c r="D332" s="10">
        <f>COUNTIF('PG(34_4)_edges'!A:B,A332)</f>
        <v>17</v>
      </c>
      <c r="E332"/>
      <c r="F332" t="s">
        <v>763</v>
      </c>
    </row>
    <row r="333" spans="1:6" x14ac:dyDescent="0.25">
      <c r="A333" t="s">
        <v>280</v>
      </c>
      <c r="B333" t="s">
        <v>280</v>
      </c>
      <c r="C333">
        <v>21</v>
      </c>
      <c r="D333" s="10">
        <f>COUNTIF('PG(34_4)_edges'!A:B,A333)</f>
        <v>17</v>
      </c>
      <c r="E333"/>
    </row>
    <row r="334" spans="1:6" x14ac:dyDescent="0.25">
      <c r="A334" t="s">
        <v>421</v>
      </c>
      <c r="B334" t="s">
        <v>421</v>
      </c>
      <c r="C334">
        <v>26</v>
      </c>
      <c r="D334" s="10">
        <f>COUNTIF('PG(34_4)_edges'!A:B,A334)</f>
        <v>17</v>
      </c>
      <c r="E334"/>
    </row>
    <row r="335" spans="1:6" x14ac:dyDescent="0.25">
      <c r="A335" t="s">
        <v>415</v>
      </c>
      <c r="B335" t="s">
        <v>623</v>
      </c>
      <c r="C335">
        <v>24</v>
      </c>
      <c r="D335" s="10">
        <f>COUNTIF('PG(34_4)_edges'!A:B,A335)</f>
        <v>17</v>
      </c>
      <c r="E335" t="s">
        <v>625</v>
      </c>
      <c r="F335" t="s">
        <v>624</v>
      </c>
    </row>
    <row r="336" spans="1:6" x14ac:dyDescent="0.25">
      <c r="A336" t="s">
        <v>296</v>
      </c>
      <c r="B336" t="s">
        <v>296</v>
      </c>
      <c r="C336">
        <v>21</v>
      </c>
      <c r="D336" s="10">
        <f>COUNTIF('PG(34_4)_edges'!A:B,A336)</f>
        <v>16</v>
      </c>
      <c r="E336"/>
    </row>
    <row r="337" spans="1:6" x14ac:dyDescent="0.25">
      <c r="A337" t="s">
        <v>121</v>
      </c>
      <c r="B337" t="s">
        <v>564</v>
      </c>
      <c r="C337">
        <v>19</v>
      </c>
      <c r="D337" s="10">
        <f>COUNTIF('PG(34_4)_edges'!A:B,A337)</f>
        <v>16</v>
      </c>
      <c r="E337" t="s">
        <v>564</v>
      </c>
      <c r="F337" t="s">
        <v>862</v>
      </c>
    </row>
    <row r="338" spans="1:6" x14ac:dyDescent="0.25">
      <c r="A338" t="s">
        <v>363</v>
      </c>
      <c r="B338" t="s">
        <v>1158</v>
      </c>
      <c r="C338">
        <v>23</v>
      </c>
      <c r="D338" s="10">
        <f>COUNTIF('PG(34_4)_edges'!A:B,A338)</f>
        <v>16</v>
      </c>
      <c r="E338"/>
      <c r="F338" t="s">
        <v>594</v>
      </c>
    </row>
    <row r="339" spans="1:6" x14ac:dyDescent="0.25">
      <c r="A339" t="s">
        <v>474</v>
      </c>
      <c r="B339" t="s">
        <v>884</v>
      </c>
      <c r="C339">
        <v>20</v>
      </c>
      <c r="D339" s="10">
        <f>COUNTIF('PG(34_4)_edges'!A:B,A339)</f>
        <v>15</v>
      </c>
      <c r="E339"/>
      <c r="F339" t="s">
        <v>885</v>
      </c>
    </row>
    <row r="340" spans="1:6" x14ac:dyDescent="0.25">
      <c r="A340" t="s">
        <v>314</v>
      </c>
      <c r="B340" t="s">
        <v>936</v>
      </c>
      <c r="C340">
        <v>22</v>
      </c>
      <c r="D340" s="10">
        <f>COUNTIF('PG(34_4)_edges'!A:B,A340)</f>
        <v>15</v>
      </c>
      <c r="E340"/>
      <c r="F340" t="s">
        <v>937</v>
      </c>
    </row>
    <row r="341" spans="1:6" x14ac:dyDescent="0.25">
      <c r="A341" t="s">
        <v>420</v>
      </c>
      <c r="B341" t="s">
        <v>973</v>
      </c>
      <c r="C341">
        <v>21</v>
      </c>
      <c r="D341" s="10">
        <f>COUNTIF('PG(34_4)_edges'!A:B,A341)</f>
        <v>15</v>
      </c>
      <c r="E341"/>
      <c r="F341" t="s">
        <v>974</v>
      </c>
    </row>
    <row r="342" spans="1:6" x14ac:dyDescent="0.25">
      <c r="A342" t="s">
        <v>299</v>
      </c>
      <c r="B342" t="s">
        <v>869</v>
      </c>
      <c r="C342">
        <v>20</v>
      </c>
      <c r="D342" s="10">
        <f>COUNTIF('PG(34_4)_edges'!A:B,A342)</f>
        <v>14</v>
      </c>
      <c r="E342"/>
      <c r="F342" t="s">
        <v>700</v>
      </c>
    </row>
    <row r="343" spans="1:6" x14ac:dyDescent="0.25">
      <c r="A343" t="s">
        <v>482</v>
      </c>
      <c r="B343" t="s">
        <v>971</v>
      </c>
      <c r="C343">
        <v>23</v>
      </c>
      <c r="D343" s="10">
        <f>COUNTIF('PG(34_4)_edges'!A:B,A343)</f>
        <v>14</v>
      </c>
      <c r="E343"/>
      <c r="F343" t="s">
        <v>903</v>
      </c>
    </row>
    <row r="344" spans="1:6" x14ac:dyDescent="0.25">
      <c r="A344" t="s">
        <v>352</v>
      </c>
      <c r="B344" t="s">
        <v>1112</v>
      </c>
      <c r="C344">
        <v>19</v>
      </c>
      <c r="D344" s="10">
        <f>COUNTIF('PG(34_4)_edges'!A:B,A344)</f>
        <v>14</v>
      </c>
      <c r="E344"/>
      <c r="F344" t="s">
        <v>1113</v>
      </c>
    </row>
    <row r="345" spans="1:6" x14ac:dyDescent="0.25">
      <c r="A345" t="s">
        <v>462</v>
      </c>
      <c r="B345" t="s">
        <v>525</v>
      </c>
      <c r="C345">
        <v>17</v>
      </c>
      <c r="D345" s="10">
        <f>COUNTIF('PG(34_4)_edges'!A:B,A345)</f>
        <v>12</v>
      </c>
      <c r="E345" t="s">
        <v>525</v>
      </c>
      <c r="F345" t="s">
        <v>769</v>
      </c>
    </row>
    <row r="346" spans="1:6" x14ac:dyDescent="0.25">
      <c r="A346" t="s">
        <v>422</v>
      </c>
      <c r="B346" t="s">
        <v>1031</v>
      </c>
      <c r="C346">
        <v>16</v>
      </c>
      <c r="D346" s="10">
        <f>COUNTIF('PG(34_4)_edges'!A:B,A346)</f>
        <v>12</v>
      </c>
      <c r="E346"/>
      <c r="F346" t="s">
        <v>683</v>
      </c>
    </row>
    <row r="347" spans="1:6" x14ac:dyDescent="0.25">
      <c r="A347" t="s">
        <v>481</v>
      </c>
      <c r="B347" t="s">
        <v>601</v>
      </c>
      <c r="C347">
        <v>19</v>
      </c>
      <c r="D347" s="10">
        <f>COUNTIF('PG(34_4)_edges'!A:B,A347)</f>
        <v>12</v>
      </c>
      <c r="E347" t="s">
        <v>602</v>
      </c>
      <c r="F347" t="s">
        <v>1040</v>
      </c>
    </row>
    <row r="348" spans="1:6" x14ac:dyDescent="0.25">
      <c r="A348" t="s">
        <v>127</v>
      </c>
      <c r="B348" t="s">
        <v>582</v>
      </c>
      <c r="C348">
        <v>13</v>
      </c>
      <c r="D348" s="10">
        <f>COUNTIF('PG(34_4)_edges'!A:B,A348)</f>
        <v>10</v>
      </c>
      <c r="E348" t="s">
        <v>582</v>
      </c>
      <c r="F348" t="s">
        <v>583</v>
      </c>
    </row>
    <row r="349" spans="1:6" x14ac:dyDescent="0.25">
      <c r="A349" t="s">
        <v>386</v>
      </c>
      <c r="B349" t="s">
        <v>917</v>
      </c>
      <c r="C349">
        <v>14</v>
      </c>
      <c r="D349" s="10">
        <f>COUNTIF('PG(34_4)_edges'!A:B,A349)</f>
        <v>10</v>
      </c>
      <c r="E349"/>
      <c r="F349" t="s">
        <v>918</v>
      </c>
    </row>
    <row r="350" spans="1:6" x14ac:dyDescent="0.25">
      <c r="A350" t="s">
        <v>479</v>
      </c>
      <c r="B350" t="s">
        <v>940</v>
      </c>
      <c r="C350">
        <v>14</v>
      </c>
      <c r="D350" s="10">
        <f>COUNTIF('PG(34_4)_edges'!A:B,A350)</f>
        <v>10</v>
      </c>
      <c r="E350"/>
      <c r="F350" t="s">
        <v>941</v>
      </c>
    </row>
    <row r="351" spans="1:6" x14ac:dyDescent="0.25">
      <c r="A351" t="s">
        <v>483</v>
      </c>
      <c r="B351" t="s">
        <v>1198</v>
      </c>
      <c r="C351">
        <v>13</v>
      </c>
      <c r="D351" s="10">
        <f>COUNTIF('PG(34_4)_edges'!A:B,A351)</f>
        <v>10</v>
      </c>
      <c r="E351"/>
      <c r="F351" t="s">
        <v>825</v>
      </c>
    </row>
    <row r="352" spans="1:6" x14ac:dyDescent="0.25">
      <c r="A352" t="s">
        <v>457</v>
      </c>
      <c r="B352" t="s">
        <v>735</v>
      </c>
      <c r="C352">
        <v>16</v>
      </c>
      <c r="D352" s="10">
        <f>COUNTIF('PG(34_4)_edges'!A:B,A352)</f>
        <v>9</v>
      </c>
      <c r="E352"/>
      <c r="F352" t="s">
        <v>736</v>
      </c>
    </row>
    <row r="353" spans="1:6" x14ac:dyDescent="0.25">
      <c r="A353" t="s">
        <v>468</v>
      </c>
      <c r="B353" t="s">
        <v>842</v>
      </c>
      <c r="C353">
        <v>14</v>
      </c>
      <c r="D353" s="10">
        <f>COUNTIF('PG(34_4)_edges'!A:B,A353)</f>
        <v>9</v>
      </c>
      <c r="E353" t="s">
        <v>525</v>
      </c>
      <c r="F353" t="s">
        <v>769</v>
      </c>
    </row>
    <row r="354" spans="1:6" x14ac:dyDescent="0.25">
      <c r="A354" t="s">
        <v>476</v>
      </c>
      <c r="B354" t="s">
        <v>912</v>
      </c>
      <c r="C354">
        <v>15</v>
      </c>
      <c r="D354" s="10">
        <f>COUNTIF('PG(34_4)_edges'!A:B,A354)</f>
        <v>9</v>
      </c>
      <c r="E354"/>
      <c r="F354" t="s">
        <v>913</v>
      </c>
    </row>
    <row r="355" spans="1:6" x14ac:dyDescent="0.25">
      <c r="A355" t="s">
        <v>432</v>
      </c>
      <c r="B355" t="s">
        <v>432</v>
      </c>
      <c r="C355">
        <v>14</v>
      </c>
      <c r="D355" s="10">
        <f>COUNTIF('PG(34_4)_edges'!A:B,A355)</f>
        <v>9</v>
      </c>
      <c r="E355"/>
    </row>
    <row r="356" spans="1:6" x14ac:dyDescent="0.25">
      <c r="A356" t="s">
        <v>419</v>
      </c>
      <c r="B356" t="s">
        <v>419</v>
      </c>
      <c r="C356">
        <v>9</v>
      </c>
      <c r="D356" s="10">
        <f>COUNTIF('PG(34_4)_edges'!A:B,A356)</f>
        <v>8</v>
      </c>
      <c r="E356"/>
    </row>
    <row r="357" spans="1:6" x14ac:dyDescent="0.25">
      <c r="A357" t="s">
        <v>475</v>
      </c>
      <c r="B357" t="s">
        <v>580</v>
      </c>
      <c r="C357">
        <v>8</v>
      </c>
      <c r="D357" s="10">
        <f>COUNTIF('PG(34_4)_edges'!A:B,A357)</f>
        <v>6</v>
      </c>
      <c r="E357" t="s">
        <v>580</v>
      </c>
      <c r="F357" t="s">
        <v>581</v>
      </c>
    </row>
    <row r="358" spans="1:6" x14ac:dyDescent="0.25">
      <c r="A358" t="s">
        <v>124</v>
      </c>
      <c r="B358" t="s">
        <v>124</v>
      </c>
      <c r="C358">
        <v>8</v>
      </c>
      <c r="D358" s="10">
        <f>COUNTIF('PG(34_4)_edges'!A:B,A358)</f>
        <v>5</v>
      </c>
      <c r="E358"/>
    </row>
    <row r="359" spans="1:6" x14ac:dyDescent="0.25">
      <c r="A359" t="s">
        <v>387</v>
      </c>
      <c r="B359" t="s">
        <v>591</v>
      </c>
      <c r="C359">
        <v>8</v>
      </c>
      <c r="D359" s="10">
        <f>COUNTIF('PG(34_4)_edges'!A:B,A359)</f>
        <v>5</v>
      </c>
      <c r="E359" t="s">
        <v>591</v>
      </c>
      <c r="F359" t="s">
        <v>592</v>
      </c>
    </row>
    <row r="360" spans="1:6" x14ac:dyDescent="0.25">
      <c r="A360" t="s">
        <v>477</v>
      </c>
      <c r="B360" t="s">
        <v>575</v>
      </c>
      <c r="C360">
        <v>12</v>
      </c>
      <c r="D360" s="10">
        <f>COUNTIF('PG(34_4)_edges'!A:B,A360)</f>
        <v>5</v>
      </c>
      <c r="E360" t="s">
        <v>575</v>
      </c>
      <c r="F360" t="s">
        <v>935</v>
      </c>
    </row>
    <row r="361" spans="1:6" x14ac:dyDescent="0.25">
      <c r="A361" t="s">
        <v>478</v>
      </c>
      <c r="B361" t="s">
        <v>939</v>
      </c>
      <c r="C361">
        <v>6</v>
      </c>
      <c r="D361" s="10">
        <f>COUNTIF('PG(34_4)_edges'!A:B,A361)</f>
        <v>5</v>
      </c>
      <c r="E361"/>
      <c r="F361" t="s">
        <v>897</v>
      </c>
    </row>
    <row r="362" spans="1:6" x14ac:dyDescent="0.25">
      <c r="A362" t="s">
        <v>391</v>
      </c>
      <c r="B362" t="s">
        <v>1128</v>
      </c>
      <c r="C362">
        <v>6</v>
      </c>
      <c r="D362" s="10">
        <f>COUNTIF('PG(34_4)_edges'!A:B,A362)</f>
        <v>5</v>
      </c>
      <c r="E362"/>
      <c r="F362" t="s">
        <v>1129</v>
      </c>
    </row>
    <row r="363" spans="1:6" x14ac:dyDescent="0.25">
      <c r="A363" t="s">
        <v>374</v>
      </c>
      <c r="B363" t="s">
        <v>1222</v>
      </c>
      <c r="C363">
        <v>5</v>
      </c>
      <c r="D363" s="10">
        <f>COUNTIF('PG(34_4)_edges'!A:B,A363)</f>
        <v>5</v>
      </c>
      <c r="E363"/>
      <c r="F363" t="s">
        <v>697</v>
      </c>
    </row>
    <row r="364" spans="1:6" x14ac:dyDescent="0.25">
      <c r="A364" t="s">
        <v>452</v>
      </c>
      <c r="B364" t="s">
        <v>452</v>
      </c>
      <c r="C364">
        <v>6</v>
      </c>
      <c r="D364" s="10">
        <f>COUNTIF('PG(34_4)_edges'!A:B,A364)</f>
        <v>4</v>
      </c>
      <c r="E364"/>
      <c r="F364" t="s">
        <v>490</v>
      </c>
    </row>
    <row r="365" spans="1:6" x14ac:dyDescent="0.25">
      <c r="A365" t="s">
        <v>466</v>
      </c>
      <c r="B365" t="s">
        <v>557</v>
      </c>
      <c r="C365">
        <v>4</v>
      </c>
      <c r="D365" s="10">
        <f>COUNTIF('PG(34_4)_edges'!A:B,A365)</f>
        <v>4</v>
      </c>
      <c r="E365" t="s">
        <v>557</v>
      </c>
      <c r="F365" t="s">
        <v>750</v>
      </c>
    </row>
    <row r="366" spans="1:6" x14ac:dyDescent="0.25">
      <c r="A366" t="s">
        <v>381</v>
      </c>
      <c r="B366" t="s">
        <v>1106</v>
      </c>
      <c r="C366">
        <v>5</v>
      </c>
      <c r="D366" s="10">
        <f>COUNTIF('PG(34_4)_edges'!A:B,A366)</f>
        <v>4</v>
      </c>
      <c r="E366"/>
      <c r="F366" t="s">
        <v>505</v>
      </c>
    </row>
    <row r="367" spans="1:6" x14ac:dyDescent="0.25">
      <c r="A367" t="s">
        <v>356</v>
      </c>
      <c r="B367" t="s">
        <v>1127</v>
      </c>
      <c r="C367">
        <v>6</v>
      </c>
      <c r="D367" s="10">
        <f>COUNTIF('PG(34_4)_edges'!A:B,A367)</f>
        <v>4</v>
      </c>
      <c r="E367"/>
      <c r="F367" t="s">
        <v>634</v>
      </c>
    </row>
    <row r="368" spans="1:6" x14ac:dyDescent="0.25">
      <c r="A368" t="s">
        <v>382</v>
      </c>
      <c r="B368" t="s">
        <v>672</v>
      </c>
      <c r="C368">
        <v>4</v>
      </c>
      <c r="D368" s="10">
        <f>COUNTIF('PG(34_4)_edges'!A:B,A368)</f>
        <v>4</v>
      </c>
      <c r="E368" t="s">
        <v>672</v>
      </c>
      <c r="F368" t="s">
        <v>1214</v>
      </c>
    </row>
    <row r="369" spans="1:6" x14ac:dyDescent="0.25">
      <c r="A369" t="s">
        <v>448</v>
      </c>
      <c r="B369" t="s">
        <v>506</v>
      </c>
      <c r="C369">
        <v>8</v>
      </c>
      <c r="D369" s="10">
        <f>COUNTIF('PG(34_4)_edges'!A:B,A369)</f>
        <v>3</v>
      </c>
      <c r="E369" t="s">
        <v>506</v>
      </c>
      <c r="F369" t="s">
        <v>502</v>
      </c>
    </row>
    <row r="370" spans="1:6" x14ac:dyDescent="0.25">
      <c r="A370" t="s">
        <v>433</v>
      </c>
      <c r="B370" t="s">
        <v>1018</v>
      </c>
      <c r="C370">
        <v>3</v>
      </c>
      <c r="D370" s="10">
        <f>COUNTIF('PG(34_4)_edges'!A:B,A370)</f>
        <v>3</v>
      </c>
      <c r="E370" t="s">
        <v>1020</v>
      </c>
      <c r="F370" t="s">
        <v>1019</v>
      </c>
    </row>
    <row r="371" spans="1:6" x14ac:dyDescent="0.25">
      <c r="A371" t="s">
        <v>380</v>
      </c>
      <c r="B371" t="s">
        <v>1060</v>
      </c>
      <c r="C371">
        <v>5</v>
      </c>
      <c r="D371" s="10">
        <f>COUNTIF('PG(34_4)_edges'!A:B,A371)</f>
        <v>3</v>
      </c>
      <c r="E371"/>
      <c r="F371" t="s">
        <v>1061</v>
      </c>
    </row>
    <row r="372" spans="1:6" x14ac:dyDescent="0.25">
      <c r="A372" t="s">
        <v>434</v>
      </c>
      <c r="B372" t="s">
        <v>434</v>
      </c>
      <c r="C372">
        <v>4</v>
      </c>
      <c r="D372" s="10">
        <f>COUNTIF('PG(34_4)_edges'!A:B,A372)</f>
        <v>3</v>
      </c>
      <c r="E372"/>
      <c r="F372" t="s">
        <v>524</v>
      </c>
    </row>
    <row r="373" spans="1:6" x14ac:dyDescent="0.25">
      <c r="A373" t="s">
        <v>378</v>
      </c>
      <c r="B373" t="s">
        <v>787</v>
      </c>
      <c r="C373">
        <v>3</v>
      </c>
      <c r="D373" s="10">
        <f>COUNTIF('PG(34_4)_edges'!A:B,A373)</f>
        <v>2</v>
      </c>
      <c r="E373"/>
      <c r="F373" t="s">
        <v>536</v>
      </c>
    </row>
    <row r="374" spans="1:6" x14ac:dyDescent="0.25">
      <c r="E374"/>
    </row>
    <row r="375" spans="1:6" x14ac:dyDescent="0.25">
      <c r="E375"/>
    </row>
    <row r="376" spans="1:6" x14ac:dyDescent="0.25">
      <c r="E376"/>
    </row>
  </sheetData>
  <sortState ref="A3:F373">
    <sortCondition descending="1" ref="D3:D373"/>
    <sortCondition ref="A3:A373"/>
  </sortState>
  <mergeCells count="1">
    <mergeCell ref="E1:E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6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XFD2"/>
    </sheetView>
  </sheetViews>
  <sheetFormatPr defaultRowHeight="15" x14ac:dyDescent="0.25"/>
  <cols>
    <col min="1" max="2" width="23.5703125" customWidth="1"/>
    <col min="3" max="3" width="7.7109375" style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435</v>
      </c>
      <c r="B2" t="s">
        <v>4</v>
      </c>
      <c r="C2" s="1">
        <v>0.32398291539176899</v>
      </c>
    </row>
    <row r="3" spans="1:3" x14ac:dyDescent="0.25">
      <c r="A3" t="s">
        <v>436</v>
      </c>
      <c r="B3" t="s">
        <v>4</v>
      </c>
      <c r="C3" s="1">
        <v>0.33559798958684001</v>
      </c>
    </row>
    <row r="4" spans="1:3" x14ac:dyDescent="0.25">
      <c r="A4" t="s">
        <v>437</v>
      </c>
      <c r="B4" t="s">
        <v>4</v>
      </c>
      <c r="C4" s="1">
        <v>0.32637484079717199</v>
      </c>
    </row>
    <row r="5" spans="1:3" x14ac:dyDescent="0.25">
      <c r="A5" t="s">
        <v>438</v>
      </c>
      <c r="B5" t="s">
        <v>4</v>
      </c>
      <c r="C5" s="1">
        <v>0.32766370939309802</v>
      </c>
    </row>
    <row r="6" spans="1:3" x14ac:dyDescent="0.25">
      <c r="A6" t="s">
        <v>439</v>
      </c>
      <c r="B6" t="s">
        <v>4</v>
      </c>
      <c r="C6" s="1">
        <v>0.33736942193512798</v>
      </c>
    </row>
    <row r="7" spans="1:3" x14ac:dyDescent="0.25">
      <c r="A7" t="s">
        <v>440</v>
      </c>
      <c r="B7" t="s">
        <v>4</v>
      </c>
      <c r="C7" s="1">
        <v>0.31344990596329098</v>
      </c>
    </row>
    <row r="8" spans="1:3" x14ac:dyDescent="0.25">
      <c r="A8" t="s">
        <v>441</v>
      </c>
      <c r="B8" t="s">
        <v>4</v>
      </c>
      <c r="C8" s="1">
        <v>0.36771997447038501</v>
      </c>
    </row>
    <row r="9" spans="1:3" x14ac:dyDescent="0.25">
      <c r="A9" t="s">
        <v>442</v>
      </c>
      <c r="B9" t="s">
        <v>4</v>
      </c>
      <c r="C9" s="1">
        <v>0.30612345652558398</v>
      </c>
    </row>
    <row r="10" spans="1:3" x14ac:dyDescent="0.25">
      <c r="A10" t="s">
        <v>443</v>
      </c>
      <c r="B10" t="s">
        <v>4</v>
      </c>
      <c r="C10" s="1">
        <v>0.31810885674897699</v>
      </c>
    </row>
    <row r="11" spans="1:3" x14ac:dyDescent="0.25">
      <c r="A11" t="s">
        <v>154</v>
      </c>
      <c r="B11" t="s">
        <v>4</v>
      </c>
      <c r="C11" s="1">
        <v>0.32793151468849802</v>
      </c>
    </row>
    <row r="12" spans="1:3" x14ac:dyDescent="0.25">
      <c r="A12" t="s">
        <v>155</v>
      </c>
      <c r="B12" t="s">
        <v>4</v>
      </c>
      <c r="C12" s="1">
        <v>0.34444872489275602</v>
      </c>
    </row>
    <row r="13" spans="1:3" x14ac:dyDescent="0.25">
      <c r="A13" t="s">
        <v>444</v>
      </c>
      <c r="B13" t="s">
        <v>4</v>
      </c>
      <c r="C13" s="1">
        <v>0.34104735728323698</v>
      </c>
    </row>
    <row r="14" spans="1:3" x14ac:dyDescent="0.25">
      <c r="A14" t="s">
        <v>445</v>
      </c>
      <c r="B14" t="s">
        <v>4</v>
      </c>
      <c r="C14" s="1">
        <v>0.30496967519463303</v>
      </c>
    </row>
    <row r="15" spans="1:3" x14ac:dyDescent="0.25">
      <c r="A15" t="s">
        <v>446</v>
      </c>
      <c r="B15" t="s">
        <v>4</v>
      </c>
      <c r="C15" s="1">
        <v>0.32150067010759098</v>
      </c>
    </row>
    <row r="16" spans="1:3" x14ac:dyDescent="0.25">
      <c r="A16" t="s">
        <v>447</v>
      </c>
      <c r="B16" t="s">
        <v>4</v>
      </c>
      <c r="C16" s="1">
        <v>0.30299355392434602</v>
      </c>
    </row>
    <row r="17" spans="1:3" x14ac:dyDescent="0.25">
      <c r="A17" t="s">
        <v>448</v>
      </c>
      <c r="B17" t="s">
        <v>4</v>
      </c>
      <c r="C17" s="1">
        <v>0.30087229552975198</v>
      </c>
    </row>
    <row r="18" spans="1:3" x14ac:dyDescent="0.25">
      <c r="A18" t="s">
        <v>449</v>
      </c>
      <c r="B18" t="s">
        <v>4</v>
      </c>
      <c r="C18" s="1">
        <v>0.34130920427129102</v>
      </c>
    </row>
    <row r="19" spans="1:3" x14ac:dyDescent="0.25">
      <c r="A19" t="s">
        <v>450</v>
      </c>
      <c r="B19" t="s">
        <v>4</v>
      </c>
      <c r="C19" s="1">
        <v>0.361092844912908</v>
      </c>
    </row>
    <row r="20" spans="1:3" x14ac:dyDescent="0.25">
      <c r="A20" t="s">
        <v>113</v>
      </c>
      <c r="B20" t="s">
        <v>4</v>
      </c>
      <c r="C20" s="1">
        <v>0.35767941521250601</v>
      </c>
    </row>
    <row r="21" spans="1:3" x14ac:dyDescent="0.25">
      <c r="A21" t="s">
        <v>156</v>
      </c>
      <c r="B21" t="s">
        <v>4</v>
      </c>
      <c r="C21" s="1">
        <v>0.34385648085732301</v>
      </c>
    </row>
    <row r="22" spans="1:3" x14ac:dyDescent="0.25">
      <c r="A22" t="s">
        <v>451</v>
      </c>
      <c r="B22" t="s">
        <v>4</v>
      </c>
      <c r="C22" s="1">
        <v>0.309746805834266</v>
      </c>
    </row>
    <row r="23" spans="1:3" x14ac:dyDescent="0.25">
      <c r="A23" t="s">
        <v>452</v>
      </c>
      <c r="B23" t="s">
        <v>4</v>
      </c>
      <c r="C23" s="1">
        <v>0.28945826791451701</v>
      </c>
    </row>
    <row r="24" spans="1:3" x14ac:dyDescent="0.25">
      <c r="A24" t="s">
        <v>453</v>
      </c>
      <c r="B24" t="s">
        <v>4</v>
      </c>
      <c r="C24" s="1">
        <v>0.31097379002504699</v>
      </c>
    </row>
    <row r="25" spans="1:3" x14ac:dyDescent="0.25">
      <c r="A25" t="s">
        <v>454</v>
      </c>
      <c r="B25" t="s">
        <v>4</v>
      </c>
      <c r="C25" s="1">
        <v>0.31769379567355299</v>
      </c>
    </row>
    <row r="26" spans="1:3" x14ac:dyDescent="0.25">
      <c r="A26" t="s">
        <v>114</v>
      </c>
      <c r="B26" t="s">
        <v>4</v>
      </c>
      <c r="C26" s="1">
        <v>0.37817124491326098</v>
      </c>
    </row>
    <row r="27" spans="1:3" x14ac:dyDescent="0.25">
      <c r="A27" t="s">
        <v>157</v>
      </c>
      <c r="B27" t="s">
        <v>4</v>
      </c>
      <c r="C27" s="1">
        <v>0.36066096406582898</v>
      </c>
    </row>
    <row r="28" spans="1:3" x14ac:dyDescent="0.25">
      <c r="A28" t="s">
        <v>158</v>
      </c>
      <c r="B28" t="s">
        <v>4</v>
      </c>
      <c r="C28" s="1">
        <v>0.30590730326809301</v>
      </c>
    </row>
    <row r="29" spans="1:3" x14ac:dyDescent="0.25">
      <c r="A29" t="s">
        <v>455</v>
      </c>
      <c r="B29" t="s">
        <v>4</v>
      </c>
      <c r="C29" s="1">
        <v>0.30381488079760699</v>
      </c>
    </row>
    <row r="30" spans="1:3" x14ac:dyDescent="0.25">
      <c r="A30" t="s">
        <v>419</v>
      </c>
      <c r="B30" t="s">
        <v>4</v>
      </c>
      <c r="C30" s="1">
        <v>0.29816884739242999</v>
      </c>
    </row>
    <row r="31" spans="1:3" x14ac:dyDescent="0.25">
      <c r="A31" t="s">
        <v>456</v>
      </c>
      <c r="B31" t="s">
        <v>4</v>
      </c>
      <c r="C31" s="1">
        <v>0.32057739046991801</v>
      </c>
    </row>
    <row r="32" spans="1:3" x14ac:dyDescent="0.25">
      <c r="A32" t="s">
        <v>274</v>
      </c>
      <c r="B32" t="s">
        <v>4</v>
      </c>
      <c r="C32" s="1">
        <v>0.31483615323918301</v>
      </c>
    </row>
    <row r="33" spans="1:3" x14ac:dyDescent="0.25">
      <c r="A33" t="s">
        <v>457</v>
      </c>
      <c r="B33" t="s">
        <v>4</v>
      </c>
      <c r="C33" s="1">
        <v>0.30684455187653797</v>
      </c>
    </row>
    <row r="34" spans="1:3" x14ac:dyDescent="0.25">
      <c r="A34" t="s">
        <v>458</v>
      </c>
      <c r="B34" t="s">
        <v>4</v>
      </c>
      <c r="C34" s="1">
        <v>0.312973202626949</v>
      </c>
    </row>
    <row r="35" spans="1:3" x14ac:dyDescent="0.25">
      <c r="A35" t="s">
        <v>115</v>
      </c>
      <c r="B35" t="s">
        <v>4</v>
      </c>
      <c r="C35" s="1">
        <v>0.35101470566598603</v>
      </c>
    </row>
    <row r="36" spans="1:3" x14ac:dyDescent="0.25">
      <c r="A36" t="s">
        <v>275</v>
      </c>
      <c r="B36" t="s">
        <v>4</v>
      </c>
      <c r="C36" s="1">
        <v>0.33264601686280298</v>
      </c>
    </row>
    <row r="37" spans="1:3" x14ac:dyDescent="0.25">
      <c r="A37" t="s">
        <v>159</v>
      </c>
      <c r="B37" t="s">
        <v>4</v>
      </c>
      <c r="C37" s="1">
        <v>0.31742305529393799</v>
      </c>
    </row>
    <row r="38" spans="1:3" x14ac:dyDescent="0.25">
      <c r="A38" t="s">
        <v>276</v>
      </c>
      <c r="B38" t="s">
        <v>4</v>
      </c>
      <c r="C38" s="1">
        <v>0.30297693606237802</v>
      </c>
    </row>
    <row r="39" spans="1:3" x14ac:dyDescent="0.25">
      <c r="A39" t="s">
        <v>160</v>
      </c>
      <c r="B39" t="s">
        <v>4</v>
      </c>
      <c r="C39" s="1">
        <v>0.32125732218353698</v>
      </c>
    </row>
    <row r="40" spans="1:3" x14ac:dyDescent="0.25">
      <c r="A40" t="s">
        <v>161</v>
      </c>
      <c r="B40" t="s">
        <v>4</v>
      </c>
      <c r="C40" s="1">
        <v>0.34260240946537401</v>
      </c>
    </row>
    <row r="41" spans="1:3" x14ac:dyDescent="0.25">
      <c r="A41" t="s">
        <v>162</v>
      </c>
      <c r="B41" t="s">
        <v>4</v>
      </c>
      <c r="C41" s="1">
        <v>0.36100362137063402</v>
      </c>
    </row>
    <row r="42" spans="1:3" x14ac:dyDescent="0.25">
      <c r="A42" t="s">
        <v>459</v>
      </c>
      <c r="B42" t="s">
        <v>4</v>
      </c>
      <c r="C42" s="1">
        <v>0.31387433127823899</v>
      </c>
    </row>
    <row r="43" spans="1:3" x14ac:dyDescent="0.25">
      <c r="A43" t="s">
        <v>460</v>
      </c>
      <c r="B43" t="s">
        <v>4</v>
      </c>
      <c r="C43" s="1">
        <v>0.312650859832584</v>
      </c>
    </row>
    <row r="44" spans="1:3" x14ac:dyDescent="0.25">
      <c r="A44" t="s">
        <v>277</v>
      </c>
      <c r="B44" t="s">
        <v>4</v>
      </c>
      <c r="C44" s="1">
        <v>0.34145072183146502</v>
      </c>
    </row>
    <row r="45" spans="1:3" x14ac:dyDescent="0.25">
      <c r="A45" t="s">
        <v>163</v>
      </c>
      <c r="B45" t="s">
        <v>4</v>
      </c>
      <c r="C45" s="1">
        <v>0.36021925088744899</v>
      </c>
    </row>
    <row r="46" spans="1:3" x14ac:dyDescent="0.25">
      <c r="A46" t="s">
        <v>164</v>
      </c>
      <c r="B46" t="s">
        <v>4</v>
      </c>
      <c r="C46" s="1">
        <v>0.35032181498009701</v>
      </c>
    </row>
    <row r="47" spans="1:3" x14ac:dyDescent="0.25">
      <c r="A47" t="s">
        <v>461</v>
      </c>
      <c r="B47" t="s">
        <v>4</v>
      </c>
      <c r="C47" s="1">
        <v>0.29145766287185398</v>
      </c>
    </row>
    <row r="48" spans="1:3" x14ac:dyDescent="0.25">
      <c r="A48" t="s">
        <v>165</v>
      </c>
      <c r="B48" t="s">
        <v>4</v>
      </c>
      <c r="C48" s="1">
        <v>0.29796474505394199</v>
      </c>
    </row>
    <row r="49" spans="1:3" x14ac:dyDescent="0.25">
      <c r="A49" t="s">
        <v>166</v>
      </c>
      <c r="B49" t="s">
        <v>4</v>
      </c>
      <c r="C49" s="1">
        <v>0.32466303649536699</v>
      </c>
    </row>
    <row r="50" spans="1:3" x14ac:dyDescent="0.25">
      <c r="A50" t="s">
        <v>167</v>
      </c>
      <c r="B50" t="s">
        <v>4</v>
      </c>
      <c r="C50" s="1">
        <v>0.31733735174052802</v>
      </c>
    </row>
    <row r="51" spans="1:3" x14ac:dyDescent="0.25">
      <c r="A51" t="s">
        <v>168</v>
      </c>
      <c r="B51" t="s">
        <v>4</v>
      </c>
      <c r="C51" s="1">
        <v>0.37242391366345701</v>
      </c>
    </row>
    <row r="52" spans="1:3" x14ac:dyDescent="0.25">
      <c r="A52" t="s">
        <v>169</v>
      </c>
      <c r="B52" t="s">
        <v>4</v>
      </c>
      <c r="C52" s="1">
        <v>0.34920200750376401</v>
      </c>
    </row>
    <row r="53" spans="1:3" x14ac:dyDescent="0.25">
      <c r="A53" t="s">
        <v>462</v>
      </c>
      <c r="B53" t="s">
        <v>4</v>
      </c>
      <c r="C53" s="1">
        <v>0.31548762984154599</v>
      </c>
    </row>
    <row r="54" spans="1:3" x14ac:dyDescent="0.25">
      <c r="A54" t="s">
        <v>170</v>
      </c>
      <c r="B54" t="s">
        <v>4</v>
      </c>
      <c r="C54" s="1">
        <v>0.361227549905001</v>
      </c>
    </row>
    <row r="55" spans="1:3" x14ac:dyDescent="0.25">
      <c r="A55" t="s">
        <v>463</v>
      </c>
      <c r="B55" t="s">
        <v>4</v>
      </c>
      <c r="C55" s="1">
        <v>0.30160473375226599</v>
      </c>
    </row>
    <row r="56" spans="1:3" x14ac:dyDescent="0.25">
      <c r="A56" t="s">
        <v>171</v>
      </c>
      <c r="B56" t="s">
        <v>4</v>
      </c>
      <c r="C56" s="1">
        <v>0.33081527985884202</v>
      </c>
    </row>
    <row r="57" spans="1:3" x14ac:dyDescent="0.25">
      <c r="A57" t="s">
        <v>278</v>
      </c>
      <c r="B57" t="s">
        <v>4</v>
      </c>
      <c r="C57" s="1">
        <v>0.32903281939972501</v>
      </c>
    </row>
    <row r="58" spans="1:3" x14ac:dyDescent="0.25">
      <c r="A58" t="s">
        <v>279</v>
      </c>
      <c r="B58" t="s">
        <v>4</v>
      </c>
      <c r="C58" s="1">
        <v>0.339346040042528</v>
      </c>
    </row>
    <row r="59" spans="1:3" x14ac:dyDescent="0.25">
      <c r="A59" t="s">
        <v>172</v>
      </c>
      <c r="B59" t="s">
        <v>4</v>
      </c>
      <c r="C59" s="1">
        <v>0.33273066094974901</v>
      </c>
    </row>
    <row r="60" spans="1:3" x14ac:dyDescent="0.25">
      <c r="A60" t="s">
        <v>280</v>
      </c>
      <c r="B60" t="s">
        <v>4</v>
      </c>
      <c r="C60" s="1">
        <v>0.31859650579815801</v>
      </c>
    </row>
    <row r="61" spans="1:3" x14ac:dyDescent="0.25">
      <c r="A61" t="s">
        <v>116</v>
      </c>
      <c r="B61" t="s">
        <v>4</v>
      </c>
      <c r="C61" s="1">
        <v>0.36581478091008002</v>
      </c>
    </row>
    <row r="62" spans="1:3" x14ac:dyDescent="0.25">
      <c r="A62" t="s">
        <v>281</v>
      </c>
      <c r="B62" t="s">
        <v>4</v>
      </c>
      <c r="C62" s="1">
        <v>0.35348451643680801</v>
      </c>
    </row>
    <row r="63" spans="1:3" x14ac:dyDescent="0.25">
      <c r="A63" t="s">
        <v>378</v>
      </c>
      <c r="B63" t="s">
        <v>4</v>
      </c>
      <c r="C63" s="1">
        <v>0.29181778720232499</v>
      </c>
    </row>
    <row r="64" spans="1:3" x14ac:dyDescent="0.25">
      <c r="A64" t="s">
        <v>173</v>
      </c>
      <c r="B64" t="s">
        <v>4</v>
      </c>
      <c r="C64" s="1">
        <v>0.32941644338013998</v>
      </c>
    </row>
    <row r="65" spans="1:3" x14ac:dyDescent="0.25">
      <c r="A65" t="s">
        <v>464</v>
      </c>
      <c r="B65" t="s">
        <v>4</v>
      </c>
      <c r="C65" s="1">
        <v>0.29678088255767399</v>
      </c>
    </row>
    <row r="66" spans="1:3" x14ac:dyDescent="0.25">
      <c r="A66" t="s">
        <v>282</v>
      </c>
      <c r="B66" t="s">
        <v>4</v>
      </c>
      <c r="C66" s="1">
        <v>0.35269306155399699</v>
      </c>
    </row>
    <row r="67" spans="1:3" x14ac:dyDescent="0.25">
      <c r="A67" t="s">
        <v>283</v>
      </c>
      <c r="B67" t="s">
        <v>4</v>
      </c>
      <c r="C67" s="1">
        <v>0.31771991572552699</v>
      </c>
    </row>
    <row r="68" spans="1:3" x14ac:dyDescent="0.25">
      <c r="A68" t="s">
        <v>174</v>
      </c>
      <c r="B68" t="s">
        <v>4</v>
      </c>
      <c r="C68" s="1">
        <v>0.33437130639712198</v>
      </c>
    </row>
    <row r="69" spans="1:3" x14ac:dyDescent="0.25">
      <c r="A69" t="s">
        <v>117</v>
      </c>
      <c r="B69" t="s">
        <v>4</v>
      </c>
      <c r="C69" s="1">
        <v>0.31128507589613402</v>
      </c>
    </row>
    <row r="70" spans="1:3" x14ac:dyDescent="0.25">
      <c r="A70" t="s">
        <v>284</v>
      </c>
      <c r="B70" t="s">
        <v>4</v>
      </c>
      <c r="C70" s="1">
        <v>0.32007418125085302</v>
      </c>
    </row>
    <row r="71" spans="1:3" x14ac:dyDescent="0.25">
      <c r="A71" t="s">
        <v>175</v>
      </c>
      <c r="B71" t="s">
        <v>4</v>
      </c>
      <c r="C71" s="1">
        <v>0.313258290862584</v>
      </c>
    </row>
    <row r="72" spans="1:3" x14ac:dyDescent="0.25">
      <c r="A72" t="s">
        <v>285</v>
      </c>
      <c r="B72" t="s">
        <v>4</v>
      </c>
      <c r="C72" s="1">
        <v>0.32412082300645201</v>
      </c>
    </row>
    <row r="73" spans="1:3" x14ac:dyDescent="0.25">
      <c r="A73" t="s">
        <v>465</v>
      </c>
      <c r="B73" t="s">
        <v>4</v>
      </c>
      <c r="C73" s="1">
        <v>0.30535826144625899</v>
      </c>
    </row>
    <row r="74" spans="1:3" x14ac:dyDescent="0.25">
      <c r="A74" t="s">
        <v>176</v>
      </c>
      <c r="B74" t="s">
        <v>4</v>
      </c>
      <c r="C74" s="1">
        <v>0.37161456509623297</v>
      </c>
    </row>
    <row r="75" spans="1:3" x14ac:dyDescent="0.25">
      <c r="A75" t="s">
        <v>177</v>
      </c>
      <c r="B75" t="s">
        <v>4</v>
      </c>
      <c r="C75" s="1">
        <v>0.35276895229504002</v>
      </c>
    </row>
    <row r="76" spans="1:3" x14ac:dyDescent="0.25">
      <c r="A76" t="s">
        <v>286</v>
      </c>
      <c r="B76" t="s">
        <v>4</v>
      </c>
      <c r="C76" s="1">
        <v>0.29987810295733702</v>
      </c>
    </row>
    <row r="77" spans="1:3" x14ac:dyDescent="0.25">
      <c r="A77" t="s">
        <v>178</v>
      </c>
      <c r="B77" t="s">
        <v>4</v>
      </c>
      <c r="C77" s="1">
        <v>0.32450294013886299</v>
      </c>
    </row>
    <row r="78" spans="1:3" x14ac:dyDescent="0.25">
      <c r="A78" t="s">
        <v>179</v>
      </c>
      <c r="B78" t="s">
        <v>4</v>
      </c>
      <c r="C78" s="1">
        <v>0.33348818887764697</v>
      </c>
    </row>
    <row r="79" spans="1:3" x14ac:dyDescent="0.25">
      <c r="A79" t="s">
        <v>180</v>
      </c>
      <c r="B79" t="s">
        <v>4</v>
      </c>
      <c r="C79" s="1">
        <v>0.371181350439938</v>
      </c>
    </row>
    <row r="80" spans="1:3" x14ac:dyDescent="0.25">
      <c r="A80" t="s">
        <v>466</v>
      </c>
      <c r="B80" t="s">
        <v>4</v>
      </c>
      <c r="C80" s="1">
        <v>0.28978411755484201</v>
      </c>
    </row>
    <row r="81" spans="1:3" x14ac:dyDescent="0.25">
      <c r="A81" t="s">
        <v>287</v>
      </c>
      <c r="B81" t="s">
        <v>4</v>
      </c>
      <c r="C81" s="1">
        <v>0.33454165183892798</v>
      </c>
    </row>
    <row r="82" spans="1:3" x14ac:dyDescent="0.25">
      <c r="A82" t="s">
        <v>118</v>
      </c>
      <c r="B82" t="s">
        <v>4</v>
      </c>
      <c r="C82" s="1">
        <v>0.30785587509388401</v>
      </c>
    </row>
    <row r="83" spans="1:3" x14ac:dyDescent="0.25">
      <c r="A83" t="s">
        <v>181</v>
      </c>
      <c r="B83" t="s">
        <v>4</v>
      </c>
      <c r="C83" s="1">
        <v>0.38200033481698098</v>
      </c>
    </row>
    <row r="84" spans="1:3" x14ac:dyDescent="0.25">
      <c r="A84" t="s">
        <v>467</v>
      </c>
      <c r="B84" t="s">
        <v>4</v>
      </c>
      <c r="C84" s="1">
        <v>0.29699885262815801</v>
      </c>
    </row>
    <row r="85" spans="1:3" x14ac:dyDescent="0.25">
      <c r="A85" t="s">
        <v>288</v>
      </c>
      <c r="B85" t="s">
        <v>4</v>
      </c>
      <c r="C85" s="1">
        <v>0.320831305915867</v>
      </c>
    </row>
    <row r="86" spans="1:3" x14ac:dyDescent="0.25">
      <c r="A86" t="s">
        <v>289</v>
      </c>
      <c r="B86" t="s">
        <v>4</v>
      </c>
      <c r="C86" s="1">
        <v>0.32815447733696101</v>
      </c>
    </row>
    <row r="87" spans="1:3" x14ac:dyDescent="0.25">
      <c r="A87" t="s">
        <v>182</v>
      </c>
      <c r="B87" t="s">
        <v>4</v>
      </c>
      <c r="C87" s="1">
        <v>0.355116887001235</v>
      </c>
    </row>
    <row r="88" spans="1:3" x14ac:dyDescent="0.25">
      <c r="A88" t="s">
        <v>290</v>
      </c>
      <c r="B88" t="s">
        <v>4</v>
      </c>
      <c r="C88" s="1">
        <v>0.33825829704128002</v>
      </c>
    </row>
    <row r="89" spans="1:3" x14ac:dyDescent="0.25">
      <c r="A89" t="s">
        <v>183</v>
      </c>
      <c r="B89" t="s">
        <v>4</v>
      </c>
      <c r="C89" s="1">
        <v>0.36018784429378398</v>
      </c>
    </row>
    <row r="90" spans="1:3" x14ac:dyDescent="0.25">
      <c r="A90" t="s">
        <v>291</v>
      </c>
      <c r="B90" t="s">
        <v>4</v>
      </c>
      <c r="C90" s="1">
        <v>0.34348421082204</v>
      </c>
    </row>
    <row r="91" spans="1:3" x14ac:dyDescent="0.25">
      <c r="A91" t="s">
        <v>292</v>
      </c>
      <c r="B91" t="s">
        <v>4</v>
      </c>
      <c r="C91" s="1">
        <v>0.30916133724143202</v>
      </c>
    </row>
    <row r="92" spans="1:3" x14ac:dyDescent="0.25">
      <c r="A92" t="s">
        <v>468</v>
      </c>
      <c r="B92" t="s">
        <v>4</v>
      </c>
      <c r="C92" s="1">
        <v>0.31086337584815699</v>
      </c>
    </row>
    <row r="93" spans="1:3" x14ac:dyDescent="0.25">
      <c r="A93" t="s">
        <v>469</v>
      </c>
      <c r="B93" t="s">
        <v>4</v>
      </c>
      <c r="C93" s="1">
        <v>0.29776160424785397</v>
      </c>
    </row>
    <row r="94" spans="1:3" x14ac:dyDescent="0.25">
      <c r="A94" t="s">
        <v>184</v>
      </c>
      <c r="B94" t="s">
        <v>4</v>
      </c>
      <c r="C94" s="1">
        <v>0.35982655007402098</v>
      </c>
    </row>
    <row r="95" spans="1:3" x14ac:dyDescent="0.25">
      <c r="A95" t="s">
        <v>293</v>
      </c>
      <c r="B95" t="s">
        <v>4</v>
      </c>
      <c r="C95" s="1">
        <v>0.32804013243521302</v>
      </c>
    </row>
    <row r="96" spans="1:3" x14ac:dyDescent="0.25">
      <c r="A96" t="s">
        <v>294</v>
      </c>
      <c r="B96" t="s">
        <v>4</v>
      </c>
      <c r="C96" s="1">
        <v>0.32967868927363903</v>
      </c>
    </row>
    <row r="97" spans="1:3" x14ac:dyDescent="0.25">
      <c r="A97" t="s">
        <v>185</v>
      </c>
      <c r="B97" t="s">
        <v>4</v>
      </c>
      <c r="C97" s="1">
        <v>0.32295600563815502</v>
      </c>
    </row>
    <row r="98" spans="1:3" x14ac:dyDescent="0.25">
      <c r="A98" t="s">
        <v>470</v>
      </c>
      <c r="B98" t="s">
        <v>4</v>
      </c>
      <c r="C98" s="1">
        <v>0.31275779960690098</v>
      </c>
    </row>
    <row r="99" spans="1:3" x14ac:dyDescent="0.25">
      <c r="A99" t="s">
        <v>119</v>
      </c>
      <c r="B99" t="s">
        <v>4</v>
      </c>
      <c r="C99" s="1">
        <v>0.33076340272847998</v>
      </c>
    </row>
    <row r="100" spans="1:3" x14ac:dyDescent="0.25">
      <c r="A100" t="s">
        <v>186</v>
      </c>
      <c r="B100" t="s">
        <v>4</v>
      </c>
      <c r="C100" s="1">
        <v>0.35232109341659301</v>
      </c>
    </row>
    <row r="101" spans="1:3" x14ac:dyDescent="0.25">
      <c r="A101" t="s">
        <v>471</v>
      </c>
      <c r="B101" t="s">
        <v>4</v>
      </c>
      <c r="C101" s="1">
        <v>0.31059306152410898</v>
      </c>
    </row>
    <row r="102" spans="1:3" x14ac:dyDescent="0.25">
      <c r="A102" t="s">
        <v>472</v>
      </c>
      <c r="B102" t="s">
        <v>4</v>
      </c>
      <c r="C102" s="1">
        <v>0.30370168931621899</v>
      </c>
    </row>
    <row r="103" spans="1:3" x14ac:dyDescent="0.25">
      <c r="A103" t="s">
        <v>473</v>
      </c>
      <c r="B103" t="s">
        <v>4</v>
      </c>
      <c r="C103" s="1">
        <v>0.30356624830656798</v>
      </c>
    </row>
    <row r="104" spans="1:3" x14ac:dyDescent="0.25">
      <c r="A104" t="s">
        <v>295</v>
      </c>
      <c r="B104" t="s">
        <v>4</v>
      </c>
      <c r="C104" s="1">
        <v>0.32578800915702899</v>
      </c>
    </row>
    <row r="105" spans="1:3" x14ac:dyDescent="0.25">
      <c r="A105" t="s">
        <v>296</v>
      </c>
      <c r="B105" t="s">
        <v>4</v>
      </c>
      <c r="C105" s="1">
        <v>0.31244069861722701</v>
      </c>
    </row>
    <row r="106" spans="1:3" x14ac:dyDescent="0.25">
      <c r="A106" t="s">
        <v>297</v>
      </c>
      <c r="B106" t="s">
        <v>4</v>
      </c>
      <c r="C106" s="1">
        <v>0.34108033492346401</v>
      </c>
    </row>
    <row r="107" spans="1:3" x14ac:dyDescent="0.25">
      <c r="A107" t="s">
        <v>384</v>
      </c>
      <c r="B107" t="s">
        <v>4</v>
      </c>
      <c r="C107" s="1">
        <v>0.30571688478993903</v>
      </c>
    </row>
    <row r="108" spans="1:3" x14ac:dyDescent="0.25">
      <c r="A108" t="s">
        <v>187</v>
      </c>
      <c r="B108" t="s">
        <v>4</v>
      </c>
      <c r="C108" s="1">
        <v>0.3589415651167</v>
      </c>
    </row>
    <row r="109" spans="1:3" x14ac:dyDescent="0.25">
      <c r="A109" t="s">
        <v>298</v>
      </c>
      <c r="B109" t="s">
        <v>4</v>
      </c>
      <c r="C109" s="1">
        <v>0.30276506791985303</v>
      </c>
    </row>
    <row r="110" spans="1:3" x14ac:dyDescent="0.25">
      <c r="A110" t="s">
        <v>120</v>
      </c>
      <c r="B110" t="s">
        <v>4</v>
      </c>
      <c r="C110" s="1">
        <v>0.32172965673010601</v>
      </c>
    </row>
    <row r="111" spans="1:3" x14ac:dyDescent="0.25">
      <c r="A111" t="s">
        <v>121</v>
      </c>
      <c r="B111" t="s">
        <v>4</v>
      </c>
      <c r="C111" s="1">
        <v>0.30956951720419401</v>
      </c>
    </row>
    <row r="112" spans="1:3" x14ac:dyDescent="0.25">
      <c r="A112" t="s">
        <v>122</v>
      </c>
      <c r="B112" t="s">
        <v>4</v>
      </c>
      <c r="C112" s="1">
        <v>0.34230159571329499</v>
      </c>
    </row>
    <row r="113" spans="1:3" x14ac:dyDescent="0.25">
      <c r="A113" t="s">
        <v>123</v>
      </c>
      <c r="B113" t="s">
        <v>4</v>
      </c>
      <c r="C113" s="1">
        <v>0.34128652711044399</v>
      </c>
    </row>
    <row r="114" spans="1:3" x14ac:dyDescent="0.25">
      <c r="A114" t="s">
        <v>124</v>
      </c>
      <c r="B114" t="s">
        <v>4</v>
      </c>
      <c r="C114" s="1">
        <v>0.30238688157751398</v>
      </c>
    </row>
    <row r="115" spans="1:3" x14ac:dyDescent="0.25">
      <c r="A115" t="s">
        <v>188</v>
      </c>
      <c r="B115" t="s">
        <v>4</v>
      </c>
      <c r="C115" s="1">
        <v>0.352217052979096</v>
      </c>
    </row>
    <row r="116" spans="1:3" x14ac:dyDescent="0.25">
      <c r="A116" t="s">
        <v>125</v>
      </c>
      <c r="B116" t="s">
        <v>4</v>
      </c>
      <c r="C116" s="1">
        <v>0.31218725496382299</v>
      </c>
    </row>
    <row r="117" spans="1:3" x14ac:dyDescent="0.25">
      <c r="A117" t="s">
        <v>189</v>
      </c>
      <c r="B117" t="s">
        <v>4</v>
      </c>
      <c r="C117" s="1">
        <v>0.29264993574609699</v>
      </c>
    </row>
    <row r="118" spans="1:3" x14ac:dyDescent="0.25">
      <c r="A118" t="s">
        <v>190</v>
      </c>
      <c r="B118" t="s">
        <v>4</v>
      </c>
      <c r="C118" s="1">
        <v>0.31376906681581901</v>
      </c>
    </row>
    <row r="119" spans="1:3" x14ac:dyDescent="0.25">
      <c r="A119" t="s">
        <v>299</v>
      </c>
      <c r="B119" t="s">
        <v>4</v>
      </c>
      <c r="C119" s="1">
        <v>0.32884027741773397</v>
      </c>
    </row>
    <row r="120" spans="1:3" x14ac:dyDescent="0.25">
      <c r="A120" t="s">
        <v>300</v>
      </c>
      <c r="B120" t="s">
        <v>4</v>
      </c>
      <c r="C120" s="1">
        <v>0.35081061112526102</v>
      </c>
    </row>
    <row r="121" spans="1:3" x14ac:dyDescent="0.25">
      <c r="A121" t="s">
        <v>191</v>
      </c>
      <c r="B121" t="s">
        <v>4</v>
      </c>
      <c r="C121" s="1">
        <v>0.32242752009849202</v>
      </c>
    </row>
    <row r="122" spans="1:3" x14ac:dyDescent="0.25">
      <c r="A122" t="s">
        <v>301</v>
      </c>
      <c r="B122" t="s">
        <v>4</v>
      </c>
      <c r="C122" s="1">
        <v>0.33495325682821803</v>
      </c>
    </row>
    <row r="123" spans="1:3" x14ac:dyDescent="0.25">
      <c r="A123" t="s">
        <v>302</v>
      </c>
      <c r="B123" t="s">
        <v>4</v>
      </c>
      <c r="C123" s="1">
        <v>0.33709250693739401</v>
      </c>
    </row>
    <row r="124" spans="1:3" x14ac:dyDescent="0.25">
      <c r="A124" t="s">
        <v>303</v>
      </c>
      <c r="B124" t="s">
        <v>4</v>
      </c>
      <c r="C124" s="1">
        <v>0.34421308289138502</v>
      </c>
    </row>
    <row r="125" spans="1:3" x14ac:dyDescent="0.25">
      <c r="A125" t="s">
        <v>304</v>
      </c>
      <c r="B125" t="s">
        <v>4</v>
      </c>
      <c r="C125" s="1">
        <v>0.33345934626518903</v>
      </c>
    </row>
    <row r="126" spans="1:3" x14ac:dyDescent="0.25">
      <c r="A126" t="s">
        <v>385</v>
      </c>
      <c r="B126" t="s">
        <v>4</v>
      </c>
      <c r="C126" s="1">
        <v>0.31884769065650798</v>
      </c>
    </row>
    <row r="127" spans="1:3" x14ac:dyDescent="0.25">
      <c r="A127" t="s">
        <v>305</v>
      </c>
      <c r="B127" t="s">
        <v>4</v>
      </c>
      <c r="C127" s="1">
        <v>0.33584550676313801</v>
      </c>
    </row>
    <row r="128" spans="1:3" x14ac:dyDescent="0.25">
      <c r="A128" t="s">
        <v>392</v>
      </c>
      <c r="B128" t="s">
        <v>4</v>
      </c>
      <c r="C128" s="1">
        <v>0.29676459173941</v>
      </c>
    </row>
    <row r="129" spans="1:3" x14ac:dyDescent="0.25">
      <c r="A129" t="s">
        <v>474</v>
      </c>
      <c r="B129" t="s">
        <v>4</v>
      </c>
      <c r="C129" s="1">
        <v>0.29934928194365901</v>
      </c>
    </row>
    <row r="130" spans="1:3" x14ac:dyDescent="0.25">
      <c r="A130" t="s">
        <v>126</v>
      </c>
      <c r="B130" t="s">
        <v>4</v>
      </c>
      <c r="C130" s="1">
        <v>0.34173106575880302</v>
      </c>
    </row>
    <row r="131" spans="1:3" x14ac:dyDescent="0.25">
      <c r="A131" t="s">
        <v>192</v>
      </c>
      <c r="B131" t="s">
        <v>4</v>
      </c>
      <c r="C131" s="1">
        <v>0.34286627821341498</v>
      </c>
    </row>
    <row r="132" spans="1:3" x14ac:dyDescent="0.25">
      <c r="A132" t="s">
        <v>393</v>
      </c>
      <c r="B132" t="s">
        <v>4</v>
      </c>
      <c r="C132" s="1">
        <v>0.29332858488755997</v>
      </c>
    </row>
    <row r="133" spans="1:3" x14ac:dyDescent="0.25">
      <c r="A133" t="s">
        <v>193</v>
      </c>
      <c r="B133" t="s">
        <v>4</v>
      </c>
      <c r="C133" s="1">
        <v>0.30354465823549098</v>
      </c>
    </row>
    <row r="134" spans="1:3" x14ac:dyDescent="0.25">
      <c r="A134" t="s">
        <v>194</v>
      </c>
      <c r="B134" t="s">
        <v>4</v>
      </c>
      <c r="C134" s="1">
        <v>0.34298031147017</v>
      </c>
    </row>
    <row r="135" spans="1:3" x14ac:dyDescent="0.25">
      <c r="A135" t="s">
        <v>306</v>
      </c>
      <c r="B135" t="s">
        <v>4</v>
      </c>
      <c r="C135" s="1">
        <v>0.33897449981282701</v>
      </c>
    </row>
    <row r="136" spans="1:3" x14ac:dyDescent="0.25">
      <c r="A136" t="s">
        <v>475</v>
      </c>
      <c r="B136" t="s">
        <v>4</v>
      </c>
      <c r="C136" s="1">
        <v>0.29266915796972998</v>
      </c>
    </row>
    <row r="137" spans="1:3" x14ac:dyDescent="0.25">
      <c r="A137" t="s">
        <v>127</v>
      </c>
      <c r="B137" t="s">
        <v>4</v>
      </c>
      <c r="C137" s="1">
        <v>0.30012742522493802</v>
      </c>
    </row>
    <row r="138" spans="1:3" x14ac:dyDescent="0.25">
      <c r="A138" t="s">
        <v>195</v>
      </c>
      <c r="B138" t="s">
        <v>4</v>
      </c>
      <c r="C138" s="1">
        <v>0.347967987134923</v>
      </c>
    </row>
    <row r="139" spans="1:3" x14ac:dyDescent="0.25">
      <c r="A139" t="s">
        <v>307</v>
      </c>
      <c r="B139" t="s">
        <v>4</v>
      </c>
      <c r="C139" s="1">
        <v>0.31528612688158503</v>
      </c>
    </row>
    <row r="140" spans="1:3" x14ac:dyDescent="0.25">
      <c r="A140" t="s">
        <v>308</v>
      </c>
      <c r="B140" t="s">
        <v>4</v>
      </c>
      <c r="C140" s="1">
        <v>0.31473838947313099</v>
      </c>
    </row>
    <row r="141" spans="1:3" x14ac:dyDescent="0.25">
      <c r="A141" t="s">
        <v>476</v>
      </c>
      <c r="B141" t="s">
        <v>4</v>
      </c>
      <c r="C141" s="1">
        <v>0.31458811224467598</v>
      </c>
    </row>
    <row r="142" spans="1:3" x14ac:dyDescent="0.25">
      <c r="A142" t="s">
        <v>196</v>
      </c>
      <c r="B142" t="s">
        <v>4</v>
      </c>
      <c r="C142" s="1">
        <v>0.339159803908748</v>
      </c>
    </row>
    <row r="143" spans="1:3" x14ac:dyDescent="0.25">
      <c r="A143" t="s">
        <v>386</v>
      </c>
      <c r="B143" t="s">
        <v>4</v>
      </c>
      <c r="C143" s="1">
        <v>0.30508225508020398</v>
      </c>
    </row>
    <row r="144" spans="1:3" x14ac:dyDescent="0.25">
      <c r="A144" t="s">
        <v>197</v>
      </c>
      <c r="B144" t="s">
        <v>4</v>
      </c>
      <c r="C144" s="1">
        <v>0.350598160619565</v>
      </c>
    </row>
    <row r="145" spans="1:3" x14ac:dyDescent="0.25">
      <c r="A145" t="s">
        <v>198</v>
      </c>
      <c r="B145" t="s">
        <v>4</v>
      </c>
      <c r="C145" s="1">
        <v>0.31894215762063</v>
      </c>
    </row>
    <row r="146" spans="1:3" x14ac:dyDescent="0.25">
      <c r="A146" t="s">
        <v>309</v>
      </c>
      <c r="B146" t="s">
        <v>4</v>
      </c>
      <c r="C146" s="1">
        <v>0.34075127804176802</v>
      </c>
    </row>
    <row r="147" spans="1:3" x14ac:dyDescent="0.25">
      <c r="A147" t="s">
        <v>128</v>
      </c>
      <c r="B147" t="s">
        <v>4</v>
      </c>
      <c r="C147" s="1">
        <v>0.38234251705918398</v>
      </c>
    </row>
    <row r="148" spans="1:3" x14ac:dyDescent="0.25">
      <c r="A148" t="s">
        <v>310</v>
      </c>
      <c r="B148" t="s">
        <v>4</v>
      </c>
      <c r="C148" s="1">
        <v>0.308098362707386</v>
      </c>
    </row>
    <row r="149" spans="1:3" x14ac:dyDescent="0.25">
      <c r="A149" t="s">
        <v>410</v>
      </c>
      <c r="B149" t="s">
        <v>4</v>
      </c>
      <c r="C149" s="1">
        <v>0.30645712011369503</v>
      </c>
    </row>
    <row r="150" spans="1:3" x14ac:dyDescent="0.25">
      <c r="A150" t="s">
        <v>311</v>
      </c>
      <c r="B150" t="s">
        <v>4</v>
      </c>
      <c r="C150" s="1">
        <v>0.357304815897873</v>
      </c>
    </row>
    <row r="151" spans="1:3" x14ac:dyDescent="0.25">
      <c r="A151" t="s">
        <v>312</v>
      </c>
      <c r="B151" t="s">
        <v>4</v>
      </c>
      <c r="C151" s="1">
        <v>0.353341178271247</v>
      </c>
    </row>
    <row r="152" spans="1:3" x14ac:dyDescent="0.25">
      <c r="A152" t="s">
        <v>313</v>
      </c>
      <c r="B152" t="s">
        <v>4</v>
      </c>
      <c r="C152" s="1">
        <v>0.333900046304345</v>
      </c>
    </row>
    <row r="153" spans="1:3" x14ac:dyDescent="0.25">
      <c r="A153" t="s">
        <v>387</v>
      </c>
      <c r="B153" t="s">
        <v>4</v>
      </c>
      <c r="C153" s="1">
        <v>0.30459633733802799</v>
      </c>
    </row>
    <row r="154" spans="1:3" x14ac:dyDescent="0.25">
      <c r="A154" t="s">
        <v>477</v>
      </c>
      <c r="B154" t="s">
        <v>4</v>
      </c>
      <c r="C154" s="1">
        <v>0.31533468185896502</v>
      </c>
    </row>
    <row r="155" spans="1:3" x14ac:dyDescent="0.25">
      <c r="A155" t="s">
        <v>314</v>
      </c>
      <c r="B155" t="s">
        <v>4</v>
      </c>
      <c r="C155" s="1">
        <v>0.32873829566409801</v>
      </c>
    </row>
    <row r="156" spans="1:3" x14ac:dyDescent="0.25">
      <c r="A156" t="s">
        <v>432</v>
      </c>
      <c r="B156" t="s">
        <v>4</v>
      </c>
      <c r="C156" s="1">
        <v>0.30238707626089001</v>
      </c>
    </row>
    <row r="157" spans="1:3" x14ac:dyDescent="0.25">
      <c r="A157" t="s">
        <v>199</v>
      </c>
      <c r="B157" t="s">
        <v>4</v>
      </c>
      <c r="C157" s="1">
        <v>0.31853234361537502</v>
      </c>
    </row>
    <row r="158" spans="1:3" x14ac:dyDescent="0.25">
      <c r="A158" t="s">
        <v>200</v>
      </c>
      <c r="B158" t="s">
        <v>4</v>
      </c>
      <c r="C158" s="1">
        <v>0.34651571208973603</v>
      </c>
    </row>
    <row r="159" spans="1:3" x14ac:dyDescent="0.25">
      <c r="A159" t="s">
        <v>478</v>
      </c>
      <c r="B159" t="s">
        <v>4</v>
      </c>
      <c r="C159" s="1">
        <v>0.29046507277443301</v>
      </c>
    </row>
    <row r="160" spans="1:3" x14ac:dyDescent="0.25">
      <c r="A160" t="s">
        <v>479</v>
      </c>
      <c r="B160" t="s">
        <v>4</v>
      </c>
      <c r="C160" s="1">
        <v>0.30614031597202901</v>
      </c>
    </row>
    <row r="161" spans="1:3" x14ac:dyDescent="0.25">
      <c r="A161" t="s">
        <v>315</v>
      </c>
      <c r="B161" t="s">
        <v>4</v>
      </c>
      <c r="C161" s="1">
        <v>0.327675398661748</v>
      </c>
    </row>
    <row r="162" spans="1:3" x14ac:dyDescent="0.25">
      <c r="A162" t="s">
        <v>316</v>
      </c>
      <c r="B162" t="s">
        <v>4</v>
      </c>
      <c r="C162" s="1">
        <v>0.29870508800925399</v>
      </c>
    </row>
    <row r="163" spans="1:3" x14ac:dyDescent="0.25">
      <c r="A163" t="s">
        <v>201</v>
      </c>
      <c r="B163" t="s">
        <v>4</v>
      </c>
      <c r="C163" s="1">
        <v>0.31788429163205001</v>
      </c>
    </row>
    <row r="164" spans="1:3" x14ac:dyDescent="0.25">
      <c r="A164" t="s">
        <v>202</v>
      </c>
      <c r="B164" t="s">
        <v>4</v>
      </c>
      <c r="C164" s="1">
        <v>0.302178487562622</v>
      </c>
    </row>
    <row r="165" spans="1:3" x14ac:dyDescent="0.25">
      <c r="A165" t="s">
        <v>203</v>
      </c>
      <c r="B165" t="s">
        <v>4</v>
      </c>
      <c r="C165" s="1">
        <v>0.33823458951834801</v>
      </c>
    </row>
    <row r="166" spans="1:3" x14ac:dyDescent="0.25">
      <c r="A166" t="s">
        <v>204</v>
      </c>
      <c r="B166" t="s">
        <v>4</v>
      </c>
      <c r="C166" s="1">
        <v>0.334385874473907</v>
      </c>
    </row>
    <row r="167" spans="1:3" x14ac:dyDescent="0.25">
      <c r="A167" t="s">
        <v>205</v>
      </c>
      <c r="B167" t="s">
        <v>4</v>
      </c>
      <c r="C167" s="1">
        <v>0.34332512479750599</v>
      </c>
    </row>
    <row r="168" spans="1:3" x14ac:dyDescent="0.25">
      <c r="A168" t="s">
        <v>394</v>
      </c>
      <c r="B168" t="s">
        <v>4</v>
      </c>
      <c r="C168" s="1">
        <v>0.29364519697772601</v>
      </c>
    </row>
    <row r="169" spans="1:3" x14ac:dyDescent="0.25">
      <c r="A169" t="s">
        <v>317</v>
      </c>
      <c r="B169" t="s">
        <v>4</v>
      </c>
      <c r="C169" s="1">
        <v>0.32302819986127201</v>
      </c>
    </row>
    <row r="170" spans="1:3" x14ac:dyDescent="0.25">
      <c r="A170" t="s">
        <v>480</v>
      </c>
      <c r="B170" t="s">
        <v>4</v>
      </c>
      <c r="C170" s="1">
        <v>0.30623327422754898</v>
      </c>
    </row>
    <row r="171" spans="1:3" x14ac:dyDescent="0.25">
      <c r="A171" t="s">
        <v>318</v>
      </c>
      <c r="B171" t="s">
        <v>4</v>
      </c>
      <c r="C171" s="1">
        <v>0.33523840509463199</v>
      </c>
    </row>
    <row r="172" spans="1:3" x14ac:dyDescent="0.25">
      <c r="A172" t="s">
        <v>129</v>
      </c>
      <c r="B172" t="s">
        <v>4</v>
      </c>
      <c r="C172" s="1">
        <v>0.32350511234103602</v>
      </c>
    </row>
    <row r="173" spans="1:3" x14ac:dyDescent="0.25">
      <c r="A173" t="s">
        <v>130</v>
      </c>
      <c r="B173" t="s">
        <v>4</v>
      </c>
      <c r="C173" s="1">
        <v>0.354054281243189</v>
      </c>
    </row>
    <row r="174" spans="1:3" x14ac:dyDescent="0.25">
      <c r="A174" t="s">
        <v>395</v>
      </c>
      <c r="B174" t="s">
        <v>4</v>
      </c>
      <c r="C174" s="1">
        <v>0.28974860476402903</v>
      </c>
    </row>
    <row r="175" spans="1:3" x14ac:dyDescent="0.25">
      <c r="A175" t="s">
        <v>319</v>
      </c>
      <c r="B175" t="s">
        <v>4</v>
      </c>
      <c r="C175" s="1">
        <v>0.35961894128793498</v>
      </c>
    </row>
    <row r="176" spans="1:3" x14ac:dyDescent="0.25">
      <c r="A176" t="s">
        <v>206</v>
      </c>
      <c r="B176" t="s">
        <v>4</v>
      </c>
      <c r="C176" s="1">
        <v>0.34575158611487899</v>
      </c>
    </row>
    <row r="177" spans="1:3" x14ac:dyDescent="0.25">
      <c r="A177" t="s">
        <v>320</v>
      </c>
      <c r="B177" t="s">
        <v>4</v>
      </c>
      <c r="C177" s="1">
        <v>0.331380565933801</v>
      </c>
    </row>
    <row r="178" spans="1:3" x14ac:dyDescent="0.25">
      <c r="A178" t="s">
        <v>321</v>
      </c>
      <c r="B178" t="s">
        <v>4</v>
      </c>
      <c r="C178" s="1">
        <v>0.32467374033625401</v>
      </c>
    </row>
    <row r="179" spans="1:3" x14ac:dyDescent="0.25">
      <c r="A179" t="s">
        <v>396</v>
      </c>
      <c r="B179" t="s">
        <v>4</v>
      </c>
      <c r="C179" s="1">
        <v>0.30199235098239002</v>
      </c>
    </row>
    <row r="180" spans="1:3" x14ac:dyDescent="0.25">
      <c r="A180" t="s">
        <v>131</v>
      </c>
      <c r="B180" t="s">
        <v>4</v>
      </c>
      <c r="C180" s="1">
        <v>0.38373065943176898</v>
      </c>
    </row>
    <row r="181" spans="1:3" x14ac:dyDescent="0.25">
      <c r="A181" t="s">
        <v>322</v>
      </c>
      <c r="B181" t="s">
        <v>4</v>
      </c>
      <c r="C181" s="1">
        <v>0.33205324742797698</v>
      </c>
    </row>
    <row r="182" spans="1:3" x14ac:dyDescent="0.25">
      <c r="A182" t="s">
        <v>323</v>
      </c>
      <c r="B182" t="s">
        <v>4</v>
      </c>
      <c r="C182" s="1">
        <v>0.31965876650214597</v>
      </c>
    </row>
    <row r="183" spans="1:3" x14ac:dyDescent="0.25">
      <c r="A183" t="s">
        <v>324</v>
      </c>
      <c r="B183" t="s">
        <v>4</v>
      </c>
      <c r="C183" s="1">
        <v>0.30258323605140902</v>
      </c>
    </row>
    <row r="184" spans="1:3" x14ac:dyDescent="0.25">
      <c r="A184" t="s">
        <v>325</v>
      </c>
      <c r="B184" t="s">
        <v>4</v>
      </c>
      <c r="C184" s="1">
        <v>0.332908839536322</v>
      </c>
    </row>
    <row r="185" spans="1:3" x14ac:dyDescent="0.25">
      <c r="A185" t="s">
        <v>482</v>
      </c>
      <c r="B185" t="s">
        <v>4</v>
      </c>
      <c r="C185" s="1">
        <v>0.297478804078393</v>
      </c>
    </row>
    <row r="186" spans="1:3" x14ac:dyDescent="0.25">
      <c r="A186" t="s">
        <v>132</v>
      </c>
      <c r="B186" t="s">
        <v>4</v>
      </c>
      <c r="C186" s="1">
        <v>0.33928090083309298</v>
      </c>
    </row>
    <row r="187" spans="1:3" x14ac:dyDescent="0.25">
      <c r="A187" t="s">
        <v>411</v>
      </c>
      <c r="B187" t="s">
        <v>4</v>
      </c>
      <c r="C187" s="1">
        <v>0.29419668301888602</v>
      </c>
    </row>
    <row r="188" spans="1:3" x14ac:dyDescent="0.25">
      <c r="A188" t="s">
        <v>326</v>
      </c>
      <c r="B188" t="s">
        <v>4</v>
      </c>
      <c r="C188" s="1">
        <v>0.34239462857774799</v>
      </c>
    </row>
    <row r="189" spans="1:3" x14ac:dyDescent="0.25">
      <c r="A189" t="s">
        <v>327</v>
      </c>
      <c r="B189" t="s">
        <v>4</v>
      </c>
      <c r="C189" s="1">
        <v>0.33752197497688402</v>
      </c>
    </row>
    <row r="190" spans="1:3" x14ac:dyDescent="0.25">
      <c r="A190" t="s">
        <v>420</v>
      </c>
      <c r="B190" t="s">
        <v>4</v>
      </c>
      <c r="C190" s="1">
        <v>0.30795974938263099</v>
      </c>
    </row>
    <row r="191" spans="1:3" x14ac:dyDescent="0.25">
      <c r="A191" t="s">
        <v>328</v>
      </c>
      <c r="B191" t="s">
        <v>4</v>
      </c>
      <c r="C191" s="1">
        <v>0.32721415998725001</v>
      </c>
    </row>
    <row r="192" spans="1:3" x14ac:dyDescent="0.25">
      <c r="A192" t="s">
        <v>133</v>
      </c>
      <c r="B192" t="s">
        <v>4</v>
      </c>
      <c r="C192" s="1">
        <v>0.351472326523531</v>
      </c>
    </row>
    <row r="193" spans="1:3" x14ac:dyDescent="0.25">
      <c r="A193" t="s">
        <v>412</v>
      </c>
      <c r="B193" t="s">
        <v>4</v>
      </c>
      <c r="C193" s="1">
        <v>0.29777077638307697</v>
      </c>
    </row>
    <row r="194" spans="1:3" x14ac:dyDescent="0.25">
      <c r="A194" t="s">
        <v>207</v>
      </c>
      <c r="B194" t="s">
        <v>4</v>
      </c>
      <c r="C194" s="1">
        <v>0.32757070989153497</v>
      </c>
    </row>
    <row r="195" spans="1:3" x14ac:dyDescent="0.25">
      <c r="A195" t="s">
        <v>208</v>
      </c>
      <c r="B195" t="s">
        <v>4</v>
      </c>
      <c r="C195" s="1">
        <v>0.37728270966331801</v>
      </c>
    </row>
    <row r="196" spans="1:3" x14ac:dyDescent="0.25">
      <c r="A196" t="s">
        <v>209</v>
      </c>
      <c r="B196" t="s">
        <v>4</v>
      </c>
      <c r="C196" s="1">
        <v>0.34266326453409701</v>
      </c>
    </row>
    <row r="197" spans="1:3" x14ac:dyDescent="0.25">
      <c r="A197" t="s">
        <v>379</v>
      </c>
      <c r="B197" t="s">
        <v>4</v>
      </c>
      <c r="C197" s="1">
        <v>0.29284077617044602</v>
      </c>
    </row>
    <row r="198" spans="1:3" x14ac:dyDescent="0.25">
      <c r="A198" t="s">
        <v>210</v>
      </c>
      <c r="B198" t="s">
        <v>4</v>
      </c>
      <c r="C198" s="1">
        <v>0.32277123409021002</v>
      </c>
    </row>
    <row r="199" spans="1:3" x14ac:dyDescent="0.25">
      <c r="A199" t="s">
        <v>211</v>
      </c>
      <c r="B199" t="s">
        <v>4</v>
      </c>
      <c r="C199" s="1">
        <v>0.37269592727954998</v>
      </c>
    </row>
    <row r="200" spans="1:3" x14ac:dyDescent="0.25">
      <c r="A200" t="s">
        <v>329</v>
      </c>
      <c r="B200" t="s">
        <v>4</v>
      </c>
      <c r="C200" s="1">
        <v>0.32504691948034398</v>
      </c>
    </row>
    <row r="201" spans="1:3" x14ac:dyDescent="0.25">
      <c r="A201" t="s">
        <v>212</v>
      </c>
      <c r="B201" t="s">
        <v>4</v>
      </c>
      <c r="C201" s="1">
        <v>0.30471262554789402</v>
      </c>
    </row>
    <row r="202" spans="1:3" x14ac:dyDescent="0.25">
      <c r="A202" t="s">
        <v>397</v>
      </c>
      <c r="B202" t="s">
        <v>4</v>
      </c>
      <c r="C202" s="1">
        <v>0.29479522447452999</v>
      </c>
    </row>
    <row r="203" spans="1:3" x14ac:dyDescent="0.25">
      <c r="A203" t="s">
        <v>330</v>
      </c>
      <c r="B203" t="s">
        <v>4</v>
      </c>
      <c r="C203" s="1">
        <v>0.31196465668145801</v>
      </c>
    </row>
    <row r="204" spans="1:3" x14ac:dyDescent="0.25">
      <c r="A204" t="s">
        <v>134</v>
      </c>
      <c r="B204" t="s">
        <v>4</v>
      </c>
      <c r="C204" s="1">
        <v>0.337092953926731</v>
      </c>
    </row>
    <row r="205" spans="1:3" x14ac:dyDescent="0.25">
      <c r="A205" t="s">
        <v>213</v>
      </c>
      <c r="B205" t="s">
        <v>4</v>
      </c>
      <c r="C205" s="1">
        <v>0.355088434768698</v>
      </c>
    </row>
    <row r="206" spans="1:3" x14ac:dyDescent="0.25">
      <c r="A206" t="s">
        <v>331</v>
      </c>
      <c r="B206" t="s">
        <v>4</v>
      </c>
      <c r="C206" s="1">
        <v>0.33290234370765998</v>
      </c>
    </row>
    <row r="207" spans="1:3" x14ac:dyDescent="0.25">
      <c r="A207" t="s">
        <v>214</v>
      </c>
      <c r="B207" t="s">
        <v>4</v>
      </c>
      <c r="C207" s="1">
        <v>0.35825447095329999</v>
      </c>
    </row>
    <row r="208" spans="1:3" x14ac:dyDescent="0.25">
      <c r="A208" t="s">
        <v>332</v>
      </c>
      <c r="B208" t="s">
        <v>4</v>
      </c>
      <c r="C208" s="1">
        <v>0.30858186343773603</v>
      </c>
    </row>
    <row r="209" spans="1:3" x14ac:dyDescent="0.25">
      <c r="A209" t="s">
        <v>215</v>
      </c>
      <c r="B209" t="s">
        <v>4</v>
      </c>
      <c r="C209" s="1">
        <v>0.32681560894123002</v>
      </c>
    </row>
    <row r="210" spans="1:3" x14ac:dyDescent="0.25">
      <c r="A210" t="s">
        <v>216</v>
      </c>
      <c r="B210" t="s">
        <v>4</v>
      </c>
      <c r="C210" s="1">
        <v>0.32236156074982503</v>
      </c>
    </row>
    <row r="211" spans="1:3" x14ac:dyDescent="0.25">
      <c r="A211" t="s">
        <v>135</v>
      </c>
      <c r="B211" t="s">
        <v>4</v>
      </c>
      <c r="C211" s="1">
        <v>0.36617812261548899</v>
      </c>
    </row>
    <row r="212" spans="1:3" x14ac:dyDescent="0.25">
      <c r="A212" t="s">
        <v>217</v>
      </c>
      <c r="B212" t="s">
        <v>4</v>
      </c>
      <c r="C212" s="1">
        <v>0.300412191918833</v>
      </c>
    </row>
    <row r="213" spans="1:3" x14ac:dyDescent="0.25">
      <c r="A213" t="s">
        <v>333</v>
      </c>
      <c r="B213" t="s">
        <v>4</v>
      </c>
      <c r="C213" s="1">
        <v>0.31583804100959301</v>
      </c>
    </row>
    <row r="214" spans="1:3" x14ac:dyDescent="0.25">
      <c r="A214" t="s">
        <v>218</v>
      </c>
      <c r="B214" t="s">
        <v>4</v>
      </c>
      <c r="C214" s="1">
        <v>0.31778847455756998</v>
      </c>
    </row>
    <row r="215" spans="1:3" x14ac:dyDescent="0.25">
      <c r="A215" t="s">
        <v>421</v>
      </c>
      <c r="B215" t="s">
        <v>4</v>
      </c>
      <c r="C215" s="1">
        <v>0.316229837924138</v>
      </c>
    </row>
    <row r="216" spans="1:3" x14ac:dyDescent="0.25">
      <c r="A216" t="s">
        <v>334</v>
      </c>
      <c r="B216" t="s">
        <v>4</v>
      </c>
      <c r="C216" s="1">
        <v>0.31573321565710699</v>
      </c>
    </row>
    <row r="217" spans="1:3" x14ac:dyDescent="0.25">
      <c r="A217" t="s">
        <v>136</v>
      </c>
      <c r="B217" t="s">
        <v>4</v>
      </c>
      <c r="C217" s="1">
        <v>0.31912393107444698</v>
      </c>
    </row>
    <row r="218" spans="1:3" x14ac:dyDescent="0.25">
      <c r="A218" t="s">
        <v>433</v>
      </c>
      <c r="B218" t="s">
        <v>4</v>
      </c>
      <c r="C218" s="1">
        <v>0.29653872836999201</v>
      </c>
    </row>
    <row r="219" spans="1:3" x14ac:dyDescent="0.25">
      <c r="A219" t="s">
        <v>219</v>
      </c>
      <c r="B219" t="s">
        <v>4</v>
      </c>
      <c r="C219" s="1">
        <v>0.320822265650684</v>
      </c>
    </row>
    <row r="220" spans="1:3" x14ac:dyDescent="0.25">
      <c r="A220" t="s">
        <v>220</v>
      </c>
      <c r="B220" t="s">
        <v>4</v>
      </c>
      <c r="C220" s="1">
        <v>0.32737763146737298</v>
      </c>
    </row>
    <row r="221" spans="1:3" x14ac:dyDescent="0.25">
      <c r="A221" t="s">
        <v>398</v>
      </c>
      <c r="B221" t="s">
        <v>4</v>
      </c>
      <c r="C221" s="1">
        <v>0.30184763857195701</v>
      </c>
    </row>
    <row r="222" spans="1:3" x14ac:dyDescent="0.25">
      <c r="A222" t="s">
        <v>221</v>
      </c>
      <c r="B222" t="s">
        <v>4</v>
      </c>
      <c r="C222" s="1">
        <v>0.31101919316596499</v>
      </c>
    </row>
    <row r="223" spans="1:3" x14ac:dyDescent="0.25">
      <c r="A223" t="s">
        <v>422</v>
      </c>
      <c r="B223" t="s">
        <v>4</v>
      </c>
      <c r="C223" s="1">
        <v>0.31131807380743298</v>
      </c>
    </row>
    <row r="224" spans="1:3" x14ac:dyDescent="0.25">
      <c r="A224" t="s">
        <v>222</v>
      </c>
      <c r="B224" t="s">
        <v>4</v>
      </c>
      <c r="C224" s="1">
        <v>0.33459854154631802</v>
      </c>
    </row>
    <row r="225" spans="1:3" x14ac:dyDescent="0.25">
      <c r="A225" t="s">
        <v>223</v>
      </c>
      <c r="B225" t="s">
        <v>4</v>
      </c>
      <c r="C225" s="1">
        <v>0.34245632515316499</v>
      </c>
    </row>
    <row r="226" spans="1:3" x14ac:dyDescent="0.25">
      <c r="A226" t="s">
        <v>399</v>
      </c>
      <c r="B226" t="s">
        <v>4</v>
      </c>
      <c r="C226" s="1">
        <v>0.29521895908030998</v>
      </c>
    </row>
    <row r="227" spans="1:3" x14ac:dyDescent="0.25">
      <c r="A227" t="s">
        <v>335</v>
      </c>
      <c r="B227" t="s">
        <v>4</v>
      </c>
      <c r="C227" s="1">
        <v>0.30234583710805601</v>
      </c>
    </row>
    <row r="228" spans="1:3" x14ac:dyDescent="0.25">
      <c r="A228" t="s">
        <v>336</v>
      </c>
      <c r="B228" t="s">
        <v>4</v>
      </c>
      <c r="C228" s="1">
        <v>0.33410040596652502</v>
      </c>
    </row>
    <row r="229" spans="1:3" x14ac:dyDescent="0.25">
      <c r="A229" t="s">
        <v>224</v>
      </c>
      <c r="B229" t="s">
        <v>4</v>
      </c>
      <c r="C229" s="1">
        <v>0.34427210621169901</v>
      </c>
    </row>
    <row r="230" spans="1:3" x14ac:dyDescent="0.25">
      <c r="A230" t="s">
        <v>337</v>
      </c>
      <c r="B230" t="s">
        <v>4</v>
      </c>
      <c r="C230" s="1">
        <v>0.32425254203611398</v>
      </c>
    </row>
    <row r="231" spans="1:3" x14ac:dyDescent="0.25">
      <c r="A231" t="s">
        <v>225</v>
      </c>
      <c r="B231" t="s">
        <v>4</v>
      </c>
      <c r="C231" s="1">
        <v>0.30399423076390403</v>
      </c>
    </row>
    <row r="232" spans="1:3" x14ac:dyDescent="0.25">
      <c r="A232" t="s">
        <v>481</v>
      </c>
      <c r="B232" t="s">
        <v>4</v>
      </c>
      <c r="C232" s="1">
        <v>0.29805141050815298</v>
      </c>
    </row>
    <row r="233" spans="1:3" x14ac:dyDescent="0.25">
      <c r="A233" t="s">
        <v>338</v>
      </c>
      <c r="B233" t="s">
        <v>4</v>
      </c>
      <c r="C233" s="1">
        <v>0.34547686680474499</v>
      </c>
    </row>
    <row r="234" spans="1:3" x14ac:dyDescent="0.25">
      <c r="A234" t="s">
        <v>226</v>
      </c>
      <c r="B234" t="s">
        <v>4</v>
      </c>
      <c r="C234" s="1">
        <v>0.33525462509642601</v>
      </c>
    </row>
    <row r="235" spans="1:3" x14ac:dyDescent="0.25">
      <c r="A235" t="s">
        <v>137</v>
      </c>
      <c r="B235" t="s">
        <v>4</v>
      </c>
      <c r="C235" s="1">
        <v>0.35004641794704699</v>
      </c>
    </row>
    <row r="236" spans="1:3" x14ac:dyDescent="0.25">
      <c r="A236" t="s">
        <v>227</v>
      </c>
      <c r="B236" t="s">
        <v>4</v>
      </c>
      <c r="C236" s="1">
        <v>0.35835431561152298</v>
      </c>
    </row>
    <row r="237" spans="1:3" x14ac:dyDescent="0.25">
      <c r="A237" t="s">
        <v>339</v>
      </c>
      <c r="B237" t="s">
        <v>4</v>
      </c>
      <c r="C237" s="1">
        <v>0.35624052814962498</v>
      </c>
    </row>
    <row r="238" spans="1:3" x14ac:dyDescent="0.25">
      <c r="A238" t="s">
        <v>228</v>
      </c>
      <c r="B238" t="s">
        <v>4</v>
      </c>
      <c r="C238" s="1">
        <v>0.34519519599946302</v>
      </c>
    </row>
    <row r="239" spans="1:3" x14ac:dyDescent="0.25">
      <c r="A239" t="s">
        <v>138</v>
      </c>
      <c r="B239" t="s">
        <v>4</v>
      </c>
      <c r="C239" s="1">
        <v>0.32938696984107402</v>
      </c>
    </row>
    <row r="240" spans="1:3" x14ac:dyDescent="0.25">
      <c r="A240" t="s">
        <v>340</v>
      </c>
      <c r="B240" t="s">
        <v>4</v>
      </c>
      <c r="C240" s="1">
        <v>0.31177204639793099</v>
      </c>
    </row>
    <row r="241" spans="1:3" x14ac:dyDescent="0.25">
      <c r="A241" t="s">
        <v>423</v>
      </c>
      <c r="B241" t="s">
        <v>4</v>
      </c>
      <c r="C241" s="1">
        <v>0.29797268857101</v>
      </c>
    </row>
    <row r="242" spans="1:3" x14ac:dyDescent="0.25">
      <c r="A242" t="s">
        <v>229</v>
      </c>
      <c r="B242" t="s">
        <v>4</v>
      </c>
      <c r="C242" s="1">
        <v>0.35352148302360298</v>
      </c>
    </row>
    <row r="243" spans="1:3" x14ac:dyDescent="0.25">
      <c r="A243" t="s">
        <v>341</v>
      </c>
      <c r="B243" t="s">
        <v>4</v>
      </c>
      <c r="C243" s="1">
        <v>0.324305842433455</v>
      </c>
    </row>
    <row r="244" spans="1:3" x14ac:dyDescent="0.25">
      <c r="A244" t="s">
        <v>342</v>
      </c>
      <c r="B244" t="s">
        <v>4</v>
      </c>
      <c r="C244" s="1">
        <v>0.34743812409228397</v>
      </c>
    </row>
    <row r="245" spans="1:3" x14ac:dyDescent="0.25">
      <c r="A245" t="s">
        <v>230</v>
      </c>
      <c r="B245" t="s">
        <v>4</v>
      </c>
      <c r="C245" s="1">
        <v>0.340722671101444</v>
      </c>
    </row>
    <row r="246" spans="1:3" x14ac:dyDescent="0.25">
      <c r="A246" t="s">
        <v>413</v>
      </c>
      <c r="B246" t="s">
        <v>4</v>
      </c>
      <c r="C246" s="1">
        <v>0.292781775845114</v>
      </c>
    </row>
    <row r="247" spans="1:3" x14ac:dyDescent="0.25">
      <c r="A247" t="s">
        <v>400</v>
      </c>
      <c r="B247" t="s">
        <v>4</v>
      </c>
      <c r="C247" s="1">
        <v>0.29535471871268199</v>
      </c>
    </row>
    <row r="248" spans="1:3" x14ac:dyDescent="0.25">
      <c r="A248" t="s">
        <v>380</v>
      </c>
      <c r="B248" t="s">
        <v>4</v>
      </c>
      <c r="C248" s="1">
        <v>0.29869035317331299</v>
      </c>
    </row>
    <row r="249" spans="1:3" x14ac:dyDescent="0.25">
      <c r="A249" t="s">
        <v>231</v>
      </c>
      <c r="B249" t="s">
        <v>4</v>
      </c>
      <c r="C249" s="1">
        <v>0.32702836831964399</v>
      </c>
    </row>
    <row r="250" spans="1:3" x14ac:dyDescent="0.25">
      <c r="A250" t="s">
        <v>343</v>
      </c>
      <c r="B250" t="s">
        <v>4</v>
      </c>
      <c r="C250" s="1">
        <v>0.33710051423403897</v>
      </c>
    </row>
    <row r="251" spans="1:3" x14ac:dyDescent="0.25">
      <c r="A251" t="s">
        <v>344</v>
      </c>
      <c r="B251" t="s">
        <v>4</v>
      </c>
      <c r="C251" s="1">
        <v>0.34196764009414898</v>
      </c>
    </row>
    <row r="252" spans="1:3" x14ac:dyDescent="0.25">
      <c r="A252" t="s">
        <v>232</v>
      </c>
      <c r="B252" t="s">
        <v>4</v>
      </c>
      <c r="C252" s="1">
        <v>0.36030881411481602</v>
      </c>
    </row>
    <row r="253" spans="1:3" x14ac:dyDescent="0.25">
      <c r="A253" t="s">
        <v>139</v>
      </c>
      <c r="B253" t="s">
        <v>4</v>
      </c>
      <c r="C253" s="1">
        <v>0.32727143447993501</v>
      </c>
    </row>
    <row r="254" spans="1:3" x14ac:dyDescent="0.25">
      <c r="A254" t="s">
        <v>233</v>
      </c>
      <c r="B254" t="s">
        <v>4</v>
      </c>
      <c r="C254" s="1">
        <v>0.33776214149194</v>
      </c>
    </row>
    <row r="255" spans="1:3" x14ac:dyDescent="0.25">
      <c r="A255" t="s">
        <v>140</v>
      </c>
      <c r="B255" t="s">
        <v>4</v>
      </c>
      <c r="C255" s="1">
        <v>0.35297687565318098</v>
      </c>
    </row>
    <row r="256" spans="1:3" x14ac:dyDescent="0.25">
      <c r="A256" t="s">
        <v>234</v>
      </c>
      <c r="B256" t="s">
        <v>4</v>
      </c>
      <c r="C256" s="1">
        <v>0.350082071151257</v>
      </c>
    </row>
    <row r="257" spans="1:3" x14ac:dyDescent="0.25">
      <c r="A257" t="s">
        <v>414</v>
      </c>
      <c r="B257" t="s">
        <v>4</v>
      </c>
      <c r="C257" s="1">
        <v>0.295549873217127</v>
      </c>
    </row>
    <row r="258" spans="1:3" x14ac:dyDescent="0.25">
      <c r="A258" t="s">
        <v>409</v>
      </c>
      <c r="B258" t="s">
        <v>4</v>
      </c>
      <c r="C258" s="1">
        <v>0.29648974675852202</v>
      </c>
    </row>
    <row r="259" spans="1:3" x14ac:dyDescent="0.25">
      <c r="A259" t="s">
        <v>235</v>
      </c>
      <c r="B259" t="s">
        <v>4</v>
      </c>
      <c r="C259" s="1">
        <v>0.34890362104870098</v>
      </c>
    </row>
    <row r="260" spans="1:3" x14ac:dyDescent="0.25">
      <c r="A260" t="s">
        <v>345</v>
      </c>
      <c r="B260" t="s">
        <v>4</v>
      </c>
      <c r="C260" s="1">
        <v>0.31974982672984398</v>
      </c>
    </row>
    <row r="261" spans="1:3" x14ac:dyDescent="0.25">
      <c r="A261" t="s">
        <v>424</v>
      </c>
      <c r="B261" t="s">
        <v>4</v>
      </c>
      <c r="C261" s="1">
        <v>0.30493024871941299</v>
      </c>
    </row>
    <row r="262" spans="1:3" x14ac:dyDescent="0.25">
      <c r="A262" t="s">
        <v>236</v>
      </c>
      <c r="B262" t="s">
        <v>4</v>
      </c>
      <c r="C262" s="1">
        <v>0.30800700885541699</v>
      </c>
    </row>
    <row r="263" spans="1:3" x14ac:dyDescent="0.25">
      <c r="A263" t="s">
        <v>141</v>
      </c>
      <c r="B263" t="s">
        <v>4</v>
      </c>
      <c r="C263" s="1">
        <v>0.35283792198609198</v>
      </c>
    </row>
    <row r="264" spans="1:3" x14ac:dyDescent="0.25">
      <c r="A264" t="s">
        <v>401</v>
      </c>
      <c r="B264" t="s">
        <v>4</v>
      </c>
      <c r="C264" s="1">
        <v>0.30321049968136699</v>
      </c>
    </row>
    <row r="265" spans="1:3" x14ac:dyDescent="0.25">
      <c r="A265" t="s">
        <v>346</v>
      </c>
      <c r="B265" t="s">
        <v>4</v>
      </c>
      <c r="C265" s="1">
        <v>0.32803571113579699</v>
      </c>
    </row>
    <row r="266" spans="1:3" x14ac:dyDescent="0.25">
      <c r="A266" t="s">
        <v>347</v>
      </c>
      <c r="B266" t="s">
        <v>4</v>
      </c>
      <c r="C266" s="1">
        <v>0.32235889568188297</v>
      </c>
    </row>
    <row r="267" spans="1:3" x14ac:dyDescent="0.25">
      <c r="A267" t="s">
        <v>348</v>
      </c>
      <c r="B267" t="s">
        <v>4</v>
      </c>
      <c r="C267" s="1">
        <v>0.33683523648900399</v>
      </c>
    </row>
    <row r="268" spans="1:3" x14ac:dyDescent="0.25">
      <c r="A268" t="s">
        <v>349</v>
      </c>
      <c r="B268" t="s">
        <v>4</v>
      </c>
      <c r="C268" s="1">
        <v>0.354893343045042</v>
      </c>
    </row>
    <row r="269" spans="1:3" x14ac:dyDescent="0.25">
      <c r="A269" t="s">
        <v>350</v>
      </c>
      <c r="B269" t="s">
        <v>4</v>
      </c>
      <c r="C269" s="1">
        <v>0.296837300804213</v>
      </c>
    </row>
    <row r="270" spans="1:3" x14ac:dyDescent="0.25">
      <c r="A270" t="s">
        <v>351</v>
      </c>
      <c r="B270" t="s">
        <v>4</v>
      </c>
      <c r="C270" s="1">
        <v>0.303971545719602</v>
      </c>
    </row>
    <row r="271" spans="1:3" x14ac:dyDescent="0.25">
      <c r="A271" t="s">
        <v>388</v>
      </c>
      <c r="B271" t="s">
        <v>4</v>
      </c>
      <c r="C271" s="1">
        <v>0.30296167298695897</v>
      </c>
    </row>
    <row r="272" spans="1:3" x14ac:dyDescent="0.25">
      <c r="A272" t="s">
        <v>237</v>
      </c>
      <c r="B272" t="s">
        <v>4</v>
      </c>
      <c r="C272" s="1">
        <v>0.35284741564769101</v>
      </c>
    </row>
    <row r="273" spans="1:3" x14ac:dyDescent="0.25">
      <c r="A273" t="s">
        <v>238</v>
      </c>
      <c r="B273" t="s">
        <v>4</v>
      </c>
      <c r="C273" s="1">
        <v>0.29776830469190702</v>
      </c>
    </row>
    <row r="274" spans="1:3" x14ac:dyDescent="0.25">
      <c r="A274" t="s">
        <v>239</v>
      </c>
      <c r="B274" t="s">
        <v>4</v>
      </c>
      <c r="C274" s="1">
        <v>0.36878595180823498</v>
      </c>
    </row>
    <row r="275" spans="1:3" x14ac:dyDescent="0.25">
      <c r="A275" t="s">
        <v>381</v>
      </c>
      <c r="B275" t="s">
        <v>4</v>
      </c>
      <c r="C275" s="1">
        <v>0.29266808668924799</v>
      </c>
    </row>
    <row r="276" spans="1:3" x14ac:dyDescent="0.25">
      <c r="A276" t="s">
        <v>142</v>
      </c>
      <c r="B276" t="s">
        <v>4</v>
      </c>
      <c r="C276" s="1">
        <v>0.36185236835588303</v>
      </c>
    </row>
    <row r="277" spans="1:3" x14ac:dyDescent="0.25">
      <c r="A277" t="s">
        <v>143</v>
      </c>
      <c r="B277" t="s">
        <v>4</v>
      </c>
      <c r="C277" s="1">
        <v>0.35819804722641801</v>
      </c>
    </row>
    <row r="278" spans="1:3" x14ac:dyDescent="0.25">
      <c r="A278" t="s">
        <v>352</v>
      </c>
      <c r="B278" t="s">
        <v>4</v>
      </c>
      <c r="C278" s="1">
        <v>0.31278102714589601</v>
      </c>
    </row>
    <row r="279" spans="1:3" x14ac:dyDescent="0.25">
      <c r="A279" t="s">
        <v>240</v>
      </c>
      <c r="B279" t="s">
        <v>4</v>
      </c>
      <c r="C279" s="1">
        <v>0.341534882838543</v>
      </c>
    </row>
    <row r="280" spans="1:3" x14ac:dyDescent="0.25">
      <c r="A280" t="s">
        <v>425</v>
      </c>
      <c r="B280" t="s">
        <v>4</v>
      </c>
      <c r="C280" s="1">
        <v>0.29758796243777502</v>
      </c>
    </row>
    <row r="281" spans="1:3" x14ac:dyDescent="0.25">
      <c r="A281" t="s">
        <v>241</v>
      </c>
      <c r="B281" t="s">
        <v>4</v>
      </c>
      <c r="C281" s="1">
        <v>0.34297559091083102</v>
      </c>
    </row>
    <row r="282" spans="1:3" x14ac:dyDescent="0.25">
      <c r="A282" t="s">
        <v>353</v>
      </c>
      <c r="B282" t="s">
        <v>4</v>
      </c>
      <c r="C282" s="1">
        <v>0.32024471956054501</v>
      </c>
    </row>
    <row r="283" spans="1:3" x14ac:dyDescent="0.25">
      <c r="A283" t="s">
        <v>242</v>
      </c>
      <c r="B283" t="s">
        <v>4</v>
      </c>
      <c r="C283" s="1">
        <v>0.38234441341035502</v>
      </c>
    </row>
    <row r="284" spans="1:3" x14ac:dyDescent="0.25">
      <c r="A284" t="s">
        <v>426</v>
      </c>
      <c r="B284" t="s">
        <v>4</v>
      </c>
      <c r="C284" s="1">
        <v>0.312720515833593</v>
      </c>
    </row>
    <row r="285" spans="1:3" x14ac:dyDescent="0.25">
      <c r="A285" t="s">
        <v>144</v>
      </c>
      <c r="B285" t="s">
        <v>4</v>
      </c>
      <c r="C285" s="1">
        <v>0.296539419326113</v>
      </c>
    </row>
    <row r="286" spans="1:3" x14ac:dyDescent="0.25">
      <c r="A286" t="s">
        <v>354</v>
      </c>
      <c r="B286" t="s">
        <v>4</v>
      </c>
      <c r="C286" s="1">
        <v>0.34132516344632902</v>
      </c>
    </row>
    <row r="287" spans="1:3" x14ac:dyDescent="0.25">
      <c r="A287" t="s">
        <v>355</v>
      </c>
      <c r="B287" t="s">
        <v>4</v>
      </c>
      <c r="C287" s="1">
        <v>0.33077564682407601</v>
      </c>
    </row>
    <row r="288" spans="1:3" x14ac:dyDescent="0.25">
      <c r="A288" t="s">
        <v>145</v>
      </c>
      <c r="B288" t="s">
        <v>4</v>
      </c>
      <c r="C288" s="1">
        <v>0.312428973305445</v>
      </c>
    </row>
    <row r="289" spans="1:3" x14ac:dyDescent="0.25">
      <c r="A289" t="s">
        <v>146</v>
      </c>
      <c r="B289" t="s">
        <v>4</v>
      </c>
      <c r="C289" s="1">
        <v>0.37285189384963002</v>
      </c>
    </row>
    <row r="290" spans="1:3" x14ac:dyDescent="0.25">
      <c r="A290" t="s">
        <v>356</v>
      </c>
      <c r="B290" t="s">
        <v>4</v>
      </c>
      <c r="C290" s="1">
        <v>0.302110249998222</v>
      </c>
    </row>
    <row r="291" spans="1:3" x14ac:dyDescent="0.25">
      <c r="A291" t="s">
        <v>391</v>
      </c>
      <c r="B291" t="s">
        <v>4</v>
      </c>
      <c r="C291" s="1">
        <v>0.296545479474356</v>
      </c>
    </row>
    <row r="292" spans="1:3" x14ac:dyDescent="0.25">
      <c r="A292" t="s">
        <v>357</v>
      </c>
      <c r="B292" t="s">
        <v>4</v>
      </c>
      <c r="C292" s="1">
        <v>0.34774522732617202</v>
      </c>
    </row>
    <row r="293" spans="1:3" x14ac:dyDescent="0.25">
      <c r="A293" t="s">
        <v>243</v>
      </c>
      <c r="B293" t="s">
        <v>4</v>
      </c>
      <c r="C293" s="1">
        <v>0.35538761515938699</v>
      </c>
    </row>
    <row r="294" spans="1:3" x14ac:dyDescent="0.25">
      <c r="A294" t="s">
        <v>402</v>
      </c>
      <c r="B294" t="s">
        <v>4</v>
      </c>
      <c r="C294" s="1">
        <v>0.30520845074875103</v>
      </c>
    </row>
    <row r="295" spans="1:3" x14ac:dyDescent="0.25">
      <c r="A295" t="s">
        <v>358</v>
      </c>
      <c r="B295" t="s">
        <v>4</v>
      </c>
      <c r="C295" s="1">
        <v>0.34136100082348497</v>
      </c>
    </row>
    <row r="296" spans="1:3" x14ac:dyDescent="0.25">
      <c r="A296" t="s">
        <v>415</v>
      </c>
      <c r="B296" t="s">
        <v>4</v>
      </c>
      <c r="C296" s="1">
        <v>0.29121139091960901</v>
      </c>
    </row>
    <row r="297" spans="1:3" x14ac:dyDescent="0.25">
      <c r="A297" t="s">
        <v>147</v>
      </c>
      <c r="B297" t="s">
        <v>4</v>
      </c>
      <c r="C297" s="1">
        <v>0.33091490957174502</v>
      </c>
    </row>
    <row r="298" spans="1:3" x14ac:dyDescent="0.25">
      <c r="A298" t="s">
        <v>427</v>
      </c>
      <c r="B298" t="s">
        <v>4</v>
      </c>
      <c r="C298" s="1">
        <v>0.30307114716795902</v>
      </c>
    </row>
    <row r="299" spans="1:3" x14ac:dyDescent="0.25">
      <c r="A299" t="s">
        <v>148</v>
      </c>
      <c r="B299" t="s">
        <v>4</v>
      </c>
      <c r="C299" s="1">
        <v>0.34281830704236399</v>
      </c>
    </row>
    <row r="300" spans="1:3" x14ac:dyDescent="0.25">
      <c r="A300" t="s">
        <v>244</v>
      </c>
      <c r="B300" t="s">
        <v>4</v>
      </c>
      <c r="C300" s="1">
        <v>0.34856101754602298</v>
      </c>
    </row>
    <row r="301" spans="1:3" x14ac:dyDescent="0.25">
      <c r="A301" t="s">
        <v>245</v>
      </c>
      <c r="B301" t="s">
        <v>4</v>
      </c>
      <c r="C301" s="1">
        <v>0.36400246287365701</v>
      </c>
    </row>
    <row r="302" spans="1:3" x14ac:dyDescent="0.25">
      <c r="A302" t="s">
        <v>359</v>
      </c>
      <c r="B302" t="s">
        <v>4</v>
      </c>
      <c r="C302" s="1">
        <v>0.33419602239045598</v>
      </c>
    </row>
    <row r="303" spans="1:3" x14ac:dyDescent="0.25">
      <c r="A303" t="s">
        <v>428</v>
      </c>
      <c r="B303" t="s">
        <v>4</v>
      </c>
      <c r="C303" s="1">
        <v>0.29090943500348598</v>
      </c>
    </row>
    <row r="304" spans="1:3" x14ac:dyDescent="0.25">
      <c r="A304" t="s">
        <v>360</v>
      </c>
      <c r="B304" t="s">
        <v>4</v>
      </c>
      <c r="C304" s="1">
        <v>0.323465413912084</v>
      </c>
    </row>
    <row r="305" spans="1:3" x14ac:dyDescent="0.25">
      <c r="A305" t="s">
        <v>149</v>
      </c>
      <c r="B305" t="s">
        <v>4</v>
      </c>
      <c r="C305" s="1">
        <v>0.33071803286406298</v>
      </c>
    </row>
    <row r="306" spans="1:3" x14ac:dyDescent="0.25">
      <c r="A306" t="s">
        <v>361</v>
      </c>
      <c r="B306" t="s">
        <v>4</v>
      </c>
      <c r="C306" s="1">
        <v>0.31158200188233198</v>
      </c>
    </row>
    <row r="307" spans="1:3" x14ac:dyDescent="0.25">
      <c r="A307" t="s">
        <v>362</v>
      </c>
      <c r="B307" t="s">
        <v>4</v>
      </c>
      <c r="C307" s="1">
        <v>0.32146337048176299</v>
      </c>
    </row>
    <row r="308" spans="1:3" x14ac:dyDescent="0.25">
      <c r="A308" t="s">
        <v>246</v>
      </c>
      <c r="B308" t="s">
        <v>4</v>
      </c>
      <c r="C308" s="1">
        <v>0.31202972821821101</v>
      </c>
    </row>
    <row r="309" spans="1:3" x14ac:dyDescent="0.25">
      <c r="A309" t="s">
        <v>247</v>
      </c>
      <c r="B309" t="s">
        <v>4</v>
      </c>
      <c r="C309" s="1">
        <v>0.34728599713459302</v>
      </c>
    </row>
    <row r="310" spans="1:3" x14ac:dyDescent="0.25">
      <c r="A310" t="s">
        <v>248</v>
      </c>
      <c r="B310" t="s">
        <v>4</v>
      </c>
      <c r="C310" s="1">
        <v>0.33405644354646602</v>
      </c>
    </row>
    <row r="311" spans="1:3" x14ac:dyDescent="0.25">
      <c r="A311" t="s">
        <v>249</v>
      </c>
      <c r="B311" t="s">
        <v>4</v>
      </c>
      <c r="C311" s="1">
        <v>0.32999741570115299</v>
      </c>
    </row>
    <row r="312" spans="1:3" x14ac:dyDescent="0.25">
      <c r="A312" t="s">
        <v>389</v>
      </c>
      <c r="B312" t="s">
        <v>4</v>
      </c>
      <c r="C312" s="1">
        <v>0.32295337008645703</v>
      </c>
    </row>
    <row r="313" spans="1:3" x14ac:dyDescent="0.25">
      <c r="A313" t="s">
        <v>403</v>
      </c>
      <c r="B313" t="s">
        <v>4</v>
      </c>
      <c r="C313" s="1">
        <v>0.30613657264149802</v>
      </c>
    </row>
    <row r="314" spans="1:3" x14ac:dyDescent="0.25">
      <c r="A314" t="s">
        <v>150</v>
      </c>
      <c r="B314" t="s">
        <v>4</v>
      </c>
      <c r="C314" s="1">
        <v>0.346256006111334</v>
      </c>
    </row>
    <row r="315" spans="1:3" x14ac:dyDescent="0.25">
      <c r="A315" t="s">
        <v>151</v>
      </c>
      <c r="B315" t="s">
        <v>4</v>
      </c>
      <c r="C315" s="1">
        <v>0.32689508430389902</v>
      </c>
    </row>
    <row r="316" spans="1:3" x14ac:dyDescent="0.25">
      <c r="A316" t="s">
        <v>250</v>
      </c>
      <c r="B316" t="s">
        <v>4</v>
      </c>
      <c r="C316" s="1">
        <v>0.34960219665398901</v>
      </c>
    </row>
    <row r="317" spans="1:3" x14ac:dyDescent="0.25">
      <c r="A317" t="s">
        <v>363</v>
      </c>
      <c r="B317" t="s">
        <v>4</v>
      </c>
      <c r="C317" s="1">
        <v>0.326568210864221</v>
      </c>
    </row>
    <row r="318" spans="1:3" x14ac:dyDescent="0.25">
      <c r="A318" t="s">
        <v>364</v>
      </c>
      <c r="B318" t="s">
        <v>4</v>
      </c>
      <c r="C318" s="1">
        <v>0.332650021115105</v>
      </c>
    </row>
    <row r="319" spans="1:3" x14ac:dyDescent="0.25">
      <c r="A319" t="s">
        <v>434</v>
      </c>
      <c r="B319" t="s">
        <v>4</v>
      </c>
      <c r="C319" s="1">
        <v>0.29201934797481599</v>
      </c>
    </row>
    <row r="320" spans="1:3" x14ac:dyDescent="0.25">
      <c r="A320" t="s">
        <v>390</v>
      </c>
      <c r="B320" t="s">
        <v>4</v>
      </c>
      <c r="C320" s="1">
        <v>0.30802777845311102</v>
      </c>
    </row>
    <row r="321" spans="1:3" x14ac:dyDescent="0.25">
      <c r="A321" t="s">
        <v>251</v>
      </c>
      <c r="B321" t="s">
        <v>4</v>
      </c>
      <c r="C321" s="1">
        <v>0.33308889438588901</v>
      </c>
    </row>
    <row r="322" spans="1:3" x14ac:dyDescent="0.25">
      <c r="A322" t="s">
        <v>252</v>
      </c>
      <c r="B322" t="s">
        <v>4</v>
      </c>
      <c r="C322" s="1">
        <v>0.33738533166857698</v>
      </c>
    </row>
    <row r="323" spans="1:3" x14ac:dyDescent="0.25">
      <c r="A323" t="s">
        <v>253</v>
      </c>
      <c r="B323" t="s">
        <v>4</v>
      </c>
      <c r="C323" s="1">
        <v>0.355766651978075</v>
      </c>
    </row>
    <row r="324" spans="1:3" x14ac:dyDescent="0.25">
      <c r="A324" t="s">
        <v>152</v>
      </c>
      <c r="B324" t="s">
        <v>4</v>
      </c>
      <c r="C324" s="1">
        <v>0.34981024720659998</v>
      </c>
    </row>
    <row r="325" spans="1:3" x14ac:dyDescent="0.25">
      <c r="A325" t="s">
        <v>254</v>
      </c>
      <c r="B325" t="s">
        <v>4</v>
      </c>
      <c r="C325" s="1">
        <v>0.35157356802845902</v>
      </c>
    </row>
    <row r="326" spans="1:3" x14ac:dyDescent="0.25">
      <c r="A326" t="s">
        <v>255</v>
      </c>
      <c r="B326" t="s">
        <v>4</v>
      </c>
      <c r="C326" s="1">
        <v>0.36751369329721201</v>
      </c>
    </row>
    <row r="327" spans="1:3" x14ac:dyDescent="0.25">
      <c r="A327" t="s">
        <v>365</v>
      </c>
      <c r="B327" t="s">
        <v>4</v>
      </c>
      <c r="C327" s="1">
        <v>0.30814845314802702</v>
      </c>
    </row>
    <row r="328" spans="1:3" x14ac:dyDescent="0.25">
      <c r="A328" t="s">
        <v>256</v>
      </c>
      <c r="B328" t="s">
        <v>4</v>
      </c>
      <c r="C328" s="1">
        <v>0.35587365100170798</v>
      </c>
    </row>
    <row r="329" spans="1:3" x14ac:dyDescent="0.25">
      <c r="A329" t="s">
        <v>404</v>
      </c>
      <c r="B329" t="s">
        <v>4</v>
      </c>
      <c r="C329" s="1">
        <v>0.30870395467442802</v>
      </c>
    </row>
    <row r="330" spans="1:3" x14ac:dyDescent="0.25">
      <c r="A330" t="s">
        <v>366</v>
      </c>
      <c r="B330" t="s">
        <v>4</v>
      </c>
      <c r="C330" s="1">
        <v>0.30105384802177598</v>
      </c>
    </row>
    <row r="331" spans="1:3" x14ac:dyDescent="0.25">
      <c r="A331" t="s">
        <v>257</v>
      </c>
      <c r="B331" t="s">
        <v>4</v>
      </c>
      <c r="C331" s="1">
        <v>0.35754799183441899</v>
      </c>
    </row>
    <row r="332" spans="1:3" x14ac:dyDescent="0.25">
      <c r="A332" t="s">
        <v>367</v>
      </c>
      <c r="B332" t="s">
        <v>4</v>
      </c>
      <c r="C332" s="1">
        <v>0.34900628728278499</v>
      </c>
    </row>
    <row r="333" spans="1:3" x14ac:dyDescent="0.25">
      <c r="A333" t="s">
        <v>368</v>
      </c>
      <c r="B333" t="s">
        <v>4</v>
      </c>
      <c r="C333" s="1">
        <v>0.31980393244708399</v>
      </c>
    </row>
    <row r="334" spans="1:3" x14ac:dyDescent="0.25">
      <c r="A334" t="s">
        <v>258</v>
      </c>
      <c r="B334" t="s">
        <v>4</v>
      </c>
      <c r="C334" s="1">
        <v>0.33298241911134302</v>
      </c>
    </row>
    <row r="335" spans="1:3" x14ac:dyDescent="0.25">
      <c r="A335" t="s">
        <v>259</v>
      </c>
      <c r="B335" t="s">
        <v>4</v>
      </c>
      <c r="C335" s="1">
        <v>0.337610075428038</v>
      </c>
    </row>
    <row r="336" spans="1:3" x14ac:dyDescent="0.25">
      <c r="A336" t="s">
        <v>416</v>
      </c>
      <c r="B336" t="s">
        <v>4</v>
      </c>
      <c r="C336" s="1">
        <v>0.30007268120712699</v>
      </c>
    </row>
    <row r="337" spans="1:3" x14ac:dyDescent="0.25">
      <c r="A337" t="s">
        <v>369</v>
      </c>
      <c r="B337" t="s">
        <v>4</v>
      </c>
      <c r="C337" s="1">
        <v>0.32663903123531302</v>
      </c>
    </row>
    <row r="338" spans="1:3" x14ac:dyDescent="0.25">
      <c r="A338" t="s">
        <v>370</v>
      </c>
      <c r="B338" t="s">
        <v>4</v>
      </c>
      <c r="C338" s="1">
        <v>0.310320237675486</v>
      </c>
    </row>
    <row r="339" spans="1:3" x14ac:dyDescent="0.25">
      <c r="A339" t="s">
        <v>260</v>
      </c>
      <c r="B339" t="s">
        <v>4</v>
      </c>
      <c r="C339" s="1">
        <v>0.31918868814626</v>
      </c>
    </row>
    <row r="340" spans="1:3" x14ac:dyDescent="0.25">
      <c r="A340" t="s">
        <v>371</v>
      </c>
      <c r="B340" t="s">
        <v>4</v>
      </c>
      <c r="C340" s="1">
        <v>0.342165429290263</v>
      </c>
    </row>
    <row r="341" spans="1:3" x14ac:dyDescent="0.25">
      <c r="A341" t="s">
        <v>405</v>
      </c>
      <c r="B341" t="s">
        <v>4</v>
      </c>
      <c r="C341" s="1">
        <v>0.306125171245549</v>
      </c>
    </row>
    <row r="342" spans="1:3" x14ac:dyDescent="0.25">
      <c r="A342" t="s">
        <v>483</v>
      </c>
      <c r="B342" t="s">
        <v>4</v>
      </c>
      <c r="C342" s="1">
        <v>0.29068382984723801</v>
      </c>
    </row>
    <row r="343" spans="1:3" x14ac:dyDescent="0.25">
      <c r="A343" t="s">
        <v>261</v>
      </c>
      <c r="B343" t="s">
        <v>4</v>
      </c>
      <c r="C343" s="1">
        <v>0.32084520872956901</v>
      </c>
    </row>
    <row r="344" spans="1:3" x14ac:dyDescent="0.25">
      <c r="A344" t="s">
        <v>262</v>
      </c>
      <c r="B344" t="s">
        <v>4</v>
      </c>
      <c r="C344" s="1">
        <v>0.30015392928190598</v>
      </c>
    </row>
    <row r="345" spans="1:3" x14ac:dyDescent="0.25">
      <c r="A345" t="s">
        <v>417</v>
      </c>
      <c r="B345" t="s">
        <v>4</v>
      </c>
      <c r="C345" s="1">
        <v>0.30885557719962797</v>
      </c>
    </row>
    <row r="346" spans="1:3" x14ac:dyDescent="0.25">
      <c r="A346" t="s">
        <v>263</v>
      </c>
      <c r="B346" t="s">
        <v>4</v>
      </c>
      <c r="C346" s="1">
        <v>0.35266820452355602</v>
      </c>
    </row>
    <row r="347" spans="1:3" x14ac:dyDescent="0.25">
      <c r="A347" t="s">
        <v>264</v>
      </c>
      <c r="B347" t="s">
        <v>4</v>
      </c>
      <c r="C347" s="1">
        <v>0.35292971654526001</v>
      </c>
    </row>
    <row r="348" spans="1:3" x14ac:dyDescent="0.25">
      <c r="A348" t="s">
        <v>372</v>
      </c>
      <c r="B348" t="s">
        <v>4</v>
      </c>
      <c r="C348" s="1">
        <v>0.32021281239067001</v>
      </c>
    </row>
    <row r="349" spans="1:3" x14ac:dyDescent="0.25">
      <c r="A349" t="s">
        <v>373</v>
      </c>
      <c r="B349" t="s">
        <v>4</v>
      </c>
      <c r="C349" s="1">
        <v>0.332322733178811</v>
      </c>
    </row>
    <row r="350" spans="1:3" x14ac:dyDescent="0.25">
      <c r="A350" t="s">
        <v>383</v>
      </c>
      <c r="B350" t="s">
        <v>4</v>
      </c>
      <c r="C350" s="1">
        <v>0.30275193044726001</v>
      </c>
    </row>
    <row r="351" spans="1:3" x14ac:dyDescent="0.25">
      <c r="A351" t="s">
        <v>429</v>
      </c>
      <c r="B351" t="s">
        <v>4</v>
      </c>
      <c r="C351" s="1">
        <v>0.307212966218043</v>
      </c>
    </row>
    <row r="352" spans="1:3" x14ac:dyDescent="0.25">
      <c r="A352" t="s">
        <v>430</v>
      </c>
      <c r="B352" t="s">
        <v>4</v>
      </c>
      <c r="C352" s="1">
        <v>0.30911009314661703</v>
      </c>
    </row>
    <row r="353" spans="1:3" x14ac:dyDescent="0.25">
      <c r="A353" t="s">
        <v>382</v>
      </c>
      <c r="B353" t="s">
        <v>4</v>
      </c>
      <c r="C353" s="1">
        <v>0.29614952034919101</v>
      </c>
    </row>
    <row r="354" spans="1:3" x14ac:dyDescent="0.25">
      <c r="A354" t="s">
        <v>265</v>
      </c>
      <c r="B354" t="s">
        <v>4</v>
      </c>
      <c r="C354" s="1">
        <v>0.36603624147895197</v>
      </c>
    </row>
    <row r="355" spans="1:3" x14ac:dyDescent="0.25">
      <c r="A355" t="s">
        <v>406</v>
      </c>
      <c r="B355" t="s">
        <v>4</v>
      </c>
      <c r="C355" s="1">
        <v>0.29181915955632398</v>
      </c>
    </row>
    <row r="356" spans="1:3" x14ac:dyDescent="0.25">
      <c r="A356" t="s">
        <v>266</v>
      </c>
      <c r="B356" t="s">
        <v>4</v>
      </c>
      <c r="C356" s="1">
        <v>0.360919127445335</v>
      </c>
    </row>
    <row r="357" spans="1:3" x14ac:dyDescent="0.25">
      <c r="A357" t="s">
        <v>267</v>
      </c>
      <c r="B357" t="s">
        <v>4</v>
      </c>
      <c r="C357" s="1">
        <v>0.33305484497993998</v>
      </c>
    </row>
    <row r="358" spans="1:3" x14ac:dyDescent="0.25">
      <c r="A358" t="s">
        <v>374</v>
      </c>
      <c r="B358" t="s">
        <v>4</v>
      </c>
      <c r="C358" s="1">
        <v>0.309137895485045</v>
      </c>
    </row>
    <row r="359" spans="1:3" x14ac:dyDescent="0.25">
      <c r="A359" t="s">
        <v>268</v>
      </c>
      <c r="B359" t="s">
        <v>4</v>
      </c>
      <c r="C359" s="1">
        <v>0.33590176487534401</v>
      </c>
    </row>
    <row r="360" spans="1:3" x14ac:dyDescent="0.25">
      <c r="A360" t="s">
        <v>269</v>
      </c>
      <c r="B360" t="s">
        <v>4</v>
      </c>
      <c r="C360" s="1">
        <v>0.35402986301198902</v>
      </c>
    </row>
    <row r="361" spans="1:3" x14ac:dyDescent="0.25">
      <c r="A361" t="s">
        <v>270</v>
      </c>
      <c r="B361" t="s">
        <v>4</v>
      </c>
      <c r="C361" s="1">
        <v>0.34130060384504401</v>
      </c>
    </row>
    <row r="362" spans="1:3" x14ac:dyDescent="0.25">
      <c r="A362" t="s">
        <v>271</v>
      </c>
      <c r="B362" t="s">
        <v>4</v>
      </c>
      <c r="C362" s="1">
        <v>0.35258194560130701</v>
      </c>
    </row>
    <row r="363" spans="1:3" x14ac:dyDescent="0.25">
      <c r="A363" t="s">
        <v>407</v>
      </c>
      <c r="B363" t="s">
        <v>4</v>
      </c>
      <c r="C363" s="1">
        <v>0.29303742149864898</v>
      </c>
    </row>
    <row r="364" spans="1:3" x14ac:dyDescent="0.25">
      <c r="A364" t="s">
        <v>375</v>
      </c>
      <c r="B364" t="s">
        <v>4</v>
      </c>
      <c r="C364" s="1">
        <v>0.34183959299043598</v>
      </c>
    </row>
    <row r="365" spans="1:3" x14ac:dyDescent="0.25">
      <c r="A365" t="s">
        <v>376</v>
      </c>
      <c r="B365" t="s">
        <v>4</v>
      </c>
      <c r="C365" s="1">
        <v>0.32628562969092001</v>
      </c>
    </row>
    <row r="366" spans="1:3" x14ac:dyDescent="0.25">
      <c r="A366" t="s">
        <v>418</v>
      </c>
      <c r="B366" t="s">
        <v>4</v>
      </c>
      <c r="C366" s="1">
        <v>0.30057628921840501</v>
      </c>
    </row>
    <row r="367" spans="1:3" x14ac:dyDescent="0.25">
      <c r="A367" t="s">
        <v>272</v>
      </c>
      <c r="B367" t="s">
        <v>4</v>
      </c>
      <c r="C367" s="1">
        <v>0.35811436957215298</v>
      </c>
    </row>
    <row r="368" spans="1:3" x14ac:dyDescent="0.25">
      <c r="A368" t="s">
        <v>377</v>
      </c>
      <c r="B368" t="s">
        <v>4</v>
      </c>
      <c r="C368" s="1">
        <v>0.323629962500038</v>
      </c>
    </row>
    <row r="369" spans="1:3" x14ac:dyDescent="0.25">
      <c r="A369" t="s">
        <v>431</v>
      </c>
      <c r="B369" t="s">
        <v>4</v>
      </c>
      <c r="C369" s="1">
        <v>0.30838663186272802</v>
      </c>
    </row>
    <row r="370" spans="1:3" x14ac:dyDescent="0.25">
      <c r="A370" t="s">
        <v>408</v>
      </c>
      <c r="B370" t="s">
        <v>4</v>
      </c>
      <c r="C370" s="1">
        <v>0.308004570031648</v>
      </c>
    </row>
    <row r="371" spans="1:3" x14ac:dyDescent="0.25">
      <c r="A371" t="s">
        <v>273</v>
      </c>
      <c r="B371" t="s">
        <v>4</v>
      </c>
      <c r="C371" s="1">
        <v>0.322072932935832</v>
      </c>
    </row>
    <row r="372" spans="1:3" x14ac:dyDescent="0.25">
      <c r="A372" t="s">
        <v>153</v>
      </c>
      <c r="B372" t="s">
        <v>4</v>
      </c>
      <c r="C372" s="1">
        <v>0.367176148501411</v>
      </c>
    </row>
    <row r="373" spans="1:3" x14ac:dyDescent="0.25">
      <c r="A373" s="2"/>
      <c r="B373" s="2"/>
      <c r="C373" s="3"/>
    </row>
    <row r="374" spans="1:3" x14ac:dyDescent="0.25">
      <c r="A374" t="s">
        <v>435</v>
      </c>
      <c r="B374" t="s">
        <v>439</v>
      </c>
      <c r="C374" s="1">
        <v>0.35911323915763199</v>
      </c>
    </row>
    <row r="375" spans="1:3" x14ac:dyDescent="0.25">
      <c r="A375" t="s">
        <v>435</v>
      </c>
      <c r="B375" t="s">
        <v>441</v>
      </c>
      <c r="C375" s="1">
        <v>0.36607799113892597</v>
      </c>
    </row>
    <row r="376" spans="1:3" x14ac:dyDescent="0.25">
      <c r="A376" t="s">
        <v>435</v>
      </c>
      <c r="B376" t="s">
        <v>444</v>
      </c>
      <c r="C376" s="1">
        <v>0.33550206414967598</v>
      </c>
    </row>
    <row r="377" spans="1:3" x14ac:dyDescent="0.25">
      <c r="A377" t="s">
        <v>435</v>
      </c>
      <c r="B377" t="s">
        <v>446</v>
      </c>
      <c r="C377" s="1">
        <v>0.29451513680133001</v>
      </c>
    </row>
    <row r="378" spans="1:3" x14ac:dyDescent="0.25">
      <c r="A378" t="s">
        <v>435</v>
      </c>
      <c r="B378" t="s">
        <v>450</v>
      </c>
      <c r="C378" s="1">
        <v>0.33718265998402902</v>
      </c>
    </row>
    <row r="379" spans="1:3" x14ac:dyDescent="0.25">
      <c r="A379" t="s">
        <v>435</v>
      </c>
      <c r="B379" t="s">
        <v>113</v>
      </c>
      <c r="C379" s="1">
        <v>0.31263714940735199</v>
      </c>
    </row>
    <row r="380" spans="1:3" x14ac:dyDescent="0.25">
      <c r="A380" t="s">
        <v>435</v>
      </c>
      <c r="B380" t="s">
        <v>114</v>
      </c>
      <c r="C380" s="1">
        <v>0.29078595569202698</v>
      </c>
    </row>
    <row r="381" spans="1:3" x14ac:dyDescent="0.25">
      <c r="A381" t="s">
        <v>435</v>
      </c>
      <c r="B381" t="s">
        <v>157</v>
      </c>
      <c r="C381" s="1">
        <v>0.35756279401201302</v>
      </c>
    </row>
    <row r="382" spans="1:3" x14ac:dyDescent="0.25">
      <c r="A382" t="s">
        <v>435</v>
      </c>
      <c r="B382" t="s">
        <v>159</v>
      </c>
      <c r="C382" s="1">
        <v>0.34346342656609002</v>
      </c>
    </row>
    <row r="383" spans="1:3" x14ac:dyDescent="0.25">
      <c r="A383" t="s">
        <v>435</v>
      </c>
      <c r="B383" t="s">
        <v>276</v>
      </c>
      <c r="C383" s="1">
        <v>0.29868168858843103</v>
      </c>
    </row>
    <row r="384" spans="1:3" x14ac:dyDescent="0.25">
      <c r="A384" t="s">
        <v>435</v>
      </c>
      <c r="B384" t="s">
        <v>163</v>
      </c>
      <c r="C384" s="1">
        <v>0.32286712100057702</v>
      </c>
    </row>
    <row r="385" spans="1:3" x14ac:dyDescent="0.25">
      <c r="A385" t="s">
        <v>435</v>
      </c>
      <c r="B385" t="s">
        <v>168</v>
      </c>
      <c r="C385" s="1">
        <v>0.33492136935274103</v>
      </c>
    </row>
    <row r="386" spans="1:3" x14ac:dyDescent="0.25">
      <c r="A386" t="s">
        <v>435</v>
      </c>
      <c r="B386" t="s">
        <v>169</v>
      </c>
      <c r="C386" s="1">
        <v>0.340673627573502</v>
      </c>
    </row>
    <row r="387" spans="1:3" x14ac:dyDescent="0.25">
      <c r="A387" t="s">
        <v>435</v>
      </c>
      <c r="B387" t="s">
        <v>171</v>
      </c>
      <c r="C387" s="1">
        <v>0.302369181478784</v>
      </c>
    </row>
    <row r="388" spans="1:3" x14ac:dyDescent="0.25">
      <c r="A388" t="s">
        <v>435</v>
      </c>
      <c r="B388" t="s">
        <v>282</v>
      </c>
      <c r="C388" s="1">
        <v>0.29385878838262902</v>
      </c>
    </row>
    <row r="389" spans="1:3" x14ac:dyDescent="0.25">
      <c r="A389" t="s">
        <v>435</v>
      </c>
      <c r="B389" t="s">
        <v>284</v>
      </c>
      <c r="C389" s="1">
        <v>0.29700900861124502</v>
      </c>
    </row>
    <row r="390" spans="1:3" x14ac:dyDescent="0.25">
      <c r="A390" t="s">
        <v>435</v>
      </c>
      <c r="B390" t="s">
        <v>175</v>
      </c>
      <c r="C390" s="1">
        <v>0.30166005152648401</v>
      </c>
    </row>
    <row r="391" spans="1:3" x14ac:dyDescent="0.25">
      <c r="A391" t="s">
        <v>435</v>
      </c>
      <c r="B391" t="s">
        <v>178</v>
      </c>
      <c r="C391" s="1">
        <v>0.30112773926377201</v>
      </c>
    </row>
    <row r="392" spans="1:3" x14ac:dyDescent="0.25">
      <c r="A392" t="s">
        <v>435</v>
      </c>
      <c r="B392" t="s">
        <v>180</v>
      </c>
      <c r="C392" s="1">
        <v>0.34098780455063599</v>
      </c>
    </row>
    <row r="393" spans="1:3" x14ac:dyDescent="0.25">
      <c r="A393" t="s">
        <v>435</v>
      </c>
      <c r="B393" t="s">
        <v>181</v>
      </c>
      <c r="C393" s="1">
        <v>0.34597693527748802</v>
      </c>
    </row>
    <row r="394" spans="1:3" x14ac:dyDescent="0.25">
      <c r="A394" t="s">
        <v>435</v>
      </c>
      <c r="B394" t="s">
        <v>184</v>
      </c>
      <c r="C394" s="1">
        <v>0.291285810125616</v>
      </c>
    </row>
    <row r="395" spans="1:3" x14ac:dyDescent="0.25">
      <c r="A395" t="s">
        <v>435</v>
      </c>
      <c r="B395" t="s">
        <v>294</v>
      </c>
      <c r="C395" s="1">
        <v>0.293688465795513</v>
      </c>
    </row>
    <row r="396" spans="1:3" x14ac:dyDescent="0.25">
      <c r="A396" t="s">
        <v>435</v>
      </c>
      <c r="B396" t="s">
        <v>187</v>
      </c>
      <c r="C396" s="1">
        <v>0.31738919620547001</v>
      </c>
    </row>
    <row r="397" spans="1:3" x14ac:dyDescent="0.25">
      <c r="A397" t="s">
        <v>435</v>
      </c>
      <c r="B397" t="s">
        <v>188</v>
      </c>
      <c r="C397" s="1">
        <v>0.34937307750966401</v>
      </c>
    </row>
    <row r="398" spans="1:3" x14ac:dyDescent="0.25">
      <c r="A398" t="s">
        <v>435</v>
      </c>
      <c r="B398" t="s">
        <v>190</v>
      </c>
      <c r="C398" s="1">
        <v>0.33713293437397701</v>
      </c>
    </row>
    <row r="399" spans="1:3" x14ac:dyDescent="0.25">
      <c r="A399" t="s">
        <v>435</v>
      </c>
      <c r="B399" t="s">
        <v>191</v>
      </c>
      <c r="C399" s="1">
        <v>0.29058150227674601</v>
      </c>
    </row>
    <row r="400" spans="1:3" x14ac:dyDescent="0.25">
      <c r="A400" t="s">
        <v>435</v>
      </c>
      <c r="B400" t="s">
        <v>302</v>
      </c>
      <c r="C400" s="1">
        <v>0.30425583751164398</v>
      </c>
    </row>
    <row r="401" spans="1:3" x14ac:dyDescent="0.25">
      <c r="A401" t="s">
        <v>435</v>
      </c>
      <c r="B401" t="s">
        <v>309</v>
      </c>
      <c r="C401" s="1">
        <v>0.29705090723759198</v>
      </c>
    </row>
    <row r="402" spans="1:3" x14ac:dyDescent="0.25">
      <c r="A402" t="s">
        <v>435</v>
      </c>
      <c r="B402" t="s">
        <v>128</v>
      </c>
      <c r="C402" s="1">
        <v>0.350416898798867</v>
      </c>
    </row>
    <row r="403" spans="1:3" x14ac:dyDescent="0.25">
      <c r="A403" t="s">
        <v>435</v>
      </c>
      <c r="B403" t="s">
        <v>200</v>
      </c>
      <c r="C403" s="1">
        <v>0.35364855001166701</v>
      </c>
    </row>
    <row r="404" spans="1:3" x14ac:dyDescent="0.25">
      <c r="A404" t="s">
        <v>435</v>
      </c>
      <c r="B404" t="s">
        <v>394</v>
      </c>
      <c r="C404" s="1">
        <v>0.31780296253345502</v>
      </c>
    </row>
    <row r="405" spans="1:3" x14ac:dyDescent="0.25">
      <c r="A405" t="s">
        <v>435</v>
      </c>
      <c r="B405" t="s">
        <v>318</v>
      </c>
      <c r="C405" s="1">
        <v>0.31531367453815001</v>
      </c>
    </row>
    <row r="406" spans="1:3" x14ac:dyDescent="0.25">
      <c r="A406" t="s">
        <v>435</v>
      </c>
      <c r="B406" t="s">
        <v>131</v>
      </c>
      <c r="C406" s="1">
        <v>0.36597264223354897</v>
      </c>
    </row>
    <row r="407" spans="1:3" x14ac:dyDescent="0.25">
      <c r="A407" t="s">
        <v>435</v>
      </c>
      <c r="B407" t="s">
        <v>208</v>
      </c>
      <c r="C407" s="1">
        <v>0.35142609802519997</v>
      </c>
    </row>
    <row r="408" spans="1:3" x14ac:dyDescent="0.25">
      <c r="A408" t="s">
        <v>435</v>
      </c>
      <c r="B408" t="s">
        <v>209</v>
      </c>
      <c r="C408" s="1">
        <v>0.290471268000973</v>
      </c>
    </row>
    <row r="409" spans="1:3" x14ac:dyDescent="0.25">
      <c r="A409" t="s">
        <v>435</v>
      </c>
      <c r="B409" t="s">
        <v>212</v>
      </c>
      <c r="C409" s="1">
        <v>0.31231071498628299</v>
      </c>
    </row>
    <row r="410" spans="1:3" x14ac:dyDescent="0.25">
      <c r="A410" t="s">
        <v>435</v>
      </c>
      <c r="B410" t="s">
        <v>213</v>
      </c>
      <c r="C410" s="1">
        <v>0.32177573841405799</v>
      </c>
    </row>
    <row r="411" spans="1:3" x14ac:dyDescent="0.25">
      <c r="A411" t="s">
        <v>435</v>
      </c>
      <c r="B411" t="s">
        <v>214</v>
      </c>
      <c r="C411" s="1">
        <v>0.29818661739747099</v>
      </c>
    </row>
    <row r="412" spans="1:3" x14ac:dyDescent="0.25">
      <c r="A412" t="s">
        <v>435</v>
      </c>
      <c r="B412" t="s">
        <v>216</v>
      </c>
      <c r="C412" s="1">
        <v>0.33385287119221602</v>
      </c>
    </row>
    <row r="413" spans="1:3" x14ac:dyDescent="0.25">
      <c r="A413" t="s">
        <v>435</v>
      </c>
      <c r="B413" t="s">
        <v>217</v>
      </c>
      <c r="C413" s="1">
        <v>0.29668805045080099</v>
      </c>
    </row>
    <row r="414" spans="1:3" x14ac:dyDescent="0.25">
      <c r="A414" t="s">
        <v>435</v>
      </c>
      <c r="B414" t="s">
        <v>218</v>
      </c>
      <c r="C414" s="1">
        <v>0.30839344071665997</v>
      </c>
    </row>
    <row r="415" spans="1:3" x14ac:dyDescent="0.25">
      <c r="A415" t="s">
        <v>435</v>
      </c>
      <c r="B415" t="s">
        <v>219</v>
      </c>
      <c r="C415" s="1">
        <v>0.31289647796547498</v>
      </c>
    </row>
    <row r="416" spans="1:3" x14ac:dyDescent="0.25">
      <c r="A416" t="s">
        <v>435</v>
      </c>
      <c r="B416" t="s">
        <v>399</v>
      </c>
      <c r="C416" s="1">
        <v>0.31510623230104701</v>
      </c>
    </row>
    <row r="417" spans="1:3" x14ac:dyDescent="0.25">
      <c r="A417" t="s">
        <v>435</v>
      </c>
      <c r="B417" t="s">
        <v>225</v>
      </c>
      <c r="C417" s="1">
        <v>0.31618589759263799</v>
      </c>
    </row>
    <row r="418" spans="1:3" x14ac:dyDescent="0.25">
      <c r="A418" t="s">
        <v>435</v>
      </c>
      <c r="B418" t="s">
        <v>137</v>
      </c>
      <c r="C418" s="1">
        <v>0.32057200678522402</v>
      </c>
    </row>
    <row r="419" spans="1:3" x14ac:dyDescent="0.25">
      <c r="A419" t="s">
        <v>435</v>
      </c>
      <c r="B419" t="s">
        <v>227</v>
      </c>
      <c r="C419" s="1">
        <v>0.34285298179305801</v>
      </c>
    </row>
    <row r="420" spans="1:3" x14ac:dyDescent="0.25">
      <c r="A420" t="s">
        <v>435</v>
      </c>
      <c r="B420" t="s">
        <v>228</v>
      </c>
      <c r="C420" s="1">
        <v>0.354800082749056</v>
      </c>
    </row>
    <row r="421" spans="1:3" x14ac:dyDescent="0.25">
      <c r="A421" t="s">
        <v>435</v>
      </c>
      <c r="B421" t="s">
        <v>231</v>
      </c>
      <c r="C421" s="1">
        <v>0.30127326591193498</v>
      </c>
    </row>
    <row r="422" spans="1:3" x14ac:dyDescent="0.25">
      <c r="A422" t="s">
        <v>435</v>
      </c>
      <c r="B422" t="s">
        <v>233</v>
      </c>
      <c r="C422" s="1">
        <v>0.30047820193744601</v>
      </c>
    </row>
    <row r="423" spans="1:3" x14ac:dyDescent="0.25">
      <c r="A423" t="s">
        <v>435</v>
      </c>
      <c r="B423" t="s">
        <v>140</v>
      </c>
      <c r="C423" s="1">
        <v>0.33326548638199899</v>
      </c>
    </row>
    <row r="424" spans="1:3" x14ac:dyDescent="0.25">
      <c r="A424" t="s">
        <v>435</v>
      </c>
      <c r="B424" t="s">
        <v>236</v>
      </c>
      <c r="C424" s="1">
        <v>0.30808349181017303</v>
      </c>
    </row>
    <row r="425" spans="1:3" x14ac:dyDescent="0.25">
      <c r="A425" t="s">
        <v>435</v>
      </c>
      <c r="B425" t="s">
        <v>141</v>
      </c>
      <c r="C425" s="1">
        <v>0.33133508106339499</v>
      </c>
    </row>
    <row r="426" spans="1:3" x14ac:dyDescent="0.25">
      <c r="A426" t="s">
        <v>435</v>
      </c>
      <c r="B426" t="s">
        <v>350</v>
      </c>
      <c r="C426" s="1">
        <v>0.30422388818923202</v>
      </c>
    </row>
    <row r="427" spans="1:3" x14ac:dyDescent="0.25">
      <c r="A427" t="s">
        <v>435</v>
      </c>
      <c r="B427" t="s">
        <v>237</v>
      </c>
      <c r="C427" s="1">
        <v>0.30988762485628801</v>
      </c>
    </row>
    <row r="428" spans="1:3" x14ac:dyDescent="0.25">
      <c r="A428" t="s">
        <v>435</v>
      </c>
      <c r="B428" t="s">
        <v>239</v>
      </c>
      <c r="C428" s="1">
        <v>0.31618916969406102</v>
      </c>
    </row>
    <row r="429" spans="1:3" x14ac:dyDescent="0.25">
      <c r="A429" t="s">
        <v>435</v>
      </c>
      <c r="B429" t="s">
        <v>242</v>
      </c>
      <c r="C429" s="1">
        <v>0.36595056786663299</v>
      </c>
    </row>
    <row r="430" spans="1:3" x14ac:dyDescent="0.25">
      <c r="A430" t="s">
        <v>435</v>
      </c>
      <c r="B430" t="s">
        <v>361</v>
      </c>
      <c r="C430" s="1">
        <v>0.32435498256678902</v>
      </c>
    </row>
    <row r="431" spans="1:3" x14ac:dyDescent="0.25">
      <c r="A431" t="s">
        <v>435</v>
      </c>
      <c r="B431" t="s">
        <v>246</v>
      </c>
      <c r="C431" s="1">
        <v>0.332446884736182</v>
      </c>
    </row>
    <row r="432" spans="1:3" x14ac:dyDescent="0.25">
      <c r="A432" t="s">
        <v>435</v>
      </c>
      <c r="B432" t="s">
        <v>250</v>
      </c>
      <c r="C432" s="1">
        <v>0.30806939405314498</v>
      </c>
    </row>
    <row r="433" spans="1:3" x14ac:dyDescent="0.25">
      <c r="A433" t="s">
        <v>435</v>
      </c>
      <c r="B433" t="s">
        <v>365</v>
      </c>
      <c r="C433" s="1">
        <v>0.29800648077938202</v>
      </c>
    </row>
    <row r="434" spans="1:3" x14ac:dyDescent="0.25">
      <c r="A434" t="s">
        <v>435</v>
      </c>
      <c r="B434" t="s">
        <v>261</v>
      </c>
      <c r="C434" s="1">
        <v>0.320346748070856</v>
      </c>
    </row>
    <row r="435" spans="1:3" x14ac:dyDescent="0.25">
      <c r="A435" t="s">
        <v>435</v>
      </c>
      <c r="B435" t="s">
        <v>267</v>
      </c>
      <c r="C435" s="1">
        <v>0.322802045745961</v>
      </c>
    </row>
    <row r="436" spans="1:3" x14ac:dyDescent="0.25">
      <c r="A436" t="s">
        <v>435</v>
      </c>
      <c r="B436" t="s">
        <v>271</v>
      </c>
      <c r="C436" s="1">
        <v>0.33408082776388398</v>
      </c>
    </row>
    <row r="437" spans="1:3" x14ac:dyDescent="0.25">
      <c r="A437" t="s">
        <v>435</v>
      </c>
      <c r="B437" t="s">
        <v>153</v>
      </c>
      <c r="C437" s="1">
        <v>0.291526618885799</v>
      </c>
    </row>
    <row r="438" spans="1:3" x14ac:dyDescent="0.25">
      <c r="A438" t="s">
        <v>436</v>
      </c>
      <c r="B438" t="s">
        <v>437</v>
      </c>
      <c r="C438" s="1">
        <v>0.31823474241349198</v>
      </c>
    </row>
    <row r="439" spans="1:3" x14ac:dyDescent="0.25">
      <c r="A439" t="s">
        <v>436</v>
      </c>
      <c r="B439" t="s">
        <v>439</v>
      </c>
      <c r="C439" s="1">
        <v>0.29978803671792797</v>
      </c>
    </row>
    <row r="440" spans="1:3" x14ac:dyDescent="0.25">
      <c r="A440" t="s">
        <v>436</v>
      </c>
      <c r="B440" t="s">
        <v>441</v>
      </c>
      <c r="C440" s="1">
        <v>0.35308782045762899</v>
      </c>
    </row>
    <row r="441" spans="1:3" x14ac:dyDescent="0.25">
      <c r="A441" t="s">
        <v>436</v>
      </c>
      <c r="B441" t="s">
        <v>444</v>
      </c>
      <c r="C441" s="1">
        <v>0.32168524361926498</v>
      </c>
    </row>
    <row r="442" spans="1:3" x14ac:dyDescent="0.25">
      <c r="A442" t="s">
        <v>436</v>
      </c>
      <c r="B442" t="s">
        <v>446</v>
      </c>
      <c r="C442" s="1">
        <v>0.30606089094628802</v>
      </c>
    </row>
    <row r="443" spans="1:3" x14ac:dyDescent="0.25">
      <c r="A443" t="s">
        <v>436</v>
      </c>
      <c r="B443" t="s">
        <v>114</v>
      </c>
      <c r="C443" s="1">
        <v>0.31439252305186899</v>
      </c>
    </row>
    <row r="444" spans="1:3" x14ac:dyDescent="0.25">
      <c r="A444" t="s">
        <v>436</v>
      </c>
      <c r="B444" t="s">
        <v>157</v>
      </c>
      <c r="C444" s="1">
        <v>0.31715849154630898</v>
      </c>
    </row>
    <row r="445" spans="1:3" x14ac:dyDescent="0.25">
      <c r="A445" t="s">
        <v>436</v>
      </c>
      <c r="B445" t="s">
        <v>276</v>
      </c>
      <c r="C445" s="1">
        <v>0.28939543943573598</v>
      </c>
    </row>
    <row r="446" spans="1:3" x14ac:dyDescent="0.25">
      <c r="A446" t="s">
        <v>436</v>
      </c>
      <c r="B446" t="s">
        <v>161</v>
      </c>
      <c r="C446" s="1">
        <v>0.31398067712602401</v>
      </c>
    </row>
    <row r="447" spans="1:3" x14ac:dyDescent="0.25">
      <c r="A447" t="s">
        <v>436</v>
      </c>
      <c r="B447" t="s">
        <v>162</v>
      </c>
      <c r="C447" s="1">
        <v>0.322757400652459</v>
      </c>
    </row>
    <row r="448" spans="1:3" x14ac:dyDescent="0.25">
      <c r="A448" t="s">
        <v>436</v>
      </c>
      <c r="B448" t="s">
        <v>277</v>
      </c>
      <c r="C448" s="1">
        <v>0.31722914643417899</v>
      </c>
    </row>
    <row r="449" spans="1:3" x14ac:dyDescent="0.25">
      <c r="A449" t="s">
        <v>436</v>
      </c>
      <c r="B449" t="s">
        <v>163</v>
      </c>
      <c r="C449" s="1">
        <v>0.33946361471350101</v>
      </c>
    </row>
    <row r="450" spans="1:3" x14ac:dyDescent="0.25">
      <c r="A450" t="s">
        <v>436</v>
      </c>
      <c r="B450" t="s">
        <v>168</v>
      </c>
      <c r="C450" s="1">
        <v>0.320388008879465</v>
      </c>
    </row>
    <row r="451" spans="1:3" x14ac:dyDescent="0.25">
      <c r="A451" t="s">
        <v>436</v>
      </c>
      <c r="B451" t="s">
        <v>169</v>
      </c>
      <c r="C451" s="1">
        <v>0.35189677587454299</v>
      </c>
    </row>
    <row r="452" spans="1:3" x14ac:dyDescent="0.25">
      <c r="A452" t="s">
        <v>436</v>
      </c>
      <c r="B452" t="s">
        <v>170</v>
      </c>
      <c r="C452" s="1">
        <v>0.29739172345422299</v>
      </c>
    </row>
    <row r="453" spans="1:3" x14ac:dyDescent="0.25">
      <c r="A453" t="s">
        <v>436</v>
      </c>
      <c r="B453" t="s">
        <v>171</v>
      </c>
      <c r="C453" s="1">
        <v>0.30247142054637799</v>
      </c>
    </row>
    <row r="454" spans="1:3" x14ac:dyDescent="0.25">
      <c r="A454" t="s">
        <v>436</v>
      </c>
      <c r="B454" t="s">
        <v>282</v>
      </c>
      <c r="C454" s="1">
        <v>0.34297718568533198</v>
      </c>
    </row>
    <row r="455" spans="1:3" x14ac:dyDescent="0.25">
      <c r="A455" t="s">
        <v>436</v>
      </c>
      <c r="B455" t="s">
        <v>284</v>
      </c>
      <c r="C455" s="1">
        <v>0.31837168011663203</v>
      </c>
    </row>
    <row r="456" spans="1:3" x14ac:dyDescent="0.25">
      <c r="A456" t="s">
        <v>436</v>
      </c>
      <c r="B456" t="s">
        <v>176</v>
      </c>
      <c r="C456" s="1">
        <v>0.33159446094346601</v>
      </c>
    </row>
    <row r="457" spans="1:3" x14ac:dyDescent="0.25">
      <c r="A457" t="s">
        <v>436</v>
      </c>
      <c r="B457" t="s">
        <v>180</v>
      </c>
      <c r="C457" s="1">
        <v>0.294471077405635</v>
      </c>
    </row>
    <row r="458" spans="1:3" x14ac:dyDescent="0.25">
      <c r="A458" t="s">
        <v>436</v>
      </c>
      <c r="B458" t="s">
        <v>181</v>
      </c>
      <c r="C458" s="1">
        <v>0.32474086631106203</v>
      </c>
    </row>
    <row r="459" spans="1:3" x14ac:dyDescent="0.25">
      <c r="A459" t="s">
        <v>436</v>
      </c>
      <c r="B459" t="s">
        <v>183</v>
      </c>
      <c r="C459" s="1">
        <v>0.311839174390938</v>
      </c>
    </row>
    <row r="460" spans="1:3" x14ac:dyDescent="0.25">
      <c r="A460" t="s">
        <v>436</v>
      </c>
      <c r="B460" t="s">
        <v>292</v>
      </c>
      <c r="C460" s="1">
        <v>0.32735619544857802</v>
      </c>
    </row>
    <row r="461" spans="1:3" x14ac:dyDescent="0.25">
      <c r="A461" t="s">
        <v>436</v>
      </c>
      <c r="B461" t="s">
        <v>184</v>
      </c>
      <c r="C461" s="1">
        <v>0.31090958007296199</v>
      </c>
    </row>
    <row r="462" spans="1:3" x14ac:dyDescent="0.25">
      <c r="A462" t="s">
        <v>436</v>
      </c>
      <c r="B462" t="s">
        <v>300</v>
      </c>
      <c r="C462" s="1">
        <v>0.30353134883129601</v>
      </c>
    </row>
    <row r="463" spans="1:3" x14ac:dyDescent="0.25">
      <c r="A463" t="s">
        <v>436</v>
      </c>
      <c r="B463" t="s">
        <v>303</v>
      </c>
      <c r="C463" s="1">
        <v>0.29680729910866299</v>
      </c>
    </row>
    <row r="464" spans="1:3" x14ac:dyDescent="0.25">
      <c r="A464" t="s">
        <v>436</v>
      </c>
      <c r="B464" t="s">
        <v>306</v>
      </c>
      <c r="C464" s="1">
        <v>0.30360148523695901</v>
      </c>
    </row>
    <row r="465" spans="1:3" x14ac:dyDescent="0.25">
      <c r="A465" t="s">
        <v>436</v>
      </c>
      <c r="B465" t="s">
        <v>128</v>
      </c>
      <c r="C465" s="1">
        <v>0.291983544898821</v>
      </c>
    </row>
    <row r="466" spans="1:3" x14ac:dyDescent="0.25">
      <c r="A466" t="s">
        <v>436</v>
      </c>
      <c r="B466" t="s">
        <v>131</v>
      </c>
      <c r="C466" s="1">
        <v>0.34720042215663799</v>
      </c>
    </row>
    <row r="467" spans="1:3" x14ac:dyDescent="0.25">
      <c r="A467" t="s">
        <v>436</v>
      </c>
      <c r="B467" t="s">
        <v>208</v>
      </c>
      <c r="C467" s="1">
        <v>0.33729111727169703</v>
      </c>
    </row>
    <row r="468" spans="1:3" x14ac:dyDescent="0.25">
      <c r="A468" t="s">
        <v>436</v>
      </c>
      <c r="B468" t="s">
        <v>210</v>
      </c>
      <c r="C468" s="1">
        <v>0.29246970142370299</v>
      </c>
    </row>
    <row r="469" spans="1:3" x14ac:dyDescent="0.25">
      <c r="A469" t="s">
        <v>436</v>
      </c>
      <c r="B469" t="s">
        <v>213</v>
      </c>
      <c r="C469" s="1">
        <v>0.29713467959449302</v>
      </c>
    </row>
    <row r="470" spans="1:3" x14ac:dyDescent="0.25">
      <c r="A470" t="s">
        <v>436</v>
      </c>
      <c r="B470" t="s">
        <v>214</v>
      </c>
      <c r="C470" s="1">
        <v>0.307111253866998</v>
      </c>
    </row>
    <row r="471" spans="1:3" x14ac:dyDescent="0.25">
      <c r="A471" t="s">
        <v>436</v>
      </c>
      <c r="B471" t="s">
        <v>135</v>
      </c>
      <c r="C471" s="1">
        <v>0.296399208580095</v>
      </c>
    </row>
    <row r="472" spans="1:3" x14ac:dyDescent="0.25">
      <c r="A472" t="s">
        <v>436</v>
      </c>
      <c r="B472" t="s">
        <v>219</v>
      </c>
      <c r="C472" s="1">
        <v>0.32623294822218202</v>
      </c>
    </row>
    <row r="473" spans="1:3" x14ac:dyDescent="0.25">
      <c r="A473" t="s">
        <v>436</v>
      </c>
      <c r="B473" t="s">
        <v>227</v>
      </c>
      <c r="C473" s="1">
        <v>0.35084912323595202</v>
      </c>
    </row>
    <row r="474" spans="1:3" x14ac:dyDescent="0.25">
      <c r="A474" t="s">
        <v>436</v>
      </c>
      <c r="B474" t="s">
        <v>228</v>
      </c>
      <c r="C474" s="1">
        <v>0.29845250828806502</v>
      </c>
    </row>
    <row r="475" spans="1:3" x14ac:dyDescent="0.25">
      <c r="A475" t="s">
        <v>436</v>
      </c>
      <c r="B475" t="s">
        <v>229</v>
      </c>
      <c r="C475" s="1">
        <v>0.30547250155031902</v>
      </c>
    </row>
    <row r="476" spans="1:3" x14ac:dyDescent="0.25">
      <c r="A476" t="s">
        <v>436</v>
      </c>
      <c r="B476" t="s">
        <v>141</v>
      </c>
      <c r="C476" s="1">
        <v>0.31973223314918903</v>
      </c>
    </row>
    <row r="477" spans="1:3" x14ac:dyDescent="0.25">
      <c r="A477" t="s">
        <v>436</v>
      </c>
      <c r="B477" t="s">
        <v>237</v>
      </c>
      <c r="C477" s="1">
        <v>0.31473265220476099</v>
      </c>
    </row>
    <row r="478" spans="1:3" x14ac:dyDescent="0.25">
      <c r="A478" t="s">
        <v>436</v>
      </c>
      <c r="B478" t="s">
        <v>239</v>
      </c>
      <c r="C478" s="1">
        <v>0.34595110966225801</v>
      </c>
    </row>
    <row r="479" spans="1:3" x14ac:dyDescent="0.25">
      <c r="A479" t="s">
        <v>436</v>
      </c>
      <c r="B479" t="s">
        <v>142</v>
      </c>
      <c r="C479" s="1">
        <v>0.29068130964743</v>
      </c>
    </row>
    <row r="480" spans="1:3" x14ac:dyDescent="0.25">
      <c r="A480" t="s">
        <v>436</v>
      </c>
      <c r="B480" t="s">
        <v>242</v>
      </c>
      <c r="C480" s="1">
        <v>0.35403330113518999</v>
      </c>
    </row>
    <row r="481" spans="1:3" x14ac:dyDescent="0.25">
      <c r="A481" t="s">
        <v>436</v>
      </c>
      <c r="B481" t="s">
        <v>146</v>
      </c>
      <c r="C481" s="1">
        <v>0.31591197022203099</v>
      </c>
    </row>
    <row r="482" spans="1:3" x14ac:dyDescent="0.25">
      <c r="A482" t="s">
        <v>436</v>
      </c>
      <c r="B482" t="s">
        <v>243</v>
      </c>
      <c r="C482" s="1">
        <v>0.33405083959679499</v>
      </c>
    </row>
    <row r="483" spans="1:3" x14ac:dyDescent="0.25">
      <c r="A483" t="s">
        <v>436</v>
      </c>
      <c r="B483" t="s">
        <v>358</v>
      </c>
      <c r="C483" s="1">
        <v>0.305178412327622</v>
      </c>
    </row>
    <row r="484" spans="1:3" x14ac:dyDescent="0.25">
      <c r="A484" t="s">
        <v>436</v>
      </c>
      <c r="B484" t="s">
        <v>245</v>
      </c>
      <c r="C484" s="1">
        <v>0.300032366750702</v>
      </c>
    </row>
    <row r="485" spans="1:3" x14ac:dyDescent="0.25">
      <c r="A485" t="s">
        <v>436</v>
      </c>
      <c r="B485" t="s">
        <v>359</v>
      </c>
      <c r="C485" s="1">
        <v>0.30042367657000202</v>
      </c>
    </row>
    <row r="486" spans="1:3" x14ac:dyDescent="0.25">
      <c r="A486" t="s">
        <v>436</v>
      </c>
      <c r="B486" t="s">
        <v>361</v>
      </c>
      <c r="C486" s="1">
        <v>0.29995347835278702</v>
      </c>
    </row>
    <row r="487" spans="1:3" x14ac:dyDescent="0.25">
      <c r="A487" t="s">
        <v>436</v>
      </c>
      <c r="B487" t="s">
        <v>247</v>
      </c>
      <c r="C487" s="1">
        <v>0.30847274837706601</v>
      </c>
    </row>
    <row r="488" spans="1:3" x14ac:dyDescent="0.25">
      <c r="A488" t="s">
        <v>436</v>
      </c>
      <c r="B488" t="s">
        <v>250</v>
      </c>
      <c r="C488" s="1">
        <v>0.29460976646939002</v>
      </c>
    </row>
    <row r="489" spans="1:3" x14ac:dyDescent="0.25">
      <c r="A489" t="s">
        <v>436</v>
      </c>
      <c r="B489" t="s">
        <v>253</v>
      </c>
      <c r="C489" s="1">
        <v>0.29618533636271999</v>
      </c>
    </row>
    <row r="490" spans="1:3" x14ac:dyDescent="0.25">
      <c r="A490" t="s">
        <v>436</v>
      </c>
      <c r="B490" t="s">
        <v>152</v>
      </c>
      <c r="C490" s="1">
        <v>0.289371502272595</v>
      </c>
    </row>
    <row r="491" spans="1:3" x14ac:dyDescent="0.25">
      <c r="A491" t="s">
        <v>436</v>
      </c>
      <c r="B491" t="s">
        <v>255</v>
      </c>
      <c r="C491" s="1">
        <v>0.289196910780536</v>
      </c>
    </row>
    <row r="492" spans="1:3" x14ac:dyDescent="0.25">
      <c r="A492" t="s">
        <v>436</v>
      </c>
      <c r="B492" t="s">
        <v>365</v>
      </c>
      <c r="C492" s="1">
        <v>0.31357546325909402</v>
      </c>
    </row>
    <row r="493" spans="1:3" x14ac:dyDescent="0.25">
      <c r="A493" t="s">
        <v>436</v>
      </c>
      <c r="B493" t="s">
        <v>272</v>
      </c>
      <c r="C493" s="1">
        <v>0.29438877694889398</v>
      </c>
    </row>
    <row r="494" spans="1:3" x14ac:dyDescent="0.25">
      <c r="A494" t="s">
        <v>436</v>
      </c>
      <c r="B494" t="s">
        <v>153</v>
      </c>
      <c r="C494" s="1">
        <v>0.30087934834735702</v>
      </c>
    </row>
    <row r="495" spans="1:3" x14ac:dyDescent="0.25">
      <c r="A495" t="s">
        <v>437</v>
      </c>
      <c r="B495" t="s">
        <v>439</v>
      </c>
      <c r="C495" s="1">
        <v>0.33859609295014798</v>
      </c>
    </row>
    <row r="496" spans="1:3" x14ac:dyDescent="0.25">
      <c r="A496" t="s">
        <v>437</v>
      </c>
      <c r="B496" t="s">
        <v>441</v>
      </c>
      <c r="C496" s="1">
        <v>0.37277919494780198</v>
      </c>
    </row>
    <row r="497" spans="1:3" x14ac:dyDescent="0.25">
      <c r="A497" t="s">
        <v>437</v>
      </c>
      <c r="B497" t="s">
        <v>443</v>
      </c>
      <c r="C497" s="1">
        <v>0.28988932054833</v>
      </c>
    </row>
    <row r="498" spans="1:3" x14ac:dyDescent="0.25">
      <c r="A498" t="s">
        <v>437</v>
      </c>
      <c r="B498" t="s">
        <v>444</v>
      </c>
      <c r="C498" s="1">
        <v>0.34510899784585403</v>
      </c>
    </row>
    <row r="499" spans="1:3" x14ac:dyDescent="0.25">
      <c r="A499" t="s">
        <v>437</v>
      </c>
      <c r="B499" t="s">
        <v>446</v>
      </c>
      <c r="C499" s="1">
        <v>0.337911976735639</v>
      </c>
    </row>
    <row r="500" spans="1:3" x14ac:dyDescent="0.25">
      <c r="A500" t="s">
        <v>437</v>
      </c>
      <c r="B500" t="s">
        <v>447</v>
      </c>
      <c r="C500" s="1">
        <v>0.33720033883596201</v>
      </c>
    </row>
    <row r="501" spans="1:3" x14ac:dyDescent="0.25">
      <c r="A501" t="s">
        <v>437</v>
      </c>
      <c r="B501" t="s">
        <v>450</v>
      </c>
      <c r="C501" s="1">
        <v>0.31591823390396501</v>
      </c>
    </row>
    <row r="502" spans="1:3" x14ac:dyDescent="0.25">
      <c r="A502" t="s">
        <v>437</v>
      </c>
      <c r="B502" t="s">
        <v>453</v>
      </c>
      <c r="C502" s="1">
        <v>0.332794417206358</v>
      </c>
    </row>
    <row r="503" spans="1:3" x14ac:dyDescent="0.25">
      <c r="A503" t="s">
        <v>437</v>
      </c>
      <c r="B503" t="s">
        <v>114</v>
      </c>
      <c r="C503" s="1">
        <v>0.30701880319606001</v>
      </c>
    </row>
    <row r="504" spans="1:3" x14ac:dyDescent="0.25">
      <c r="A504" t="s">
        <v>437</v>
      </c>
      <c r="B504" t="s">
        <v>157</v>
      </c>
      <c r="C504" s="1">
        <v>0.34262042521529801</v>
      </c>
    </row>
    <row r="505" spans="1:3" x14ac:dyDescent="0.25">
      <c r="A505" t="s">
        <v>437</v>
      </c>
      <c r="B505" t="s">
        <v>456</v>
      </c>
      <c r="C505" s="1">
        <v>0.31045244661563798</v>
      </c>
    </row>
    <row r="506" spans="1:3" x14ac:dyDescent="0.25">
      <c r="A506" t="s">
        <v>437</v>
      </c>
      <c r="B506" t="s">
        <v>274</v>
      </c>
      <c r="C506" s="1">
        <v>0.341147544585722</v>
      </c>
    </row>
    <row r="507" spans="1:3" x14ac:dyDescent="0.25">
      <c r="A507" t="s">
        <v>437</v>
      </c>
      <c r="B507" t="s">
        <v>458</v>
      </c>
      <c r="C507" s="1">
        <v>0.33807699895137</v>
      </c>
    </row>
    <row r="508" spans="1:3" x14ac:dyDescent="0.25">
      <c r="A508" t="s">
        <v>437</v>
      </c>
      <c r="B508" t="s">
        <v>275</v>
      </c>
      <c r="C508" s="1">
        <v>0.30221243274139897</v>
      </c>
    </row>
    <row r="509" spans="1:3" x14ac:dyDescent="0.25">
      <c r="A509" t="s">
        <v>437</v>
      </c>
      <c r="B509" t="s">
        <v>159</v>
      </c>
      <c r="C509" s="1">
        <v>0.312097297653461</v>
      </c>
    </row>
    <row r="510" spans="1:3" x14ac:dyDescent="0.25">
      <c r="A510" t="s">
        <v>437</v>
      </c>
      <c r="B510" t="s">
        <v>276</v>
      </c>
      <c r="C510" s="1">
        <v>0.34621532436592001</v>
      </c>
    </row>
    <row r="511" spans="1:3" x14ac:dyDescent="0.25">
      <c r="A511" t="s">
        <v>437</v>
      </c>
      <c r="B511" t="s">
        <v>161</v>
      </c>
      <c r="C511" s="1">
        <v>0.33153628224213899</v>
      </c>
    </row>
    <row r="512" spans="1:3" x14ac:dyDescent="0.25">
      <c r="A512" t="s">
        <v>437</v>
      </c>
      <c r="B512" t="s">
        <v>162</v>
      </c>
      <c r="C512" s="1">
        <v>0.31270462427065698</v>
      </c>
    </row>
    <row r="513" spans="1:3" x14ac:dyDescent="0.25">
      <c r="A513" t="s">
        <v>437</v>
      </c>
      <c r="B513" t="s">
        <v>459</v>
      </c>
      <c r="C513" s="1">
        <v>0.31880533776554298</v>
      </c>
    </row>
    <row r="514" spans="1:3" x14ac:dyDescent="0.25">
      <c r="A514" t="s">
        <v>437</v>
      </c>
      <c r="B514" t="s">
        <v>277</v>
      </c>
      <c r="C514" s="1">
        <v>0.33334337652089502</v>
      </c>
    </row>
    <row r="515" spans="1:3" x14ac:dyDescent="0.25">
      <c r="A515" t="s">
        <v>437</v>
      </c>
      <c r="B515" t="s">
        <v>163</v>
      </c>
      <c r="C515" s="1">
        <v>0.35934790327599803</v>
      </c>
    </row>
    <row r="516" spans="1:3" x14ac:dyDescent="0.25">
      <c r="A516" t="s">
        <v>437</v>
      </c>
      <c r="B516" t="s">
        <v>164</v>
      </c>
      <c r="C516" s="1">
        <v>0.29353982240168403</v>
      </c>
    </row>
    <row r="517" spans="1:3" x14ac:dyDescent="0.25">
      <c r="A517" t="s">
        <v>437</v>
      </c>
      <c r="B517" t="s">
        <v>168</v>
      </c>
      <c r="C517" s="1">
        <v>0.335350693844432</v>
      </c>
    </row>
    <row r="518" spans="1:3" x14ac:dyDescent="0.25">
      <c r="A518" t="s">
        <v>437</v>
      </c>
      <c r="B518" t="s">
        <v>169</v>
      </c>
      <c r="C518" s="1">
        <v>0.36545708244549502</v>
      </c>
    </row>
    <row r="519" spans="1:3" x14ac:dyDescent="0.25">
      <c r="A519" t="s">
        <v>437</v>
      </c>
      <c r="B519" t="s">
        <v>171</v>
      </c>
      <c r="C519" s="1">
        <v>0.33476618087388998</v>
      </c>
    </row>
    <row r="520" spans="1:3" x14ac:dyDescent="0.25">
      <c r="A520" t="s">
        <v>437</v>
      </c>
      <c r="B520" t="s">
        <v>282</v>
      </c>
      <c r="C520" s="1">
        <v>0.35238241211189197</v>
      </c>
    </row>
    <row r="521" spans="1:3" x14ac:dyDescent="0.25">
      <c r="A521" t="s">
        <v>437</v>
      </c>
      <c r="B521" t="s">
        <v>284</v>
      </c>
      <c r="C521" s="1">
        <v>0.35199292918494302</v>
      </c>
    </row>
    <row r="522" spans="1:3" x14ac:dyDescent="0.25">
      <c r="A522" t="s">
        <v>437</v>
      </c>
      <c r="B522" t="s">
        <v>285</v>
      </c>
      <c r="C522" s="1">
        <v>0.31812537648723199</v>
      </c>
    </row>
    <row r="523" spans="1:3" x14ac:dyDescent="0.25">
      <c r="A523" t="s">
        <v>437</v>
      </c>
      <c r="B523" t="s">
        <v>465</v>
      </c>
      <c r="C523" s="1">
        <v>0.32280755909801401</v>
      </c>
    </row>
    <row r="524" spans="1:3" x14ac:dyDescent="0.25">
      <c r="A524" t="s">
        <v>437</v>
      </c>
      <c r="B524" t="s">
        <v>176</v>
      </c>
      <c r="C524" s="1">
        <v>0.30476114641658297</v>
      </c>
    </row>
    <row r="525" spans="1:3" x14ac:dyDescent="0.25">
      <c r="A525" t="s">
        <v>437</v>
      </c>
      <c r="B525" t="s">
        <v>286</v>
      </c>
      <c r="C525" s="1">
        <v>0.332090575293428</v>
      </c>
    </row>
    <row r="526" spans="1:3" x14ac:dyDescent="0.25">
      <c r="A526" t="s">
        <v>437</v>
      </c>
      <c r="B526" t="s">
        <v>180</v>
      </c>
      <c r="C526" s="1">
        <v>0.32420601316290198</v>
      </c>
    </row>
    <row r="527" spans="1:3" x14ac:dyDescent="0.25">
      <c r="A527" t="s">
        <v>437</v>
      </c>
      <c r="B527" t="s">
        <v>118</v>
      </c>
      <c r="C527" s="1">
        <v>0.2950559178162</v>
      </c>
    </row>
    <row r="528" spans="1:3" x14ac:dyDescent="0.25">
      <c r="A528" t="s">
        <v>437</v>
      </c>
      <c r="B528" t="s">
        <v>181</v>
      </c>
      <c r="C528" s="1">
        <v>0.35111798290132301</v>
      </c>
    </row>
    <row r="529" spans="1:3" x14ac:dyDescent="0.25">
      <c r="A529" t="s">
        <v>437</v>
      </c>
      <c r="B529" t="s">
        <v>467</v>
      </c>
      <c r="C529" s="1">
        <v>0.323448390677821</v>
      </c>
    </row>
    <row r="530" spans="1:3" x14ac:dyDescent="0.25">
      <c r="A530" t="s">
        <v>437</v>
      </c>
      <c r="B530" t="s">
        <v>289</v>
      </c>
      <c r="C530" s="1">
        <v>0.32254217364742099</v>
      </c>
    </row>
    <row r="531" spans="1:3" x14ac:dyDescent="0.25">
      <c r="A531" t="s">
        <v>437</v>
      </c>
      <c r="B531" t="s">
        <v>183</v>
      </c>
      <c r="C531" s="1">
        <v>0.310310080453438</v>
      </c>
    </row>
    <row r="532" spans="1:3" x14ac:dyDescent="0.25">
      <c r="A532" t="s">
        <v>437</v>
      </c>
      <c r="B532" t="s">
        <v>291</v>
      </c>
      <c r="C532" s="1">
        <v>0.30884484790932398</v>
      </c>
    </row>
    <row r="533" spans="1:3" x14ac:dyDescent="0.25">
      <c r="A533" t="s">
        <v>437</v>
      </c>
      <c r="B533" t="s">
        <v>292</v>
      </c>
      <c r="C533" s="1">
        <v>0.34686918752472601</v>
      </c>
    </row>
    <row r="534" spans="1:3" x14ac:dyDescent="0.25">
      <c r="A534" t="s">
        <v>437</v>
      </c>
      <c r="B534" t="s">
        <v>184</v>
      </c>
      <c r="C534" s="1">
        <v>0.29295376995408001</v>
      </c>
    </row>
    <row r="535" spans="1:3" x14ac:dyDescent="0.25">
      <c r="A535" t="s">
        <v>437</v>
      </c>
      <c r="B535" t="s">
        <v>294</v>
      </c>
      <c r="C535" s="1">
        <v>0.33473460217810602</v>
      </c>
    </row>
    <row r="536" spans="1:3" x14ac:dyDescent="0.25">
      <c r="A536" t="s">
        <v>437</v>
      </c>
      <c r="B536" t="s">
        <v>470</v>
      </c>
      <c r="C536" s="1">
        <v>0.32801687717599798</v>
      </c>
    </row>
    <row r="537" spans="1:3" x14ac:dyDescent="0.25">
      <c r="A537" t="s">
        <v>437</v>
      </c>
      <c r="B537" t="s">
        <v>471</v>
      </c>
      <c r="C537" s="1">
        <v>0.29788990653326097</v>
      </c>
    </row>
    <row r="538" spans="1:3" x14ac:dyDescent="0.25">
      <c r="A538" t="s">
        <v>437</v>
      </c>
      <c r="B538" t="s">
        <v>472</v>
      </c>
      <c r="C538" s="1">
        <v>0.30923657120565901</v>
      </c>
    </row>
    <row r="539" spans="1:3" x14ac:dyDescent="0.25">
      <c r="A539" t="s">
        <v>437</v>
      </c>
      <c r="B539" t="s">
        <v>295</v>
      </c>
      <c r="C539" s="1">
        <v>0.30462293478612901</v>
      </c>
    </row>
    <row r="540" spans="1:3" x14ac:dyDescent="0.25">
      <c r="A540" t="s">
        <v>437</v>
      </c>
      <c r="B540" t="s">
        <v>187</v>
      </c>
      <c r="C540" s="1">
        <v>0.31039857572180501</v>
      </c>
    </row>
    <row r="541" spans="1:3" x14ac:dyDescent="0.25">
      <c r="A541" t="s">
        <v>437</v>
      </c>
      <c r="B541" t="s">
        <v>188</v>
      </c>
      <c r="C541" s="1">
        <v>0.34252210162278401</v>
      </c>
    </row>
    <row r="542" spans="1:3" x14ac:dyDescent="0.25">
      <c r="A542" t="s">
        <v>437</v>
      </c>
      <c r="B542" t="s">
        <v>125</v>
      </c>
      <c r="C542" s="1">
        <v>0.31001885353221198</v>
      </c>
    </row>
    <row r="543" spans="1:3" x14ac:dyDescent="0.25">
      <c r="A543" t="s">
        <v>437</v>
      </c>
      <c r="B543" t="s">
        <v>190</v>
      </c>
      <c r="C543" s="1">
        <v>0.31388448695925297</v>
      </c>
    </row>
    <row r="544" spans="1:3" x14ac:dyDescent="0.25">
      <c r="A544" t="s">
        <v>437</v>
      </c>
      <c r="B544" t="s">
        <v>300</v>
      </c>
      <c r="C544" s="1">
        <v>0.30280533246534302</v>
      </c>
    </row>
    <row r="545" spans="1:3" x14ac:dyDescent="0.25">
      <c r="A545" t="s">
        <v>437</v>
      </c>
      <c r="B545" t="s">
        <v>302</v>
      </c>
      <c r="C545" s="1">
        <v>0.31730410267423997</v>
      </c>
    </row>
    <row r="546" spans="1:3" x14ac:dyDescent="0.25">
      <c r="A546" t="s">
        <v>437</v>
      </c>
      <c r="B546" t="s">
        <v>303</v>
      </c>
      <c r="C546" s="1">
        <v>0.32978559099944199</v>
      </c>
    </row>
    <row r="547" spans="1:3" x14ac:dyDescent="0.25">
      <c r="A547" t="s">
        <v>437</v>
      </c>
      <c r="B547" t="s">
        <v>304</v>
      </c>
      <c r="C547" s="1">
        <v>0.30239844960311701</v>
      </c>
    </row>
    <row r="548" spans="1:3" x14ac:dyDescent="0.25">
      <c r="A548" t="s">
        <v>437</v>
      </c>
      <c r="B548" t="s">
        <v>392</v>
      </c>
      <c r="C548" s="1">
        <v>0.29857062171669302</v>
      </c>
    </row>
    <row r="549" spans="1:3" x14ac:dyDescent="0.25">
      <c r="A549" t="s">
        <v>437</v>
      </c>
      <c r="B549" t="s">
        <v>192</v>
      </c>
      <c r="C549" s="1">
        <v>0.30319422309502903</v>
      </c>
    </row>
    <row r="550" spans="1:3" x14ac:dyDescent="0.25">
      <c r="A550" t="s">
        <v>437</v>
      </c>
      <c r="B550" t="s">
        <v>393</v>
      </c>
      <c r="C550" s="1">
        <v>0.30740443734538497</v>
      </c>
    </row>
    <row r="551" spans="1:3" x14ac:dyDescent="0.25">
      <c r="A551" t="s">
        <v>437</v>
      </c>
      <c r="B551" t="s">
        <v>306</v>
      </c>
      <c r="C551" s="1">
        <v>0.337629035011696</v>
      </c>
    </row>
    <row r="552" spans="1:3" x14ac:dyDescent="0.25">
      <c r="A552" t="s">
        <v>437</v>
      </c>
      <c r="B552" t="s">
        <v>195</v>
      </c>
      <c r="C552" s="1">
        <v>0.29991696464477602</v>
      </c>
    </row>
    <row r="553" spans="1:3" x14ac:dyDescent="0.25">
      <c r="A553" t="s">
        <v>437</v>
      </c>
      <c r="B553" t="s">
        <v>308</v>
      </c>
      <c r="C553" s="1">
        <v>0.30977111046459199</v>
      </c>
    </row>
    <row r="554" spans="1:3" x14ac:dyDescent="0.25">
      <c r="A554" t="s">
        <v>437</v>
      </c>
      <c r="B554" t="s">
        <v>309</v>
      </c>
      <c r="C554" s="1">
        <v>0.32213436202663698</v>
      </c>
    </row>
    <row r="555" spans="1:3" x14ac:dyDescent="0.25">
      <c r="A555" t="s">
        <v>437</v>
      </c>
      <c r="B555" t="s">
        <v>128</v>
      </c>
      <c r="C555" s="1">
        <v>0.326139591445535</v>
      </c>
    </row>
    <row r="556" spans="1:3" x14ac:dyDescent="0.25">
      <c r="A556" t="s">
        <v>437</v>
      </c>
      <c r="B556" t="s">
        <v>410</v>
      </c>
      <c r="C556" s="1">
        <v>0.29902628853094199</v>
      </c>
    </row>
    <row r="557" spans="1:3" x14ac:dyDescent="0.25">
      <c r="A557" t="s">
        <v>437</v>
      </c>
      <c r="B557" t="s">
        <v>312</v>
      </c>
      <c r="C557" s="1">
        <v>0.31445169124018701</v>
      </c>
    </row>
    <row r="558" spans="1:3" x14ac:dyDescent="0.25">
      <c r="A558" t="s">
        <v>437</v>
      </c>
      <c r="B558" t="s">
        <v>200</v>
      </c>
      <c r="C558" s="1">
        <v>0.33128614300208498</v>
      </c>
    </row>
    <row r="559" spans="1:3" x14ac:dyDescent="0.25">
      <c r="A559" t="s">
        <v>437</v>
      </c>
      <c r="B559" t="s">
        <v>201</v>
      </c>
      <c r="C559" s="1">
        <v>0.30367281754754599</v>
      </c>
    </row>
    <row r="560" spans="1:3" x14ac:dyDescent="0.25">
      <c r="A560" t="s">
        <v>437</v>
      </c>
      <c r="B560" t="s">
        <v>394</v>
      </c>
      <c r="C560" s="1">
        <v>0.33221225413898298</v>
      </c>
    </row>
    <row r="561" spans="1:3" x14ac:dyDescent="0.25">
      <c r="A561" t="s">
        <v>437</v>
      </c>
      <c r="B561" t="s">
        <v>318</v>
      </c>
      <c r="C561" s="1">
        <v>0.313608634359968</v>
      </c>
    </row>
    <row r="562" spans="1:3" x14ac:dyDescent="0.25">
      <c r="A562" t="s">
        <v>437</v>
      </c>
      <c r="B562" t="s">
        <v>130</v>
      </c>
      <c r="C562" s="1">
        <v>0.31127593240031798</v>
      </c>
    </row>
    <row r="563" spans="1:3" x14ac:dyDescent="0.25">
      <c r="A563" t="s">
        <v>437</v>
      </c>
      <c r="B563" t="s">
        <v>395</v>
      </c>
      <c r="C563" s="1">
        <v>0.29649548050350299</v>
      </c>
    </row>
    <row r="564" spans="1:3" x14ac:dyDescent="0.25">
      <c r="A564" t="s">
        <v>437</v>
      </c>
      <c r="B564" t="s">
        <v>321</v>
      </c>
      <c r="C564" s="1">
        <v>0.30389648640017503</v>
      </c>
    </row>
    <row r="565" spans="1:3" x14ac:dyDescent="0.25">
      <c r="A565" t="s">
        <v>437</v>
      </c>
      <c r="B565" t="s">
        <v>396</v>
      </c>
      <c r="C565" s="1">
        <v>0.33428783743670698</v>
      </c>
    </row>
    <row r="566" spans="1:3" x14ac:dyDescent="0.25">
      <c r="A566" t="s">
        <v>437</v>
      </c>
      <c r="B566" t="s">
        <v>131</v>
      </c>
      <c r="C566" s="1">
        <v>0.36595971692927198</v>
      </c>
    </row>
    <row r="567" spans="1:3" x14ac:dyDescent="0.25">
      <c r="A567" t="s">
        <v>437</v>
      </c>
      <c r="B567" t="s">
        <v>325</v>
      </c>
      <c r="C567" s="1">
        <v>0.307478185890325</v>
      </c>
    </row>
    <row r="568" spans="1:3" x14ac:dyDescent="0.25">
      <c r="A568" t="s">
        <v>437</v>
      </c>
      <c r="B568" t="s">
        <v>132</v>
      </c>
      <c r="C568" s="1">
        <v>0.30892301553545398</v>
      </c>
    </row>
    <row r="569" spans="1:3" x14ac:dyDescent="0.25">
      <c r="A569" t="s">
        <v>437</v>
      </c>
      <c r="B569" t="s">
        <v>328</v>
      </c>
      <c r="C569" s="1">
        <v>0.32680261151482698</v>
      </c>
    </row>
    <row r="570" spans="1:3" x14ac:dyDescent="0.25">
      <c r="A570" t="s">
        <v>437</v>
      </c>
      <c r="B570" t="s">
        <v>208</v>
      </c>
      <c r="C570" s="1">
        <v>0.35050471375348502</v>
      </c>
    </row>
    <row r="571" spans="1:3" x14ac:dyDescent="0.25">
      <c r="A571" t="s">
        <v>437</v>
      </c>
      <c r="B571" t="s">
        <v>210</v>
      </c>
      <c r="C571" s="1">
        <v>0.339351194077049</v>
      </c>
    </row>
    <row r="572" spans="1:3" x14ac:dyDescent="0.25">
      <c r="A572" t="s">
        <v>437</v>
      </c>
      <c r="B572" t="s">
        <v>329</v>
      </c>
      <c r="C572" s="1">
        <v>0.331583551218884</v>
      </c>
    </row>
    <row r="573" spans="1:3" x14ac:dyDescent="0.25">
      <c r="A573" t="s">
        <v>437</v>
      </c>
      <c r="B573" t="s">
        <v>212</v>
      </c>
      <c r="C573" s="1">
        <v>0.33188610304619398</v>
      </c>
    </row>
    <row r="574" spans="1:3" x14ac:dyDescent="0.25">
      <c r="A574" t="s">
        <v>437</v>
      </c>
      <c r="B574" t="s">
        <v>397</v>
      </c>
      <c r="C574" s="1">
        <v>0.29540730410927801</v>
      </c>
    </row>
    <row r="575" spans="1:3" x14ac:dyDescent="0.25">
      <c r="A575" t="s">
        <v>437</v>
      </c>
      <c r="B575" t="s">
        <v>213</v>
      </c>
      <c r="C575" s="1">
        <v>0.32098896452708803</v>
      </c>
    </row>
    <row r="576" spans="1:3" x14ac:dyDescent="0.25">
      <c r="A576" t="s">
        <v>437</v>
      </c>
      <c r="B576" t="s">
        <v>331</v>
      </c>
      <c r="C576" s="1">
        <v>0.316819475373676</v>
      </c>
    </row>
    <row r="577" spans="1:3" x14ac:dyDescent="0.25">
      <c r="A577" t="s">
        <v>437</v>
      </c>
      <c r="B577" t="s">
        <v>214</v>
      </c>
      <c r="C577" s="1">
        <v>0.33636105520820098</v>
      </c>
    </row>
    <row r="578" spans="1:3" x14ac:dyDescent="0.25">
      <c r="A578" t="s">
        <v>437</v>
      </c>
      <c r="B578" t="s">
        <v>332</v>
      </c>
      <c r="C578" s="1">
        <v>0.30437431022108702</v>
      </c>
    </row>
    <row r="579" spans="1:3" x14ac:dyDescent="0.25">
      <c r="A579" t="s">
        <v>437</v>
      </c>
      <c r="B579" t="s">
        <v>216</v>
      </c>
      <c r="C579" s="1">
        <v>0.31909265816613702</v>
      </c>
    </row>
    <row r="580" spans="1:3" x14ac:dyDescent="0.25">
      <c r="A580" t="s">
        <v>437</v>
      </c>
      <c r="B580" t="s">
        <v>217</v>
      </c>
      <c r="C580" s="1">
        <v>0.335727738228357</v>
      </c>
    </row>
    <row r="581" spans="1:3" x14ac:dyDescent="0.25">
      <c r="A581" t="s">
        <v>437</v>
      </c>
      <c r="B581" t="s">
        <v>218</v>
      </c>
      <c r="C581" s="1">
        <v>0.289877853018215</v>
      </c>
    </row>
    <row r="582" spans="1:3" x14ac:dyDescent="0.25">
      <c r="A582" t="s">
        <v>437</v>
      </c>
      <c r="B582" t="s">
        <v>334</v>
      </c>
      <c r="C582" s="1">
        <v>0.30189971152669598</v>
      </c>
    </row>
    <row r="583" spans="1:3" x14ac:dyDescent="0.25">
      <c r="A583" t="s">
        <v>437</v>
      </c>
      <c r="B583" t="s">
        <v>219</v>
      </c>
      <c r="C583" s="1">
        <v>0.35345883835108</v>
      </c>
    </row>
    <row r="584" spans="1:3" x14ac:dyDescent="0.25">
      <c r="A584" t="s">
        <v>437</v>
      </c>
      <c r="B584" t="s">
        <v>398</v>
      </c>
      <c r="C584" s="1">
        <v>0.32672072450690798</v>
      </c>
    </row>
    <row r="585" spans="1:3" x14ac:dyDescent="0.25">
      <c r="A585" t="s">
        <v>437</v>
      </c>
      <c r="B585" t="s">
        <v>399</v>
      </c>
      <c r="C585" s="1">
        <v>0.33466001029211301</v>
      </c>
    </row>
    <row r="586" spans="1:3" x14ac:dyDescent="0.25">
      <c r="A586" t="s">
        <v>437</v>
      </c>
      <c r="B586" t="s">
        <v>337</v>
      </c>
      <c r="C586" s="1">
        <v>0.33182217158273303</v>
      </c>
    </row>
    <row r="587" spans="1:3" x14ac:dyDescent="0.25">
      <c r="A587" t="s">
        <v>437</v>
      </c>
      <c r="B587" t="s">
        <v>225</v>
      </c>
      <c r="C587" s="1">
        <v>0.32541350988775603</v>
      </c>
    </row>
    <row r="588" spans="1:3" x14ac:dyDescent="0.25">
      <c r="A588" t="s">
        <v>437</v>
      </c>
      <c r="B588" t="s">
        <v>227</v>
      </c>
      <c r="C588" s="1">
        <v>0.35877802640109702</v>
      </c>
    </row>
    <row r="589" spans="1:3" x14ac:dyDescent="0.25">
      <c r="A589" t="s">
        <v>437</v>
      </c>
      <c r="B589" t="s">
        <v>228</v>
      </c>
      <c r="C589" s="1">
        <v>0.35122355152808998</v>
      </c>
    </row>
    <row r="590" spans="1:3" x14ac:dyDescent="0.25">
      <c r="A590" t="s">
        <v>437</v>
      </c>
      <c r="B590" t="s">
        <v>229</v>
      </c>
      <c r="C590" s="1">
        <v>0.323462257224437</v>
      </c>
    </row>
    <row r="591" spans="1:3" x14ac:dyDescent="0.25">
      <c r="A591" t="s">
        <v>437</v>
      </c>
      <c r="B591" t="s">
        <v>341</v>
      </c>
      <c r="C591" s="1">
        <v>0.32268818534427401</v>
      </c>
    </row>
    <row r="592" spans="1:3" x14ac:dyDescent="0.25">
      <c r="A592" t="s">
        <v>437</v>
      </c>
      <c r="B592" t="s">
        <v>400</v>
      </c>
      <c r="C592" s="1">
        <v>0.32740295995871599</v>
      </c>
    </row>
    <row r="593" spans="1:3" x14ac:dyDescent="0.25">
      <c r="A593" t="s">
        <v>437</v>
      </c>
      <c r="B593" t="s">
        <v>231</v>
      </c>
      <c r="C593" s="1">
        <v>0.29843332351059598</v>
      </c>
    </row>
    <row r="594" spans="1:3" x14ac:dyDescent="0.25">
      <c r="A594" t="s">
        <v>437</v>
      </c>
      <c r="B594" t="s">
        <v>344</v>
      </c>
      <c r="C594" s="1">
        <v>0.299881537242976</v>
      </c>
    </row>
    <row r="595" spans="1:3" x14ac:dyDescent="0.25">
      <c r="A595" t="s">
        <v>437</v>
      </c>
      <c r="B595" t="s">
        <v>140</v>
      </c>
      <c r="C595" s="1">
        <v>0.303528125859645</v>
      </c>
    </row>
    <row r="596" spans="1:3" x14ac:dyDescent="0.25">
      <c r="A596" t="s">
        <v>437</v>
      </c>
      <c r="B596" t="s">
        <v>234</v>
      </c>
      <c r="C596" s="1">
        <v>0.30119881951095401</v>
      </c>
    </row>
    <row r="597" spans="1:3" x14ac:dyDescent="0.25">
      <c r="A597" t="s">
        <v>437</v>
      </c>
      <c r="B597" t="s">
        <v>235</v>
      </c>
      <c r="C597" s="1">
        <v>0.29305419778639202</v>
      </c>
    </row>
    <row r="598" spans="1:3" x14ac:dyDescent="0.25">
      <c r="A598" t="s">
        <v>437</v>
      </c>
      <c r="B598" t="s">
        <v>345</v>
      </c>
      <c r="C598" s="1">
        <v>0.29858195350462002</v>
      </c>
    </row>
    <row r="599" spans="1:3" x14ac:dyDescent="0.25">
      <c r="A599" t="s">
        <v>437</v>
      </c>
      <c r="B599" t="s">
        <v>236</v>
      </c>
      <c r="C599" s="1">
        <v>0.30710026427492298</v>
      </c>
    </row>
    <row r="600" spans="1:3" x14ac:dyDescent="0.25">
      <c r="A600" t="s">
        <v>437</v>
      </c>
      <c r="B600" t="s">
        <v>141</v>
      </c>
      <c r="C600" s="1">
        <v>0.32947285513944302</v>
      </c>
    </row>
    <row r="601" spans="1:3" x14ac:dyDescent="0.25">
      <c r="A601" t="s">
        <v>437</v>
      </c>
      <c r="B601" t="s">
        <v>401</v>
      </c>
      <c r="C601" s="1">
        <v>0.31972276472406302</v>
      </c>
    </row>
    <row r="602" spans="1:3" x14ac:dyDescent="0.25">
      <c r="A602" t="s">
        <v>437</v>
      </c>
      <c r="B602" t="s">
        <v>346</v>
      </c>
      <c r="C602" s="1">
        <v>0.30125352060079602</v>
      </c>
    </row>
    <row r="603" spans="1:3" x14ac:dyDescent="0.25">
      <c r="A603" t="s">
        <v>437</v>
      </c>
      <c r="B603" t="s">
        <v>349</v>
      </c>
      <c r="C603" s="1">
        <v>0.29588955394072403</v>
      </c>
    </row>
    <row r="604" spans="1:3" x14ac:dyDescent="0.25">
      <c r="A604" t="s">
        <v>437</v>
      </c>
      <c r="B604" t="s">
        <v>350</v>
      </c>
      <c r="C604" s="1">
        <v>0.33105274917558097</v>
      </c>
    </row>
    <row r="605" spans="1:3" x14ac:dyDescent="0.25">
      <c r="A605" t="s">
        <v>437</v>
      </c>
      <c r="B605" t="s">
        <v>351</v>
      </c>
      <c r="C605" s="1">
        <v>0.320460911006409</v>
      </c>
    </row>
    <row r="606" spans="1:3" x14ac:dyDescent="0.25">
      <c r="A606" t="s">
        <v>437</v>
      </c>
      <c r="B606" t="s">
        <v>388</v>
      </c>
      <c r="C606" s="1">
        <v>0.30971109851904099</v>
      </c>
    </row>
    <row r="607" spans="1:3" x14ac:dyDescent="0.25">
      <c r="A607" t="s">
        <v>437</v>
      </c>
      <c r="B607" t="s">
        <v>237</v>
      </c>
      <c r="C607" s="1">
        <v>0.30869272762782901</v>
      </c>
    </row>
    <row r="608" spans="1:3" x14ac:dyDescent="0.25">
      <c r="A608" t="s">
        <v>437</v>
      </c>
      <c r="B608" t="s">
        <v>239</v>
      </c>
      <c r="C608" s="1">
        <v>0.33902242020094803</v>
      </c>
    </row>
    <row r="609" spans="1:3" x14ac:dyDescent="0.25">
      <c r="A609" t="s">
        <v>437</v>
      </c>
      <c r="B609" t="s">
        <v>142</v>
      </c>
      <c r="C609" s="1">
        <v>0.31345429459526303</v>
      </c>
    </row>
    <row r="610" spans="1:3" x14ac:dyDescent="0.25">
      <c r="A610" t="s">
        <v>437</v>
      </c>
      <c r="B610" t="s">
        <v>425</v>
      </c>
      <c r="C610" s="1">
        <v>0.31382410548209699</v>
      </c>
    </row>
    <row r="611" spans="1:3" x14ac:dyDescent="0.25">
      <c r="A611" t="s">
        <v>437</v>
      </c>
      <c r="B611" t="s">
        <v>242</v>
      </c>
      <c r="C611" s="1">
        <v>0.35851157721831101</v>
      </c>
    </row>
    <row r="612" spans="1:3" x14ac:dyDescent="0.25">
      <c r="A612" t="s">
        <v>437</v>
      </c>
      <c r="B612" t="s">
        <v>144</v>
      </c>
      <c r="C612" s="1">
        <v>0.293687673379391</v>
      </c>
    </row>
    <row r="613" spans="1:3" x14ac:dyDescent="0.25">
      <c r="A613" t="s">
        <v>437</v>
      </c>
      <c r="B613" t="s">
        <v>355</v>
      </c>
      <c r="C613" s="1">
        <v>0.31609321796853801</v>
      </c>
    </row>
    <row r="614" spans="1:3" x14ac:dyDescent="0.25">
      <c r="A614" t="s">
        <v>437</v>
      </c>
      <c r="B614" t="s">
        <v>146</v>
      </c>
      <c r="C614" s="1">
        <v>0.298196035682885</v>
      </c>
    </row>
    <row r="615" spans="1:3" x14ac:dyDescent="0.25">
      <c r="A615" t="s">
        <v>437</v>
      </c>
      <c r="B615" t="s">
        <v>243</v>
      </c>
      <c r="C615" s="1">
        <v>0.33173573397866302</v>
      </c>
    </row>
    <row r="616" spans="1:3" x14ac:dyDescent="0.25">
      <c r="A616" t="s">
        <v>437</v>
      </c>
      <c r="B616" t="s">
        <v>402</v>
      </c>
      <c r="C616" s="1">
        <v>0.29535019746557301</v>
      </c>
    </row>
    <row r="617" spans="1:3" x14ac:dyDescent="0.25">
      <c r="A617" t="s">
        <v>437</v>
      </c>
      <c r="B617" t="s">
        <v>358</v>
      </c>
      <c r="C617" s="1">
        <v>0.32046750499357002</v>
      </c>
    </row>
    <row r="618" spans="1:3" x14ac:dyDescent="0.25">
      <c r="A618" t="s">
        <v>437</v>
      </c>
      <c r="B618" t="s">
        <v>245</v>
      </c>
      <c r="C618" s="1">
        <v>0.29664139929294198</v>
      </c>
    </row>
    <row r="619" spans="1:3" x14ac:dyDescent="0.25">
      <c r="A619" t="s">
        <v>437</v>
      </c>
      <c r="B619" t="s">
        <v>359</v>
      </c>
      <c r="C619" s="1">
        <v>0.30110306602293402</v>
      </c>
    </row>
    <row r="620" spans="1:3" x14ac:dyDescent="0.25">
      <c r="A620" t="s">
        <v>437</v>
      </c>
      <c r="B620" t="s">
        <v>360</v>
      </c>
      <c r="C620" s="1">
        <v>0.34058485813377398</v>
      </c>
    </row>
    <row r="621" spans="1:3" x14ac:dyDescent="0.25">
      <c r="A621" t="s">
        <v>437</v>
      </c>
      <c r="B621" t="s">
        <v>361</v>
      </c>
      <c r="C621" s="1">
        <v>0.345334924711661</v>
      </c>
    </row>
    <row r="622" spans="1:3" x14ac:dyDescent="0.25">
      <c r="A622" t="s">
        <v>437</v>
      </c>
      <c r="B622" t="s">
        <v>362</v>
      </c>
      <c r="C622" s="1">
        <v>0.29152896588487598</v>
      </c>
    </row>
    <row r="623" spans="1:3" x14ac:dyDescent="0.25">
      <c r="A623" t="s">
        <v>437</v>
      </c>
      <c r="B623" t="s">
        <v>246</v>
      </c>
      <c r="C623" s="1">
        <v>0.30479721781053698</v>
      </c>
    </row>
    <row r="624" spans="1:3" x14ac:dyDescent="0.25">
      <c r="A624" t="s">
        <v>437</v>
      </c>
      <c r="B624" t="s">
        <v>247</v>
      </c>
      <c r="C624" s="1">
        <v>0.30870273410059601</v>
      </c>
    </row>
    <row r="625" spans="1:3" x14ac:dyDescent="0.25">
      <c r="A625" t="s">
        <v>437</v>
      </c>
      <c r="B625" t="s">
        <v>403</v>
      </c>
      <c r="C625" s="1">
        <v>0.32803447448595902</v>
      </c>
    </row>
    <row r="626" spans="1:3" x14ac:dyDescent="0.25">
      <c r="A626" t="s">
        <v>437</v>
      </c>
      <c r="B626" t="s">
        <v>250</v>
      </c>
      <c r="C626" s="1">
        <v>0.35198102852971103</v>
      </c>
    </row>
    <row r="627" spans="1:3" x14ac:dyDescent="0.25">
      <c r="A627" t="s">
        <v>437</v>
      </c>
      <c r="B627" t="s">
        <v>364</v>
      </c>
      <c r="C627" s="1">
        <v>0.29904582397671198</v>
      </c>
    </row>
    <row r="628" spans="1:3" x14ac:dyDescent="0.25">
      <c r="A628" t="s">
        <v>437</v>
      </c>
      <c r="B628" t="s">
        <v>152</v>
      </c>
      <c r="C628" s="1">
        <v>0.313904397313848</v>
      </c>
    </row>
    <row r="629" spans="1:3" x14ac:dyDescent="0.25">
      <c r="A629" t="s">
        <v>437</v>
      </c>
      <c r="B629" t="s">
        <v>255</v>
      </c>
      <c r="C629" s="1">
        <v>0.29958134909258</v>
      </c>
    </row>
    <row r="630" spans="1:3" x14ac:dyDescent="0.25">
      <c r="A630" t="s">
        <v>437</v>
      </c>
      <c r="B630" t="s">
        <v>365</v>
      </c>
      <c r="C630" s="1">
        <v>0.35986684515317602</v>
      </c>
    </row>
    <row r="631" spans="1:3" x14ac:dyDescent="0.25">
      <c r="A631" t="s">
        <v>437</v>
      </c>
      <c r="B631" t="s">
        <v>404</v>
      </c>
      <c r="C631" s="1">
        <v>0.32710109967638301</v>
      </c>
    </row>
    <row r="632" spans="1:3" x14ac:dyDescent="0.25">
      <c r="A632" t="s">
        <v>437</v>
      </c>
      <c r="B632" t="s">
        <v>368</v>
      </c>
      <c r="C632" s="1">
        <v>0.30945450143366299</v>
      </c>
    </row>
    <row r="633" spans="1:3" x14ac:dyDescent="0.25">
      <c r="A633" t="s">
        <v>437</v>
      </c>
      <c r="B633" t="s">
        <v>369</v>
      </c>
      <c r="C633" s="1">
        <v>0.32727838179437801</v>
      </c>
    </row>
    <row r="634" spans="1:3" x14ac:dyDescent="0.25">
      <c r="A634" t="s">
        <v>437</v>
      </c>
      <c r="B634" t="s">
        <v>370</v>
      </c>
      <c r="C634" s="1">
        <v>0.30462217386906398</v>
      </c>
    </row>
    <row r="635" spans="1:3" x14ac:dyDescent="0.25">
      <c r="A635" t="s">
        <v>437</v>
      </c>
      <c r="B635" t="s">
        <v>371</v>
      </c>
      <c r="C635" s="1">
        <v>0.30117092470580198</v>
      </c>
    </row>
    <row r="636" spans="1:3" x14ac:dyDescent="0.25">
      <c r="A636" t="s">
        <v>437</v>
      </c>
      <c r="B636" t="s">
        <v>405</v>
      </c>
      <c r="C636" s="1">
        <v>0.32578982921483401</v>
      </c>
    </row>
    <row r="637" spans="1:3" x14ac:dyDescent="0.25">
      <c r="A637" t="s">
        <v>437</v>
      </c>
      <c r="B637" t="s">
        <v>261</v>
      </c>
      <c r="C637" s="1">
        <v>0.341509161012296</v>
      </c>
    </row>
    <row r="638" spans="1:3" x14ac:dyDescent="0.25">
      <c r="A638" t="s">
        <v>437</v>
      </c>
      <c r="B638" t="s">
        <v>262</v>
      </c>
      <c r="C638" s="1">
        <v>0.32272937307786498</v>
      </c>
    </row>
    <row r="639" spans="1:3" x14ac:dyDescent="0.25">
      <c r="A639" t="s">
        <v>437</v>
      </c>
      <c r="B639" t="s">
        <v>417</v>
      </c>
      <c r="C639" s="1">
        <v>0.31812300823133799</v>
      </c>
    </row>
    <row r="640" spans="1:3" x14ac:dyDescent="0.25">
      <c r="A640" t="s">
        <v>437</v>
      </c>
      <c r="B640" t="s">
        <v>264</v>
      </c>
      <c r="C640" s="1">
        <v>0.30759246871517798</v>
      </c>
    </row>
    <row r="641" spans="1:3" x14ac:dyDescent="0.25">
      <c r="A641" t="s">
        <v>437</v>
      </c>
      <c r="B641" t="s">
        <v>372</v>
      </c>
      <c r="C641" s="1">
        <v>0.334920243233434</v>
      </c>
    </row>
    <row r="642" spans="1:3" x14ac:dyDescent="0.25">
      <c r="A642" t="s">
        <v>437</v>
      </c>
      <c r="B642" t="s">
        <v>383</v>
      </c>
      <c r="C642" s="1">
        <v>0.34225681834437</v>
      </c>
    </row>
    <row r="643" spans="1:3" x14ac:dyDescent="0.25">
      <c r="A643" t="s">
        <v>437</v>
      </c>
      <c r="B643" t="s">
        <v>265</v>
      </c>
      <c r="C643" s="1">
        <v>0.30137035388512701</v>
      </c>
    </row>
    <row r="644" spans="1:3" x14ac:dyDescent="0.25">
      <c r="A644" t="s">
        <v>437</v>
      </c>
      <c r="B644" t="s">
        <v>406</v>
      </c>
      <c r="C644" s="1">
        <v>0.30342990870188902</v>
      </c>
    </row>
    <row r="645" spans="1:3" x14ac:dyDescent="0.25">
      <c r="A645" t="s">
        <v>437</v>
      </c>
      <c r="B645" t="s">
        <v>266</v>
      </c>
      <c r="C645" s="1">
        <v>0.29125869941927801</v>
      </c>
    </row>
    <row r="646" spans="1:3" x14ac:dyDescent="0.25">
      <c r="A646" t="s">
        <v>437</v>
      </c>
      <c r="B646" t="s">
        <v>267</v>
      </c>
      <c r="C646" s="1">
        <v>0.32634623286890102</v>
      </c>
    </row>
    <row r="647" spans="1:3" x14ac:dyDescent="0.25">
      <c r="A647" t="s">
        <v>437</v>
      </c>
      <c r="B647" t="s">
        <v>268</v>
      </c>
      <c r="C647" s="1">
        <v>0.31147697247592199</v>
      </c>
    </row>
    <row r="648" spans="1:3" x14ac:dyDescent="0.25">
      <c r="A648" t="s">
        <v>437</v>
      </c>
      <c r="B648" t="s">
        <v>271</v>
      </c>
      <c r="C648" s="1">
        <v>0.31288486420612599</v>
      </c>
    </row>
    <row r="649" spans="1:3" x14ac:dyDescent="0.25">
      <c r="A649" t="s">
        <v>437</v>
      </c>
      <c r="B649" t="s">
        <v>407</v>
      </c>
      <c r="C649" s="1">
        <v>0.321286094134903</v>
      </c>
    </row>
    <row r="650" spans="1:3" x14ac:dyDescent="0.25">
      <c r="A650" t="s">
        <v>437</v>
      </c>
      <c r="B650" t="s">
        <v>375</v>
      </c>
      <c r="C650" s="1">
        <v>0.29898542363435798</v>
      </c>
    </row>
    <row r="651" spans="1:3" x14ac:dyDescent="0.25">
      <c r="A651" t="s">
        <v>437</v>
      </c>
      <c r="B651" t="s">
        <v>418</v>
      </c>
      <c r="C651" s="1">
        <v>0.31140835589160898</v>
      </c>
    </row>
    <row r="652" spans="1:3" x14ac:dyDescent="0.25">
      <c r="A652" t="s">
        <v>437</v>
      </c>
      <c r="B652" t="s">
        <v>272</v>
      </c>
      <c r="C652" s="1">
        <v>0.314436524941901</v>
      </c>
    </row>
    <row r="653" spans="1:3" x14ac:dyDescent="0.25">
      <c r="A653" t="s">
        <v>437</v>
      </c>
      <c r="B653" t="s">
        <v>431</v>
      </c>
      <c r="C653" s="1">
        <v>0.29435662719774802</v>
      </c>
    </row>
    <row r="654" spans="1:3" x14ac:dyDescent="0.25">
      <c r="A654" t="s">
        <v>437</v>
      </c>
      <c r="B654" t="s">
        <v>408</v>
      </c>
      <c r="C654" s="1">
        <v>0.32060124610858598</v>
      </c>
    </row>
    <row r="655" spans="1:3" x14ac:dyDescent="0.25">
      <c r="A655" t="s">
        <v>437</v>
      </c>
      <c r="B655" t="s">
        <v>153</v>
      </c>
      <c r="C655" s="1">
        <v>0.30950501653377199</v>
      </c>
    </row>
    <row r="656" spans="1:3" x14ac:dyDescent="0.25">
      <c r="A656" t="s">
        <v>438</v>
      </c>
      <c r="B656" t="s">
        <v>114</v>
      </c>
      <c r="C656" s="1">
        <v>0.30578820786632199</v>
      </c>
    </row>
    <row r="657" spans="1:3" x14ac:dyDescent="0.25">
      <c r="A657" t="s">
        <v>438</v>
      </c>
      <c r="B657" t="s">
        <v>163</v>
      </c>
      <c r="C657" s="1">
        <v>0.29134149750845501</v>
      </c>
    </row>
    <row r="658" spans="1:3" x14ac:dyDescent="0.25">
      <c r="A658" t="s">
        <v>438</v>
      </c>
      <c r="B658" t="s">
        <v>282</v>
      </c>
      <c r="C658" s="1">
        <v>0.30684909307429098</v>
      </c>
    </row>
    <row r="659" spans="1:3" x14ac:dyDescent="0.25">
      <c r="A659" t="s">
        <v>438</v>
      </c>
      <c r="B659" t="s">
        <v>181</v>
      </c>
      <c r="C659" s="1">
        <v>0.30183023240187301</v>
      </c>
    </row>
    <row r="660" spans="1:3" x14ac:dyDescent="0.25">
      <c r="A660" t="s">
        <v>438</v>
      </c>
      <c r="B660" t="s">
        <v>123</v>
      </c>
      <c r="C660" s="1">
        <v>0.29014559285114999</v>
      </c>
    </row>
    <row r="661" spans="1:3" x14ac:dyDescent="0.25">
      <c r="A661" t="s">
        <v>438</v>
      </c>
      <c r="B661" t="s">
        <v>306</v>
      </c>
      <c r="C661" s="1">
        <v>0.312935376971896</v>
      </c>
    </row>
    <row r="662" spans="1:3" x14ac:dyDescent="0.25">
      <c r="A662" t="s">
        <v>438</v>
      </c>
      <c r="B662" t="s">
        <v>128</v>
      </c>
      <c r="C662" s="1">
        <v>0.29289409906461999</v>
      </c>
    </row>
    <row r="663" spans="1:3" x14ac:dyDescent="0.25">
      <c r="A663" t="s">
        <v>438</v>
      </c>
      <c r="B663" t="s">
        <v>131</v>
      </c>
      <c r="C663" s="1">
        <v>0.30446832739712598</v>
      </c>
    </row>
    <row r="664" spans="1:3" x14ac:dyDescent="0.25">
      <c r="A664" t="s">
        <v>438</v>
      </c>
      <c r="B664" t="s">
        <v>208</v>
      </c>
      <c r="C664" s="1">
        <v>0.30107215612335098</v>
      </c>
    </row>
    <row r="665" spans="1:3" x14ac:dyDescent="0.25">
      <c r="A665" t="s">
        <v>438</v>
      </c>
      <c r="B665" t="s">
        <v>239</v>
      </c>
      <c r="C665" s="1">
        <v>0.31674728834489202</v>
      </c>
    </row>
    <row r="666" spans="1:3" x14ac:dyDescent="0.25">
      <c r="A666" t="s">
        <v>438</v>
      </c>
      <c r="B666" t="s">
        <v>142</v>
      </c>
      <c r="C666" s="1">
        <v>0.29239929730365899</v>
      </c>
    </row>
    <row r="667" spans="1:3" x14ac:dyDescent="0.25">
      <c r="A667" t="s">
        <v>438</v>
      </c>
      <c r="B667" t="s">
        <v>242</v>
      </c>
      <c r="C667" s="1">
        <v>0.30334928905535202</v>
      </c>
    </row>
    <row r="668" spans="1:3" x14ac:dyDescent="0.25">
      <c r="A668" t="s">
        <v>438</v>
      </c>
      <c r="B668" t="s">
        <v>146</v>
      </c>
      <c r="C668" s="1">
        <v>0.30733677541924997</v>
      </c>
    </row>
    <row r="669" spans="1:3" x14ac:dyDescent="0.25">
      <c r="A669" t="s">
        <v>438</v>
      </c>
      <c r="B669" t="s">
        <v>245</v>
      </c>
      <c r="C669" s="1">
        <v>0.29026445944703599</v>
      </c>
    </row>
    <row r="670" spans="1:3" x14ac:dyDescent="0.25">
      <c r="A670" t="s">
        <v>438</v>
      </c>
      <c r="B670" t="s">
        <v>250</v>
      </c>
      <c r="C670" s="1">
        <v>0.29623588573848803</v>
      </c>
    </row>
    <row r="671" spans="1:3" x14ac:dyDescent="0.25">
      <c r="A671" t="s">
        <v>438</v>
      </c>
      <c r="B671" t="s">
        <v>152</v>
      </c>
      <c r="C671" s="1">
        <v>0.32085879213851998</v>
      </c>
    </row>
    <row r="672" spans="1:3" x14ac:dyDescent="0.25">
      <c r="A672" t="s">
        <v>439</v>
      </c>
      <c r="B672" t="s">
        <v>440</v>
      </c>
      <c r="C672" s="1">
        <v>0.29267227399798301</v>
      </c>
    </row>
    <row r="673" spans="1:3" x14ac:dyDescent="0.25">
      <c r="A673" t="s">
        <v>439</v>
      </c>
      <c r="B673" t="s">
        <v>441</v>
      </c>
      <c r="C673" s="1">
        <v>0.382409911615544</v>
      </c>
    </row>
    <row r="674" spans="1:3" x14ac:dyDescent="0.25">
      <c r="A674" t="s">
        <v>439</v>
      </c>
      <c r="B674" t="s">
        <v>443</v>
      </c>
      <c r="C674" s="1">
        <v>0.32032265216233702</v>
      </c>
    </row>
    <row r="675" spans="1:3" x14ac:dyDescent="0.25">
      <c r="A675" t="s">
        <v>439</v>
      </c>
      <c r="B675" t="s">
        <v>154</v>
      </c>
      <c r="C675" s="1">
        <v>0.30002628248301999</v>
      </c>
    </row>
    <row r="676" spans="1:3" x14ac:dyDescent="0.25">
      <c r="A676" t="s">
        <v>439</v>
      </c>
      <c r="B676" t="s">
        <v>155</v>
      </c>
      <c r="C676" s="1">
        <v>0.31895769328173501</v>
      </c>
    </row>
    <row r="677" spans="1:3" x14ac:dyDescent="0.25">
      <c r="A677" t="s">
        <v>439</v>
      </c>
      <c r="B677" t="s">
        <v>444</v>
      </c>
      <c r="C677" s="1">
        <v>0.356968530343167</v>
      </c>
    </row>
    <row r="678" spans="1:3" x14ac:dyDescent="0.25">
      <c r="A678" t="s">
        <v>439</v>
      </c>
      <c r="B678" t="s">
        <v>445</v>
      </c>
      <c r="C678" s="1">
        <v>0.29063358124847999</v>
      </c>
    </row>
    <row r="679" spans="1:3" x14ac:dyDescent="0.25">
      <c r="A679" t="s">
        <v>439</v>
      </c>
      <c r="B679" t="s">
        <v>446</v>
      </c>
      <c r="C679" s="1">
        <v>0.33477870873784699</v>
      </c>
    </row>
    <row r="680" spans="1:3" x14ac:dyDescent="0.25">
      <c r="A680" t="s">
        <v>439</v>
      </c>
      <c r="B680" t="s">
        <v>447</v>
      </c>
      <c r="C680" s="1">
        <v>0.29993814854751499</v>
      </c>
    </row>
    <row r="681" spans="1:3" x14ac:dyDescent="0.25">
      <c r="A681" t="s">
        <v>439</v>
      </c>
      <c r="B681" t="s">
        <v>450</v>
      </c>
      <c r="C681" s="1">
        <v>0.35865129819620201</v>
      </c>
    </row>
    <row r="682" spans="1:3" x14ac:dyDescent="0.25">
      <c r="A682" t="s">
        <v>439</v>
      </c>
      <c r="B682" t="s">
        <v>113</v>
      </c>
      <c r="C682" s="1">
        <v>0.32362162116978499</v>
      </c>
    </row>
    <row r="683" spans="1:3" x14ac:dyDescent="0.25">
      <c r="A683" t="s">
        <v>439</v>
      </c>
      <c r="B683" t="s">
        <v>156</v>
      </c>
      <c r="C683" s="1">
        <v>0.30163714267433001</v>
      </c>
    </row>
    <row r="684" spans="1:3" x14ac:dyDescent="0.25">
      <c r="A684" t="s">
        <v>439</v>
      </c>
      <c r="B684" t="s">
        <v>451</v>
      </c>
      <c r="C684" s="1">
        <v>0.34660595904948199</v>
      </c>
    </row>
    <row r="685" spans="1:3" x14ac:dyDescent="0.25">
      <c r="A685" t="s">
        <v>439</v>
      </c>
      <c r="B685" t="s">
        <v>453</v>
      </c>
      <c r="C685" s="1">
        <v>0.30438791299429202</v>
      </c>
    </row>
    <row r="686" spans="1:3" x14ac:dyDescent="0.25">
      <c r="A686" t="s">
        <v>439</v>
      </c>
      <c r="B686" t="s">
        <v>114</v>
      </c>
      <c r="C686" s="1">
        <v>0.32748478217928201</v>
      </c>
    </row>
    <row r="687" spans="1:3" x14ac:dyDescent="0.25">
      <c r="A687" t="s">
        <v>439</v>
      </c>
      <c r="B687" t="s">
        <v>157</v>
      </c>
      <c r="C687" s="1">
        <v>0.36956476320605303</v>
      </c>
    </row>
    <row r="688" spans="1:3" x14ac:dyDescent="0.25">
      <c r="A688" t="s">
        <v>439</v>
      </c>
      <c r="B688" t="s">
        <v>158</v>
      </c>
      <c r="C688" s="1">
        <v>0.34054714845491602</v>
      </c>
    </row>
    <row r="689" spans="1:3" x14ac:dyDescent="0.25">
      <c r="A689" t="s">
        <v>439</v>
      </c>
      <c r="B689" t="s">
        <v>274</v>
      </c>
      <c r="C689" s="1">
        <v>0.30300546377493398</v>
      </c>
    </row>
    <row r="690" spans="1:3" x14ac:dyDescent="0.25">
      <c r="A690" t="s">
        <v>439</v>
      </c>
      <c r="B690" t="s">
        <v>458</v>
      </c>
      <c r="C690" s="1">
        <v>0.31095575098224199</v>
      </c>
    </row>
    <row r="691" spans="1:3" x14ac:dyDescent="0.25">
      <c r="A691" t="s">
        <v>439</v>
      </c>
      <c r="B691" t="s">
        <v>159</v>
      </c>
      <c r="C691" s="1">
        <v>0.34824987653628903</v>
      </c>
    </row>
    <row r="692" spans="1:3" x14ac:dyDescent="0.25">
      <c r="A692" t="s">
        <v>439</v>
      </c>
      <c r="B692" t="s">
        <v>276</v>
      </c>
      <c r="C692" s="1">
        <v>0.34965929554792002</v>
      </c>
    </row>
    <row r="693" spans="1:3" x14ac:dyDescent="0.25">
      <c r="A693" t="s">
        <v>439</v>
      </c>
      <c r="B693" t="s">
        <v>161</v>
      </c>
      <c r="C693" s="1">
        <v>0.32923405772985398</v>
      </c>
    </row>
    <row r="694" spans="1:3" x14ac:dyDescent="0.25">
      <c r="A694" t="s">
        <v>439</v>
      </c>
      <c r="B694" t="s">
        <v>162</v>
      </c>
      <c r="C694" s="1">
        <v>0.33510621755070003</v>
      </c>
    </row>
    <row r="695" spans="1:3" x14ac:dyDescent="0.25">
      <c r="A695" t="s">
        <v>439</v>
      </c>
      <c r="B695" t="s">
        <v>277</v>
      </c>
      <c r="C695" s="1">
        <v>0.328797557870183</v>
      </c>
    </row>
    <row r="696" spans="1:3" x14ac:dyDescent="0.25">
      <c r="A696" t="s">
        <v>439</v>
      </c>
      <c r="B696" t="s">
        <v>163</v>
      </c>
      <c r="C696" s="1">
        <v>0.35255665008905301</v>
      </c>
    </row>
    <row r="697" spans="1:3" x14ac:dyDescent="0.25">
      <c r="A697" t="s">
        <v>439</v>
      </c>
      <c r="B697" t="s">
        <v>164</v>
      </c>
      <c r="C697" s="1">
        <v>0.30592373230888198</v>
      </c>
    </row>
    <row r="698" spans="1:3" x14ac:dyDescent="0.25">
      <c r="A698" t="s">
        <v>439</v>
      </c>
      <c r="B698" t="s">
        <v>461</v>
      </c>
      <c r="C698" s="1">
        <v>0.32264852007397199</v>
      </c>
    </row>
    <row r="699" spans="1:3" x14ac:dyDescent="0.25">
      <c r="A699" t="s">
        <v>439</v>
      </c>
      <c r="B699" t="s">
        <v>165</v>
      </c>
      <c r="C699" s="1">
        <v>0.340201012931999</v>
      </c>
    </row>
    <row r="700" spans="1:3" x14ac:dyDescent="0.25">
      <c r="A700" t="s">
        <v>439</v>
      </c>
      <c r="B700" t="s">
        <v>168</v>
      </c>
      <c r="C700" s="1">
        <v>0.352274411177669</v>
      </c>
    </row>
    <row r="701" spans="1:3" x14ac:dyDescent="0.25">
      <c r="A701" t="s">
        <v>439</v>
      </c>
      <c r="B701" t="s">
        <v>169</v>
      </c>
      <c r="C701" s="1">
        <v>0.36347562407239198</v>
      </c>
    </row>
    <row r="702" spans="1:3" x14ac:dyDescent="0.25">
      <c r="A702" t="s">
        <v>439</v>
      </c>
      <c r="B702" t="s">
        <v>170</v>
      </c>
      <c r="C702" s="1">
        <v>0.33067967083366301</v>
      </c>
    </row>
    <row r="703" spans="1:3" x14ac:dyDescent="0.25">
      <c r="A703" t="s">
        <v>439</v>
      </c>
      <c r="B703" t="s">
        <v>171</v>
      </c>
      <c r="C703" s="1">
        <v>0.33463032991027802</v>
      </c>
    </row>
    <row r="704" spans="1:3" x14ac:dyDescent="0.25">
      <c r="A704" t="s">
        <v>439</v>
      </c>
      <c r="B704" t="s">
        <v>279</v>
      </c>
      <c r="C704" s="1">
        <v>0.30009392324360901</v>
      </c>
    </row>
    <row r="705" spans="1:3" x14ac:dyDescent="0.25">
      <c r="A705" t="s">
        <v>439</v>
      </c>
      <c r="B705" t="s">
        <v>172</v>
      </c>
      <c r="C705" s="1">
        <v>0.34832280231742602</v>
      </c>
    </row>
    <row r="706" spans="1:3" x14ac:dyDescent="0.25">
      <c r="A706" t="s">
        <v>439</v>
      </c>
      <c r="B706" t="s">
        <v>282</v>
      </c>
      <c r="C706" s="1">
        <v>0.32579585189203197</v>
      </c>
    </row>
    <row r="707" spans="1:3" x14ac:dyDescent="0.25">
      <c r="A707" t="s">
        <v>439</v>
      </c>
      <c r="B707" t="s">
        <v>174</v>
      </c>
      <c r="C707" s="1">
        <v>0.31176515550512202</v>
      </c>
    </row>
    <row r="708" spans="1:3" x14ac:dyDescent="0.25">
      <c r="A708" t="s">
        <v>439</v>
      </c>
      <c r="B708" t="s">
        <v>284</v>
      </c>
      <c r="C708" s="1">
        <v>0.33330903277038298</v>
      </c>
    </row>
    <row r="709" spans="1:3" x14ac:dyDescent="0.25">
      <c r="A709" t="s">
        <v>439</v>
      </c>
      <c r="B709" t="s">
        <v>175</v>
      </c>
      <c r="C709" s="1">
        <v>0.33946361162394501</v>
      </c>
    </row>
    <row r="710" spans="1:3" x14ac:dyDescent="0.25">
      <c r="A710" t="s">
        <v>439</v>
      </c>
      <c r="B710" t="s">
        <v>465</v>
      </c>
      <c r="C710" s="1">
        <v>0.29436967160532002</v>
      </c>
    </row>
    <row r="711" spans="1:3" x14ac:dyDescent="0.25">
      <c r="A711" t="s">
        <v>439</v>
      </c>
      <c r="B711" t="s">
        <v>176</v>
      </c>
      <c r="C711" s="1">
        <v>0.32778744832418499</v>
      </c>
    </row>
    <row r="712" spans="1:3" x14ac:dyDescent="0.25">
      <c r="A712" t="s">
        <v>439</v>
      </c>
      <c r="B712" t="s">
        <v>177</v>
      </c>
      <c r="C712" s="1">
        <v>0.29229281822560399</v>
      </c>
    </row>
    <row r="713" spans="1:3" x14ac:dyDescent="0.25">
      <c r="A713" t="s">
        <v>439</v>
      </c>
      <c r="B713" t="s">
        <v>286</v>
      </c>
      <c r="C713" s="1">
        <v>0.309302414264507</v>
      </c>
    </row>
    <row r="714" spans="1:3" x14ac:dyDescent="0.25">
      <c r="A714" t="s">
        <v>439</v>
      </c>
      <c r="B714" t="s">
        <v>178</v>
      </c>
      <c r="C714" s="1">
        <v>0.34600913864291599</v>
      </c>
    </row>
    <row r="715" spans="1:3" x14ac:dyDescent="0.25">
      <c r="A715" t="s">
        <v>439</v>
      </c>
      <c r="B715" t="s">
        <v>180</v>
      </c>
      <c r="C715" s="1">
        <v>0.35861742778806799</v>
      </c>
    </row>
    <row r="716" spans="1:3" x14ac:dyDescent="0.25">
      <c r="A716" t="s">
        <v>439</v>
      </c>
      <c r="B716" t="s">
        <v>118</v>
      </c>
      <c r="C716" s="1">
        <v>0.30414860198986798</v>
      </c>
    </row>
    <row r="717" spans="1:3" x14ac:dyDescent="0.25">
      <c r="A717" t="s">
        <v>439</v>
      </c>
      <c r="B717" t="s">
        <v>181</v>
      </c>
      <c r="C717" s="1">
        <v>0.37051623863993399</v>
      </c>
    </row>
    <row r="718" spans="1:3" x14ac:dyDescent="0.25">
      <c r="A718" t="s">
        <v>439</v>
      </c>
      <c r="B718" t="s">
        <v>467</v>
      </c>
      <c r="C718" s="1">
        <v>0.31039738847116999</v>
      </c>
    </row>
    <row r="719" spans="1:3" x14ac:dyDescent="0.25">
      <c r="A719" t="s">
        <v>439</v>
      </c>
      <c r="B719" t="s">
        <v>289</v>
      </c>
      <c r="C719" s="1">
        <v>0.33734291299115499</v>
      </c>
    </row>
    <row r="720" spans="1:3" x14ac:dyDescent="0.25">
      <c r="A720" t="s">
        <v>439</v>
      </c>
      <c r="B720" t="s">
        <v>183</v>
      </c>
      <c r="C720" s="1">
        <v>0.31648660428907999</v>
      </c>
    </row>
    <row r="721" spans="1:3" x14ac:dyDescent="0.25">
      <c r="A721" t="s">
        <v>439</v>
      </c>
      <c r="B721" t="s">
        <v>291</v>
      </c>
      <c r="C721" s="1">
        <v>0.321854197764259</v>
      </c>
    </row>
    <row r="722" spans="1:3" x14ac:dyDescent="0.25">
      <c r="A722" t="s">
        <v>439</v>
      </c>
      <c r="B722" t="s">
        <v>292</v>
      </c>
      <c r="C722" s="1">
        <v>0.322431211766815</v>
      </c>
    </row>
    <row r="723" spans="1:3" x14ac:dyDescent="0.25">
      <c r="A723" t="s">
        <v>439</v>
      </c>
      <c r="B723" t="s">
        <v>469</v>
      </c>
      <c r="C723" s="1">
        <v>0.33583430397477798</v>
      </c>
    </row>
    <row r="724" spans="1:3" x14ac:dyDescent="0.25">
      <c r="A724" t="s">
        <v>439</v>
      </c>
      <c r="B724" t="s">
        <v>184</v>
      </c>
      <c r="C724" s="1">
        <v>0.328416331240241</v>
      </c>
    </row>
    <row r="725" spans="1:3" x14ac:dyDescent="0.25">
      <c r="A725" t="s">
        <v>439</v>
      </c>
      <c r="B725" t="s">
        <v>294</v>
      </c>
      <c r="C725" s="1">
        <v>0.36325006811635102</v>
      </c>
    </row>
    <row r="726" spans="1:3" x14ac:dyDescent="0.25">
      <c r="A726" t="s">
        <v>439</v>
      </c>
      <c r="B726" t="s">
        <v>470</v>
      </c>
      <c r="C726" s="1">
        <v>0.32304549898830098</v>
      </c>
    </row>
    <row r="727" spans="1:3" x14ac:dyDescent="0.25">
      <c r="A727" t="s">
        <v>439</v>
      </c>
      <c r="B727" t="s">
        <v>186</v>
      </c>
      <c r="C727" s="1">
        <v>0.31311008301561</v>
      </c>
    </row>
    <row r="728" spans="1:3" x14ac:dyDescent="0.25">
      <c r="A728" t="s">
        <v>439</v>
      </c>
      <c r="B728" t="s">
        <v>187</v>
      </c>
      <c r="C728" s="1">
        <v>0.34807713983764699</v>
      </c>
    </row>
    <row r="729" spans="1:3" x14ac:dyDescent="0.25">
      <c r="A729" t="s">
        <v>439</v>
      </c>
      <c r="B729" t="s">
        <v>120</v>
      </c>
      <c r="C729" s="1">
        <v>0.29143202700625798</v>
      </c>
    </row>
    <row r="730" spans="1:3" x14ac:dyDescent="0.25">
      <c r="A730" t="s">
        <v>439</v>
      </c>
      <c r="B730" t="s">
        <v>188</v>
      </c>
      <c r="C730" s="1">
        <v>0.369407076585826</v>
      </c>
    </row>
    <row r="731" spans="1:3" x14ac:dyDescent="0.25">
      <c r="A731" t="s">
        <v>439</v>
      </c>
      <c r="B731" t="s">
        <v>125</v>
      </c>
      <c r="C731" s="1">
        <v>0.30847638469768501</v>
      </c>
    </row>
    <row r="732" spans="1:3" x14ac:dyDescent="0.25">
      <c r="A732" t="s">
        <v>439</v>
      </c>
      <c r="B732" t="s">
        <v>189</v>
      </c>
      <c r="C732" s="1">
        <v>0.33228508714855198</v>
      </c>
    </row>
    <row r="733" spans="1:3" x14ac:dyDescent="0.25">
      <c r="A733" t="s">
        <v>439</v>
      </c>
      <c r="B733" t="s">
        <v>190</v>
      </c>
      <c r="C733" s="1">
        <v>0.347526255522633</v>
      </c>
    </row>
    <row r="734" spans="1:3" x14ac:dyDescent="0.25">
      <c r="A734" t="s">
        <v>439</v>
      </c>
      <c r="B734" t="s">
        <v>300</v>
      </c>
      <c r="C734" s="1">
        <v>0.29966952912725198</v>
      </c>
    </row>
    <row r="735" spans="1:3" x14ac:dyDescent="0.25">
      <c r="A735" t="s">
        <v>439</v>
      </c>
      <c r="B735" t="s">
        <v>191</v>
      </c>
      <c r="C735" s="1">
        <v>0.32981898166050899</v>
      </c>
    </row>
    <row r="736" spans="1:3" x14ac:dyDescent="0.25">
      <c r="A736" t="s">
        <v>439</v>
      </c>
      <c r="B736" t="s">
        <v>302</v>
      </c>
      <c r="C736" s="1">
        <v>0.36174055275574701</v>
      </c>
    </row>
    <row r="737" spans="1:3" x14ac:dyDescent="0.25">
      <c r="A737" t="s">
        <v>439</v>
      </c>
      <c r="B737" t="s">
        <v>303</v>
      </c>
      <c r="C737" s="1">
        <v>0.31110137631151402</v>
      </c>
    </row>
    <row r="738" spans="1:3" x14ac:dyDescent="0.25">
      <c r="A738" t="s">
        <v>439</v>
      </c>
      <c r="B738" t="s">
        <v>392</v>
      </c>
      <c r="C738" s="1">
        <v>0.32330064336447401</v>
      </c>
    </row>
    <row r="739" spans="1:3" x14ac:dyDescent="0.25">
      <c r="A739" t="s">
        <v>439</v>
      </c>
      <c r="B739" t="s">
        <v>126</v>
      </c>
      <c r="C739" s="1">
        <v>0.32393647208319498</v>
      </c>
    </row>
    <row r="740" spans="1:3" x14ac:dyDescent="0.25">
      <c r="A740" t="s">
        <v>439</v>
      </c>
      <c r="B740" t="s">
        <v>393</v>
      </c>
      <c r="C740" s="1">
        <v>0.33023135497404799</v>
      </c>
    </row>
    <row r="741" spans="1:3" x14ac:dyDescent="0.25">
      <c r="A741" t="s">
        <v>439</v>
      </c>
      <c r="B741" t="s">
        <v>193</v>
      </c>
      <c r="C741" s="1">
        <v>0.352372381480343</v>
      </c>
    </row>
    <row r="742" spans="1:3" x14ac:dyDescent="0.25">
      <c r="A742" t="s">
        <v>439</v>
      </c>
      <c r="B742" t="s">
        <v>306</v>
      </c>
      <c r="C742" s="1">
        <v>0.29934231065354799</v>
      </c>
    </row>
    <row r="743" spans="1:3" x14ac:dyDescent="0.25">
      <c r="A743" t="s">
        <v>439</v>
      </c>
      <c r="B743" t="s">
        <v>195</v>
      </c>
      <c r="C743" s="1">
        <v>0.30240396261964497</v>
      </c>
    </row>
    <row r="744" spans="1:3" x14ac:dyDescent="0.25">
      <c r="A744" t="s">
        <v>439</v>
      </c>
      <c r="B744" t="s">
        <v>308</v>
      </c>
      <c r="C744" s="1">
        <v>0.34558343749485199</v>
      </c>
    </row>
    <row r="745" spans="1:3" x14ac:dyDescent="0.25">
      <c r="A745" t="s">
        <v>439</v>
      </c>
      <c r="B745" t="s">
        <v>196</v>
      </c>
      <c r="C745" s="1">
        <v>0.31968798054391601</v>
      </c>
    </row>
    <row r="746" spans="1:3" x14ac:dyDescent="0.25">
      <c r="A746" t="s">
        <v>439</v>
      </c>
      <c r="B746" t="s">
        <v>198</v>
      </c>
      <c r="C746" s="1">
        <v>0.32106252941694702</v>
      </c>
    </row>
    <row r="747" spans="1:3" x14ac:dyDescent="0.25">
      <c r="A747" t="s">
        <v>439</v>
      </c>
      <c r="B747" t="s">
        <v>309</v>
      </c>
      <c r="C747" s="1">
        <v>0.35209996211156802</v>
      </c>
    </row>
    <row r="748" spans="1:3" x14ac:dyDescent="0.25">
      <c r="A748" t="s">
        <v>439</v>
      </c>
      <c r="B748" t="s">
        <v>128</v>
      </c>
      <c r="C748" s="1">
        <v>0.35635284677545398</v>
      </c>
    </row>
    <row r="749" spans="1:3" x14ac:dyDescent="0.25">
      <c r="A749" t="s">
        <v>439</v>
      </c>
      <c r="B749" t="s">
        <v>410</v>
      </c>
      <c r="C749" s="1">
        <v>0.29985264727407501</v>
      </c>
    </row>
    <row r="750" spans="1:3" x14ac:dyDescent="0.25">
      <c r="A750" t="s">
        <v>439</v>
      </c>
      <c r="B750" t="s">
        <v>312</v>
      </c>
      <c r="C750" s="1">
        <v>0.30679528767771203</v>
      </c>
    </row>
    <row r="751" spans="1:3" x14ac:dyDescent="0.25">
      <c r="A751" t="s">
        <v>439</v>
      </c>
      <c r="B751" t="s">
        <v>199</v>
      </c>
      <c r="C751" s="1">
        <v>0.34082854221196601</v>
      </c>
    </row>
    <row r="752" spans="1:3" x14ac:dyDescent="0.25">
      <c r="A752" t="s">
        <v>439</v>
      </c>
      <c r="B752" t="s">
        <v>200</v>
      </c>
      <c r="C752" s="1">
        <v>0.365720650587467</v>
      </c>
    </row>
    <row r="753" spans="1:3" x14ac:dyDescent="0.25">
      <c r="A753" t="s">
        <v>439</v>
      </c>
      <c r="B753" t="s">
        <v>315</v>
      </c>
      <c r="C753" s="1">
        <v>0.30442763626778302</v>
      </c>
    </row>
    <row r="754" spans="1:3" x14ac:dyDescent="0.25">
      <c r="A754" t="s">
        <v>439</v>
      </c>
      <c r="B754" t="s">
        <v>201</v>
      </c>
      <c r="C754" s="1">
        <v>0.314928708263432</v>
      </c>
    </row>
    <row r="755" spans="1:3" x14ac:dyDescent="0.25">
      <c r="A755" t="s">
        <v>439</v>
      </c>
      <c r="B755" t="s">
        <v>203</v>
      </c>
      <c r="C755" s="1">
        <v>0.305048513874698</v>
      </c>
    </row>
    <row r="756" spans="1:3" x14ac:dyDescent="0.25">
      <c r="A756" t="s">
        <v>439</v>
      </c>
      <c r="B756" t="s">
        <v>204</v>
      </c>
      <c r="C756" s="1">
        <v>0.31641004694823599</v>
      </c>
    </row>
    <row r="757" spans="1:3" x14ac:dyDescent="0.25">
      <c r="A757" t="s">
        <v>439</v>
      </c>
      <c r="B757" t="s">
        <v>205</v>
      </c>
      <c r="C757" s="1">
        <v>0.34083547971324002</v>
      </c>
    </row>
    <row r="758" spans="1:3" x14ac:dyDescent="0.25">
      <c r="A758" t="s">
        <v>439</v>
      </c>
      <c r="B758" t="s">
        <v>394</v>
      </c>
      <c r="C758" s="1">
        <v>0.34964310935481602</v>
      </c>
    </row>
    <row r="759" spans="1:3" x14ac:dyDescent="0.25">
      <c r="A759" t="s">
        <v>439</v>
      </c>
      <c r="B759" t="s">
        <v>318</v>
      </c>
      <c r="C759" s="1">
        <v>0.34257369232102097</v>
      </c>
    </row>
    <row r="760" spans="1:3" x14ac:dyDescent="0.25">
      <c r="A760" t="s">
        <v>439</v>
      </c>
      <c r="B760" t="s">
        <v>130</v>
      </c>
      <c r="C760" s="1">
        <v>0.32251932243135201</v>
      </c>
    </row>
    <row r="761" spans="1:3" x14ac:dyDescent="0.25">
      <c r="A761" t="s">
        <v>439</v>
      </c>
      <c r="B761" t="s">
        <v>131</v>
      </c>
      <c r="C761" s="1">
        <v>0.380294908448504</v>
      </c>
    </row>
    <row r="762" spans="1:3" x14ac:dyDescent="0.25">
      <c r="A762" t="s">
        <v>439</v>
      </c>
      <c r="B762" t="s">
        <v>322</v>
      </c>
      <c r="C762" s="1">
        <v>0.29732033961888898</v>
      </c>
    </row>
    <row r="763" spans="1:3" x14ac:dyDescent="0.25">
      <c r="A763" t="s">
        <v>439</v>
      </c>
      <c r="B763" t="s">
        <v>325</v>
      </c>
      <c r="C763" s="1">
        <v>0.30375168905219602</v>
      </c>
    </row>
    <row r="764" spans="1:3" x14ac:dyDescent="0.25">
      <c r="A764" t="s">
        <v>439</v>
      </c>
      <c r="B764" t="s">
        <v>132</v>
      </c>
      <c r="C764" s="1">
        <v>0.305000612430603</v>
      </c>
    </row>
    <row r="765" spans="1:3" x14ac:dyDescent="0.25">
      <c r="A765" t="s">
        <v>439</v>
      </c>
      <c r="B765" t="s">
        <v>328</v>
      </c>
      <c r="C765" s="1">
        <v>0.299885306265678</v>
      </c>
    </row>
    <row r="766" spans="1:3" x14ac:dyDescent="0.25">
      <c r="A766" t="s">
        <v>439</v>
      </c>
      <c r="B766" t="s">
        <v>133</v>
      </c>
      <c r="C766" s="1">
        <v>0.309637835728858</v>
      </c>
    </row>
    <row r="767" spans="1:3" x14ac:dyDescent="0.25">
      <c r="A767" t="s">
        <v>439</v>
      </c>
      <c r="B767" t="s">
        <v>412</v>
      </c>
      <c r="C767" s="1">
        <v>0.29547299539629002</v>
      </c>
    </row>
    <row r="768" spans="1:3" x14ac:dyDescent="0.25">
      <c r="A768" t="s">
        <v>439</v>
      </c>
      <c r="B768" t="s">
        <v>208</v>
      </c>
      <c r="C768" s="1">
        <v>0.365922746867342</v>
      </c>
    </row>
    <row r="769" spans="1:3" x14ac:dyDescent="0.25">
      <c r="A769" t="s">
        <v>439</v>
      </c>
      <c r="B769" t="s">
        <v>209</v>
      </c>
      <c r="C769" s="1">
        <v>0.33144649742848298</v>
      </c>
    </row>
    <row r="770" spans="1:3" x14ac:dyDescent="0.25">
      <c r="A770" t="s">
        <v>439</v>
      </c>
      <c r="B770" t="s">
        <v>210</v>
      </c>
      <c r="C770" s="1">
        <v>0.34085844911111202</v>
      </c>
    </row>
    <row r="771" spans="1:3" x14ac:dyDescent="0.25">
      <c r="A771" t="s">
        <v>439</v>
      </c>
      <c r="B771" t="s">
        <v>211</v>
      </c>
      <c r="C771" s="1">
        <v>0.29227123835891999</v>
      </c>
    </row>
    <row r="772" spans="1:3" x14ac:dyDescent="0.25">
      <c r="A772" t="s">
        <v>439</v>
      </c>
      <c r="B772" t="s">
        <v>329</v>
      </c>
      <c r="C772" s="1">
        <v>0.29123339937453502</v>
      </c>
    </row>
    <row r="773" spans="1:3" x14ac:dyDescent="0.25">
      <c r="A773" t="s">
        <v>439</v>
      </c>
      <c r="B773" t="s">
        <v>212</v>
      </c>
      <c r="C773" s="1">
        <v>0.35434775894822201</v>
      </c>
    </row>
    <row r="774" spans="1:3" x14ac:dyDescent="0.25">
      <c r="A774" t="s">
        <v>439</v>
      </c>
      <c r="B774" t="s">
        <v>397</v>
      </c>
      <c r="C774" s="1">
        <v>0.31398762870762198</v>
      </c>
    </row>
    <row r="775" spans="1:3" x14ac:dyDescent="0.25">
      <c r="A775" t="s">
        <v>439</v>
      </c>
      <c r="B775" t="s">
        <v>213</v>
      </c>
      <c r="C775" s="1">
        <v>0.35545085849372299</v>
      </c>
    </row>
    <row r="776" spans="1:3" x14ac:dyDescent="0.25">
      <c r="A776" t="s">
        <v>439</v>
      </c>
      <c r="B776" t="s">
        <v>331</v>
      </c>
      <c r="C776" s="1">
        <v>0.30251417248262402</v>
      </c>
    </row>
    <row r="777" spans="1:3" x14ac:dyDescent="0.25">
      <c r="A777" t="s">
        <v>439</v>
      </c>
      <c r="B777" t="s">
        <v>214</v>
      </c>
      <c r="C777" s="1">
        <v>0.34573363318064099</v>
      </c>
    </row>
    <row r="778" spans="1:3" x14ac:dyDescent="0.25">
      <c r="A778" t="s">
        <v>439</v>
      </c>
      <c r="B778" t="s">
        <v>332</v>
      </c>
      <c r="C778" s="1">
        <v>0.32264006470373902</v>
      </c>
    </row>
    <row r="779" spans="1:3" x14ac:dyDescent="0.25">
      <c r="A779" t="s">
        <v>439</v>
      </c>
      <c r="B779" t="s">
        <v>215</v>
      </c>
      <c r="C779" s="1">
        <v>0.33477950441267301</v>
      </c>
    </row>
    <row r="780" spans="1:3" x14ac:dyDescent="0.25">
      <c r="A780" t="s">
        <v>439</v>
      </c>
      <c r="B780" t="s">
        <v>216</v>
      </c>
      <c r="C780" s="1">
        <v>0.34529711057206902</v>
      </c>
    </row>
    <row r="781" spans="1:3" x14ac:dyDescent="0.25">
      <c r="A781" t="s">
        <v>439</v>
      </c>
      <c r="B781" t="s">
        <v>135</v>
      </c>
      <c r="C781" s="1">
        <v>0.30024664710052201</v>
      </c>
    </row>
    <row r="782" spans="1:3" x14ac:dyDescent="0.25">
      <c r="A782" t="s">
        <v>439</v>
      </c>
      <c r="B782" t="s">
        <v>217</v>
      </c>
      <c r="C782" s="1">
        <v>0.33988025312625902</v>
      </c>
    </row>
    <row r="783" spans="1:3" x14ac:dyDescent="0.25">
      <c r="A783" t="s">
        <v>439</v>
      </c>
      <c r="B783" t="s">
        <v>218</v>
      </c>
      <c r="C783" s="1">
        <v>0.35024568966132802</v>
      </c>
    </row>
    <row r="784" spans="1:3" x14ac:dyDescent="0.25">
      <c r="A784" t="s">
        <v>439</v>
      </c>
      <c r="B784" t="s">
        <v>334</v>
      </c>
      <c r="C784" s="1">
        <v>0.33120608639258797</v>
      </c>
    </row>
    <row r="785" spans="1:3" x14ac:dyDescent="0.25">
      <c r="A785" t="s">
        <v>439</v>
      </c>
      <c r="B785" t="s">
        <v>219</v>
      </c>
      <c r="C785" s="1">
        <v>0.34466504969224798</v>
      </c>
    </row>
    <row r="786" spans="1:3" x14ac:dyDescent="0.25">
      <c r="A786" t="s">
        <v>439</v>
      </c>
      <c r="B786" t="s">
        <v>220</v>
      </c>
      <c r="C786" s="1">
        <v>0.30033376443576898</v>
      </c>
    </row>
    <row r="787" spans="1:3" x14ac:dyDescent="0.25">
      <c r="A787" t="s">
        <v>439</v>
      </c>
      <c r="B787" t="s">
        <v>398</v>
      </c>
      <c r="C787" s="1">
        <v>0.31748771829954597</v>
      </c>
    </row>
    <row r="788" spans="1:3" x14ac:dyDescent="0.25">
      <c r="A788" t="s">
        <v>439</v>
      </c>
      <c r="B788" t="s">
        <v>221</v>
      </c>
      <c r="C788" s="1">
        <v>0.30489263879087403</v>
      </c>
    </row>
    <row r="789" spans="1:3" x14ac:dyDescent="0.25">
      <c r="A789" t="s">
        <v>439</v>
      </c>
      <c r="B789" t="s">
        <v>399</v>
      </c>
      <c r="C789" s="1">
        <v>0.32710531417977101</v>
      </c>
    </row>
    <row r="790" spans="1:3" x14ac:dyDescent="0.25">
      <c r="A790" t="s">
        <v>439</v>
      </c>
      <c r="B790" t="s">
        <v>335</v>
      </c>
      <c r="C790" s="1">
        <v>0.29101530981066498</v>
      </c>
    </row>
    <row r="791" spans="1:3" x14ac:dyDescent="0.25">
      <c r="A791" t="s">
        <v>439</v>
      </c>
      <c r="B791" t="s">
        <v>224</v>
      </c>
      <c r="C791" s="1">
        <v>0.29108549243208698</v>
      </c>
    </row>
    <row r="792" spans="1:3" x14ac:dyDescent="0.25">
      <c r="A792" t="s">
        <v>439</v>
      </c>
      <c r="B792" t="s">
        <v>337</v>
      </c>
      <c r="C792" s="1">
        <v>0.30317692628482801</v>
      </c>
    </row>
    <row r="793" spans="1:3" x14ac:dyDescent="0.25">
      <c r="A793" t="s">
        <v>439</v>
      </c>
      <c r="B793" t="s">
        <v>225</v>
      </c>
      <c r="C793" s="1">
        <v>0.34619507601787303</v>
      </c>
    </row>
    <row r="794" spans="1:3" x14ac:dyDescent="0.25">
      <c r="A794" t="s">
        <v>439</v>
      </c>
      <c r="B794" t="s">
        <v>137</v>
      </c>
      <c r="C794" s="1">
        <v>0.33318050173095398</v>
      </c>
    </row>
    <row r="795" spans="1:3" x14ac:dyDescent="0.25">
      <c r="A795" t="s">
        <v>439</v>
      </c>
      <c r="B795" t="s">
        <v>227</v>
      </c>
      <c r="C795" s="1">
        <v>0.361024412561121</v>
      </c>
    </row>
    <row r="796" spans="1:3" x14ac:dyDescent="0.25">
      <c r="A796" t="s">
        <v>439</v>
      </c>
      <c r="B796" t="s">
        <v>339</v>
      </c>
      <c r="C796" s="1">
        <v>0.31128218203503699</v>
      </c>
    </row>
    <row r="797" spans="1:3" x14ac:dyDescent="0.25">
      <c r="A797" t="s">
        <v>439</v>
      </c>
      <c r="B797" t="s">
        <v>228</v>
      </c>
      <c r="C797" s="1">
        <v>0.37333737170666598</v>
      </c>
    </row>
    <row r="798" spans="1:3" x14ac:dyDescent="0.25">
      <c r="A798" t="s">
        <v>439</v>
      </c>
      <c r="B798" t="s">
        <v>229</v>
      </c>
      <c r="C798" s="1">
        <v>0.32283970496907</v>
      </c>
    </row>
    <row r="799" spans="1:3" x14ac:dyDescent="0.25">
      <c r="A799" t="s">
        <v>439</v>
      </c>
      <c r="B799" t="s">
        <v>341</v>
      </c>
      <c r="C799" s="1">
        <v>0.28976043035763499</v>
      </c>
    </row>
    <row r="800" spans="1:3" x14ac:dyDescent="0.25">
      <c r="A800" t="s">
        <v>439</v>
      </c>
      <c r="B800" t="s">
        <v>230</v>
      </c>
      <c r="C800" s="1">
        <v>0.329805067003624</v>
      </c>
    </row>
    <row r="801" spans="1:3" x14ac:dyDescent="0.25">
      <c r="A801" t="s">
        <v>439</v>
      </c>
      <c r="B801" t="s">
        <v>400</v>
      </c>
      <c r="C801" s="1">
        <v>0.290656487912127</v>
      </c>
    </row>
    <row r="802" spans="1:3" x14ac:dyDescent="0.25">
      <c r="A802" t="s">
        <v>439</v>
      </c>
      <c r="B802" t="s">
        <v>231</v>
      </c>
      <c r="C802" s="1">
        <v>0.34761624713529699</v>
      </c>
    </row>
    <row r="803" spans="1:3" x14ac:dyDescent="0.25">
      <c r="A803" t="s">
        <v>439</v>
      </c>
      <c r="B803" t="s">
        <v>344</v>
      </c>
      <c r="C803" s="1">
        <v>0.29208891764491401</v>
      </c>
    </row>
    <row r="804" spans="1:3" x14ac:dyDescent="0.25">
      <c r="A804" t="s">
        <v>439</v>
      </c>
      <c r="B804" t="s">
        <v>232</v>
      </c>
      <c r="C804" s="1">
        <v>0.29836981317611999</v>
      </c>
    </row>
    <row r="805" spans="1:3" x14ac:dyDescent="0.25">
      <c r="A805" t="s">
        <v>439</v>
      </c>
      <c r="B805" t="s">
        <v>233</v>
      </c>
      <c r="C805" s="1">
        <v>0.34665348140979702</v>
      </c>
    </row>
    <row r="806" spans="1:3" x14ac:dyDescent="0.25">
      <c r="A806" t="s">
        <v>439</v>
      </c>
      <c r="B806" t="s">
        <v>140</v>
      </c>
      <c r="C806" s="1">
        <v>0.34412578037291602</v>
      </c>
    </row>
    <row r="807" spans="1:3" x14ac:dyDescent="0.25">
      <c r="A807" t="s">
        <v>439</v>
      </c>
      <c r="B807" t="s">
        <v>234</v>
      </c>
      <c r="C807" s="1">
        <v>0.33385229581576198</v>
      </c>
    </row>
    <row r="808" spans="1:3" x14ac:dyDescent="0.25">
      <c r="A808" t="s">
        <v>439</v>
      </c>
      <c r="B808" t="s">
        <v>414</v>
      </c>
      <c r="C808" s="1">
        <v>0.34452957997042299</v>
      </c>
    </row>
    <row r="809" spans="1:3" x14ac:dyDescent="0.25">
      <c r="A809" t="s">
        <v>439</v>
      </c>
      <c r="B809" t="s">
        <v>409</v>
      </c>
      <c r="C809" s="1">
        <v>0.33704351031096702</v>
      </c>
    </row>
    <row r="810" spans="1:3" x14ac:dyDescent="0.25">
      <c r="A810" t="s">
        <v>439</v>
      </c>
      <c r="B810" t="s">
        <v>235</v>
      </c>
      <c r="C810" s="1">
        <v>0.34273247060586898</v>
      </c>
    </row>
    <row r="811" spans="1:3" x14ac:dyDescent="0.25">
      <c r="A811" t="s">
        <v>439</v>
      </c>
      <c r="B811" t="s">
        <v>345</v>
      </c>
      <c r="C811" s="1">
        <v>0.304033412134257</v>
      </c>
    </row>
    <row r="812" spans="1:3" x14ac:dyDescent="0.25">
      <c r="A812" t="s">
        <v>439</v>
      </c>
      <c r="B812" t="s">
        <v>236</v>
      </c>
      <c r="C812" s="1">
        <v>0.351524596387701</v>
      </c>
    </row>
    <row r="813" spans="1:3" x14ac:dyDescent="0.25">
      <c r="A813" t="s">
        <v>439</v>
      </c>
      <c r="B813" t="s">
        <v>141</v>
      </c>
      <c r="C813" s="1">
        <v>0.345251182323559</v>
      </c>
    </row>
    <row r="814" spans="1:3" x14ac:dyDescent="0.25">
      <c r="A814" t="s">
        <v>439</v>
      </c>
      <c r="B814" t="s">
        <v>346</v>
      </c>
      <c r="C814" s="1">
        <v>0.30651668455844999</v>
      </c>
    </row>
    <row r="815" spans="1:3" x14ac:dyDescent="0.25">
      <c r="A815" t="s">
        <v>439</v>
      </c>
      <c r="B815" t="s">
        <v>347</v>
      </c>
      <c r="C815" s="1">
        <v>0.30469521323832299</v>
      </c>
    </row>
    <row r="816" spans="1:3" x14ac:dyDescent="0.25">
      <c r="A816" t="s">
        <v>439</v>
      </c>
      <c r="B816" t="s">
        <v>350</v>
      </c>
      <c r="C816" s="1">
        <v>0.34626692379333401</v>
      </c>
    </row>
    <row r="817" spans="1:3" x14ac:dyDescent="0.25">
      <c r="A817" t="s">
        <v>439</v>
      </c>
      <c r="B817" t="s">
        <v>388</v>
      </c>
      <c r="C817" s="1">
        <v>0.29585513911682598</v>
      </c>
    </row>
    <row r="818" spans="1:3" x14ac:dyDescent="0.25">
      <c r="A818" t="s">
        <v>439</v>
      </c>
      <c r="B818" t="s">
        <v>237</v>
      </c>
      <c r="C818" s="1">
        <v>0.332454531577694</v>
      </c>
    </row>
    <row r="819" spans="1:3" x14ac:dyDescent="0.25">
      <c r="A819" t="s">
        <v>439</v>
      </c>
      <c r="B819" t="s">
        <v>238</v>
      </c>
      <c r="C819" s="1">
        <v>0.30843187951939</v>
      </c>
    </row>
    <row r="820" spans="1:3" x14ac:dyDescent="0.25">
      <c r="A820" t="s">
        <v>439</v>
      </c>
      <c r="B820" t="s">
        <v>239</v>
      </c>
      <c r="C820" s="1">
        <v>0.34566702947373301</v>
      </c>
    </row>
    <row r="821" spans="1:3" x14ac:dyDescent="0.25">
      <c r="A821" t="s">
        <v>439</v>
      </c>
      <c r="B821" t="s">
        <v>142</v>
      </c>
      <c r="C821" s="1">
        <v>0.31769161792510398</v>
      </c>
    </row>
    <row r="822" spans="1:3" x14ac:dyDescent="0.25">
      <c r="A822" t="s">
        <v>439</v>
      </c>
      <c r="B822" t="s">
        <v>240</v>
      </c>
      <c r="C822" s="1">
        <v>0.31495208328794599</v>
      </c>
    </row>
    <row r="823" spans="1:3" x14ac:dyDescent="0.25">
      <c r="A823" t="s">
        <v>439</v>
      </c>
      <c r="B823" t="s">
        <v>242</v>
      </c>
      <c r="C823" s="1">
        <v>0.37211511458527602</v>
      </c>
    </row>
    <row r="824" spans="1:3" x14ac:dyDescent="0.25">
      <c r="A824" t="s">
        <v>439</v>
      </c>
      <c r="B824" t="s">
        <v>355</v>
      </c>
      <c r="C824" s="1">
        <v>0.30029409036962401</v>
      </c>
    </row>
    <row r="825" spans="1:3" x14ac:dyDescent="0.25">
      <c r="A825" t="s">
        <v>439</v>
      </c>
      <c r="B825" t="s">
        <v>146</v>
      </c>
      <c r="C825" s="1">
        <v>0.31787715531837502</v>
      </c>
    </row>
    <row r="826" spans="1:3" x14ac:dyDescent="0.25">
      <c r="A826" t="s">
        <v>439</v>
      </c>
      <c r="B826" t="s">
        <v>357</v>
      </c>
      <c r="C826" s="1">
        <v>0.295721138442405</v>
      </c>
    </row>
    <row r="827" spans="1:3" x14ac:dyDescent="0.25">
      <c r="A827" t="s">
        <v>439</v>
      </c>
      <c r="B827" t="s">
        <v>243</v>
      </c>
      <c r="C827" s="1">
        <v>0.33786411915192599</v>
      </c>
    </row>
    <row r="828" spans="1:3" x14ac:dyDescent="0.25">
      <c r="A828" t="s">
        <v>439</v>
      </c>
      <c r="B828" t="s">
        <v>402</v>
      </c>
      <c r="C828" s="1">
        <v>0.30352282942314301</v>
      </c>
    </row>
    <row r="829" spans="1:3" x14ac:dyDescent="0.25">
      <c r="A829" t="s">
        <v>439</v>
      </c>
      <c r="B829" t="s">
        <v>358</v>
      </c>
      <c r="C829" s="1">
        <v>0.29748598538028598</v>
      </c>
    </row>
    <row r="830" spans="1:3" x14ac:dyDescent="0.25">
      <c r="A830" t="s">
        <v>439</v>
      </c>
      <c r="B830" t="s">
        <v>147</v>
      </c>
      <c r="C830" s="1">
        <v>0.299521551635337</v>
      </c>
    </row>
    <row r="831" spans="1:3" x14ac:dyDescent="0.25">
      <c r="A831" t="s">
        <v>439</v>
      </c>
      <c r="B831" t="s">
        <v>245</v>
      </c>
      <c r="C831" s="1">
        <v>0.30743125216353101</v>
      </c>
    </row>
    <row r="832" spans="1:3" x14ac:dyDescent="0.25">
      <c r="A832" t="s">
        <v>439</v>
      </c>
      <c r="B832" t="s">
        <v>359</v>
      </c>
      <c r="C832" s="1">
        <v>0.29772763123398999</v>
      </c>
    </row>
    <row r="833" spans="1:3" x14ac:dyDescent="0.25">
      <c r="A833" t="s">
        <v>439</v>
      </c>
      <c r="B833" t="s">
        <v>360</v>
      </c>
      <c r="C833" s="1">
        <v>0.33857557909520503</v>
      </c>
    </row>
    <row r="834" spans="1:3" x14ac:dyDescent="0.25">
      <c r="A834" t="s">
        <v>439</v>
      </c>
      <c r="B834" t="s">
        <v>361</v>
      </c>
      <c r="C834" s="1">
        <v>0.33382907580413701</v>
      </c>
    </row>
    <row r="835" spans="1:3" x14ac:dyDescent="0.25">
      <c r="A835" t="s">
        <v>439</v>
      </c>
      <c r="B835" t="s">
        <v>362</v>
      </c>
      <c r="C835" s="1">
        <v>0.30171630171823699</v>
      </c>
    </row>
    <row r="836" spans="1:3" x14ac:dyDescent="0.25">
      <c r="A836" t="s">
        <v>439</v>
      </c>
      <c r="B836" t="s">
        <v>246</v>
      </c>
      <c r="C836" s="1">
        <v>0.35660079440276399</v>
      </c>
    </row>
    <row r="837" spans="1:3" x14ac:dyDescent="0.25">
      <c r="A837" t="s">
        <v>439</v>
      </c>
      <c r="B837" t="s">
        <v>247</v>
      </c>
      <c r="C837" s="1">
        <v>0.32374235764918302</v>
      </c>
    </row>
    <row r="838" spans="1:3" x14ac:dyDescent="0.25">
      <c r="A838" t="s">
        <v>439</v>
      </c>
      <c r="B838" t="s">
        <v>249</v>
      </c>
      <c r="C838" s="1">
        <v>0.31970535399106698</v>
      </c>
    </row>
    <row r="839" spans="1:3" x14ac:dyDescent="0.25">
      <c r="A839" t="s">
        <v>439</v>
      </c>
      <c r="B839" t="s">
        <v>403</v>
      </c>
      <c r="C839" s="1">
        <v>0.295721279458938</v>
      </c>
    </row>
    <row r="840" spans="1:3" x14ac:dyDescent="0.25">
      <c r="A840" t="s">
        <v>439</v>
      </c>
      <c r="B840" t="s">
        <v>150</v>
      </c>
      <c r="C840" s="1">
        <v>0.32196010070405201</v>
      </c>
    </row>
    <row r="841" spans="1:3" x14ac:dyDescent="0.25">
      <c r="A841" t="s">
        <v>439</v>
      </c>
      <c r="B841" t="s">
        <v>250</v>
      </c>
      <c r="C841" s="1">
        <v>0.33968435466966501</v>
      </c>
    </row>
    <row r="842" spans="1:3" x14ac:dyDescent="0.25">
      <c r="A842" t="s">
        <v>439</v>
      </c>
      <c r="B842" t="s">
        <v>251</v>
      </c>
      <c r="C842" s="1">
        <v>0.316545017149644</v>
      </c>
    </row>
    <row r="843" spans="1:3" x14ac:dyDescent="0.25">
      <c r="A843" t="s">
        <v>439</v>
      </c>
      <c r="B843" t="s">
        <v>252</v>
      </c>
      <c r="C843" s="1">
        <v>0.30561488773314999</v>
      </c>
    </row>
    <row r="844" spans="1:3" x14ac:dyDescent="0.25">
      <c r="A844" t="s">
        <v>439</v>
      </c>
      <c r="B844" t="s">
        <v>253</v>
      </c>
      <c r="C844" s="1">
        <v>0.31143021717410801</v>
      </c>
    </row>
    <row r="845" spans="1:3" x14ac:dyDescent="0.25">
      <c r="A845" t="s">
        <v>439</v>
      </c>
      <c r="B845" t="s">
        <v>152</v>
      </c>
      <c r="C845" s="1">
        <v>0.29120505732281898</v>
      </c>
    </row>
    <row r="846" spans="1:3" x14ac:dyDescent="0.25">
      <c r="A846" t="s">
        <v>439</v>
      </c>
      <c r="B846" t="s">
        <v>255</v>
      </c>
      <c r="C846" s="1">
        <v>0.30624952069608602</v>
      </c>
    </row>
    <row r="847" spans="1:3" x14ac:dyDescent="0.25">
      <c r="A847" t="s">
        <v>439</v>
      </c>
      <c r="B847" t="s">
        <v>365</v>
      </c>
      <c r="C847" s="1">
        <v>0.331184797900828</v>
      </c>
    </row>
    <row r="848" spans="1:3" x14ac:dyDescent="0.25">
      <c r="A848" t="s">
        <v>439</v>
      </c>
      <c r="B848" t="s">
        <v>404</v>
      </c>
      <c r="C848" s="1">
        <v>0.30594380571706398</v>
      </c>
    </row>
    <row r="849" spans="1:3" x14ac:dyDescent="0.25">
      <c r="A849" t="s">
        <v>439</v>
      </c>
      <c r="B849" t="s">
        <v>366</v>
      </c>
      <c r="C849" s="1">
        <v>0.32674353525223299</v>
      </c>
    </row>
    <row r="850" spans="1:3" x14ac:dyDescent="0.25">
      <c r="A850" t="s">
        <v>439</v>
      </c>
      <c r="B850" t="s">
        <v>257</v>
      </c>
      <c r="C850" s="1">
        <v>0.30749938578549302</v>
      </c>
    </row>
    <row r="851" spans="1:3" x14ac:dyDescent="0.25">
      <c r="A851" t="s">
        <v>439</v>
      </c>
      <c r="B851" t="s">
        <v>367</v>
      </c>
      <c r="C851" s="1">
        <v>0.29034177102081699</v>
      </c>
    </row>
    <row r="852" spans="1:3" x14ac:dyDescent="0.25">
      <c r="A852" t="s">
        <v>439</v>
      </c>
      <c r="B852" t="s">
        <v>368</v>
      </c>
      <c r="C852" s="1">
        <v>0.34956152060583301</v>
      </c>
    </row>
    <row r="853" spans="1:3" x14ac:dyDescent="0.25">
      <c r="A853" t="s">
        <v>439</v>
      </c>
      <c r="B853" t="s">
        <v>258</v>
      </c>
      <c r="C853" s="1">
        <v>0.32197156576804897</v>
      </c>
    </row>
    <row r="854" spans="1:3" x14ac:dyDescent="0.25">
      <c r="A854" t="s">
        <v>439</v>
      </c>
      <c r="B854" t="s">
        <v>416</v>
      </c>
      <c r="C854" s="1">
        <v>0.35931577955079202</v>
      </c>
    </row>
    <row r="855" spans="1:3" x14ac:dyDescent="0.25">
      <c r="A855" t="s">
        <v>439</v>
      </c>
      <c r="B855" t="s">
        <v>369</v>
      </c>
      <c r="C855" s="1">
        <v>0.33435064036925</v>
      </c>
    </row>
    <row r="856" spans="1:3" x14ac:dyDescent="0.25">
      <c r="A856" t="s">
        <v>439</v>
      </c>
      <c r="B856" t="s">
        <v>371</v>
      </c>
      <c r="C856" s="1">
        <v>0.336115758067903</v>
      </c>
    </row>
    <row r="857" spans="1:3" x14ac:dyDescent="0.25">
      <c r="A857" t="s">
        <v>439</v>
      </c>
      <c r="B857" t="s">
        <v>261</v>
      </c>
      <c r="C857" s="1">
        <v>0.347778377831226</v>
      </c>
    </row>
    <row r="858" spans="1:3" x14ac:dyDescent="0.25">
      <c r="A858" t="s">
        <v>439</v>
      </c>
      <c r="B858" t="s">
        <v>262</v>
      </c>
      <c r="C858" s="1">
        <v>0.33930998605198698</v>
      </c>
    </row>
    <row r="859" spans="1:3" x14ac:dyDescent="0.25">
      <c r="A859" t="s">
        <v>439</v>
      </c>
      <c r="B859" t="s">
        <v>417</v>
      </c>
      <c r="C859" s="1">
        <v>0.34945065632135502</v>
      </c>
    </row>
    <row r="860" spans="1:3" x14ac:dyDescent="0.25">
      <c r="A860" t="s">
        <v>439</v>
      </c>
      <c r="B860" t="s">
        <v>263</v>
      </c>
      <c r="C860" s="1">
        <v>0.31457778022177801</v>
      </c>
    </row>
    <row r="861" spans="1:3" x14ac:dyDescent="0.25">
      <c r="A861" t="s">
        <v>439</v>
      </c>
      <c r="B861" t="s">
        <v>264</v>
      </c>
      <c r="C861" s="1">
        <v>0.33576988231808602</v>
      </c>
    </row>
    <row r="862" spans="1:3" x14ac:dyDescent="0.25">
      <c r="A862" t="s">
        <v>439</v>
      </c>
      <c r="B862" t="s">
        <v>372</v>
      </c>
      <c r="C862" s="1">
        <v>0.30674379410557101</v>
      </c>
    </row>
    <row r="863" spans="1:3" x14ac:dyDescent="0.25">
      <c r="A863" t="s">
        <v>439</v>
      </c>
      <c r="B863" t="s">
        <v>383</v>
      </c>
      <c r="C863" s="1">
        <v>0.34146444884381699</v>
      </c>
    </row>
    <row r="864" spans="1:3" x14ac:dyDescent="0.25">
      <c r="A864" t="s">
        <v>439</v>
      </c>
      <c r="B864" t="s">
        <v>265</v>
      </c>
      <c r="C864" s="1">
        <v>0.33614922669799702</v>
      </c>
    </row>
    <row r="865" spans="1:3" x14ac:dyDescent="0.25">
      <c r="A865" t="s">
        <v>439</v>
      </c>
      <c r="B865" t="s">
        <v>406</v>
      </c>
      <c r="C865" s="1">
        <v>0.30945172207056298</v>
      </c>
    </row>
    <row r="866" spans="1:3" x14ac:dyDescent="0.25">
      <c r="A866" t="s">
        <v>439</v>
      </c>
      <c r="B866" t="s">
        <v>266</v>
      </c>
      <c r="C866" s="1">
        <v>0.32753818628398401</v>
      </c>
    </row>
    <row r="867" spans="1:3" x14ac:dyDescent="0.25">
      <c r="A867" t="s">
        <v>439</v>
      </c>
      <c r="B867" t="s">
        <v>267</v>
      </c>
      <c r="C867" s="1">
        <v>0.35686968066857899</v>
      </c>
    </row>
    <row r="868" spans="1:3" x14ac:dyDescent="0.25">
      <c r="A868" t="s">
        <v>439</v>
      </c>
      <c r="B868" t="s">
        <v>268</v>
      </c>
      <c r="C868" s="1">
        <v>0.308913529429369</v>
      </c>
    </row>
    <row r="869" spans="1:3" x14ac:dyDescent="0.25">
      <c r="A869" t="s">
        <v>439</v>
      </c>
      <c r="B869" t="s">
        <v>271</v>
      </c>
      <c r="C869" s="1">
        <v>0.35974486448137599</v>
      </c>
    </row>
    <row r="870" spans="1:3" x14ac:dyDescent="0.25">
      <c r="A870" t="s">
        <v>439</v>
      </c>
      <c r="B870" t="s">
        <v>407</v>
      </c>
      <c r="C870" s="1">
        <v>0.30545662677194801</v>
      </c>
    </row>
    <row r="871" spans="1:3" x14ac:dyDescent="0.25">
      <c r="A871" t="s">
        <v>439</v>
      </c>
      <c r="B871" t="s">
        <v>418</v>
      </c>
      <c r="C871" s="1">
        <v>0.29228635957665799</v>
      </c>
    </row>
    <row r="872" spans="1:3" x14ac:dyDescent="0.25">
      <c r="A872" t="s">
        <v>439</v>
      </c>
      <c r="B872" t="s">
        <v>272</v>
      </c>
      <c r="C872" s="1">
        <v>0.354052060957112</v>
      </c>
    </row>
    <row r="873" spans="1:3" x14ac:dyDescent="0.25">
      <c r="A873" t="s">
        <v>439</v>
      </c>
      <c r="B873" t="s">
        <v>273</v>
      </c>
      <c r="C873" s="1">
        <v>0.32225908182506302</v>
      </c>
    </row>
    <row r="874" spans="1:3" x14ac:dyDescent="0.25">
      <c r="A874" t="s">
        <v>439</v>
      </c>
      <c r="B874" t="s">
        <v>153</v>
      </c>
      <c r="C874" s="1">
        <v>0.32710553453322799</v>
      </c>
    </row>
    <row r="875" spans="1:3" x14ac:dyDescent="0.25">
      <c r="A875" t="s">
        <v>440</v>
      </c>
      <c r="B875" t="s">
        <v>441</v>
      </c>
      <c r="C875" s="1">
        <v>0.31099593544856102</v>
      </c>
    </row>
    <row r="876" spans="1:3" x14ac:dyDescent="0.25">
      <c r="A876" t="s">
        <v>440</v>
      </c>
      <c r="B876" t="s">
        <v>155</v>
      </c>
      <c r="C876" s="1">
        <v>0.315828012832431</v>
      </c>
    </row>
    <row r="877" spans="1:3" x14ac:dyDescent="0.25">
      <c r="A877" t="s">
        <v>440</v>
      </c>
      <c r="B877" t="s">
        <v>450</v>
      </c>
      <c r="C877" s="1">
        <v>0.288995757080236</v>
      </c>
    </row>
    <row r="878" spans="1:3" x14ac:dyDescent="0.25">
      <c r="A878" t="s">
        <v>440</v>
      </c>
      <c r="B878" t="s">
        <v>156</v>
      </c>
      <c r="C878" s="1">
        <v>0.32322243608676199</v>
      </c>
    </row>
    <row r="879" spans="1:3" x14ac:dyDescent="0.25">
      <c r="A879" t="s">
        <v>440</v>
      </c>
      <c r="B879" t="s">
        <v>114</v>
      </c>
      <c r="C879" s="1">
        <v>0.29222322918409999</v>
      </c>
    </row>
    <row r="880" spans="1:3" x14ac:dyDescent="0.25">
      <c r="A880" t="s">
        <v>440</v>
      </c>
      <c r="B880" t="s">
        <v>157</v>
      </c>
      <c r="C880" s="1">
        <v>0.32543745958174503</v>
      </c>
    </row>
    <row r="881" spans="1:3" x14ac:dyDescent="0.25">
      <c r="A881" t="s">
        <v>440</v>
      </c>
      <c r="B881" t="s">
        <v>163</v>
      </c>
      <c r="C881" s="1">
        <v>0.29024359389151</v>
      </c>
    </row>
    <row r="882" spans="1:3" x14ac:dyDescent="0.25">
      <c r="A882" t="s">
        <v>440</v>
      </c>
      <c r="B882" t="s">
        <v>168</v>
      </c>
      <c r="C882" s="1">
        <v>0.32659531300765099</v>
      </c>
    </row>
    <row r="883" spans="1:3" x14ac:dyDescent="0.25">
      <c r="A883" t="s">
        <v>440</v>
      </c>
      <c r="B883" t="s">
        <v>170</v>
      </c>
      <c r="C883" s="1">
        <v>0.30268645286212598</v>
      </c>
    </row>
    <row r="884" spans="1:3" x14ac:dyDescent="0.25">
      <c r="A884" t="s">
        <v>440</v>
      </c>
      <c r="B884" t="s">
        <v>175</v>
      </c>
      <c r="C884" s="1">
        <v>0.28890552678673898</v>
      </c>
    </row>
    <row r="885" spans="1:3" x14ac:dyDescent="0.25">
      <c r="A885" t="s">
        <v>440</v>
      </c>
      <c r="B885" t="s">
        <v>178</v>
      </c>
      <c r="C885" s="1">
        <v>0.29787909291097497</v>
      </c>
    </row>
    <row r="886" spans="1:3" x14ac:dyDescent="0.25">
      <c r="A886" t="s">
        <v>440</v>
      </c>
      <c r="B886" t="s">
        <v>180</v>
      </c>
      <c r="C886" s="1">
        <v>0.34291088642733297</v>
      </c>
    </row>
    <row r="887" spans="1:3" x14ac:dyDescent="0.25">
      <c r="A887" t="s">
        <v>440</v>
      </c>
      <c r="B887" t="s">
        <v>181</v>
      </c>
      <c r="C887" s="1">
        <v>0.32283519421625601</v>
      </c>
    </row>
    <row r="888" spans="1:3" x14ac:dyDescent="0.25">
      <c r="A888" t="s">
        <v>440</v>
      </c>
      <c r="B888" t="s">
        <v>184</v>
      </c>
      <c r="C888" s="1">
        <v>0.30043533654423299</v>
      </c>
    </row>
    <row r="889" spans="1:3" x14ac:dyDescent="0.25">
      <c r="A889" t="s">
        <v>440</v>
      </c>
      <c r="B889" t="s">
        <v>187</v>
      </c>
      <c r="C889" s="1">
        <v>0.31521475276157701</v>
      </c>
    </row>
    <row r="890" spans="1:3" x14ac:dyDescent="0.25">
      <c r="A890" t="s">
        <v>440</v>
      </c>
      <c r="B890" t="s">
        <v>302</v>
      </c>
      <c r="C890" s="1">
        <v>0.303414764922738</v>
      </c>
    </row>
    <row r="891" spans="1:3" x14ac:dyDescent="0.25">
      <c r="A891" t="s">
        <v>440</v>
      </c>
      <c r="B891" t="s">
        <v>128</v>
      </c>
      <c r="C891" s="1">
        <v>0.31654736892908097</v>
      </c>
    </row>
    <row r="892" spans="1:3" x14ac:dyDescent="0.25">
      <c r="A892" t="s">
        <v>440</v>
      </c>
      <c r="B892" t="s">
        <v>203</v>
      </c>
      <c r="C892" s="1">
        <v>0.314363301537601</v>
      </c>
    </row>
    <row r="893" spans="1:3" x14ac:dyDescent="0.25">
      <c r="A893" t="s">
        <v>440</v>
      </c>
      <c r="B893" t="s">
        <v>318</v>
      </c>
      <c r="C893" s="1">
        <v>0.31547093898253198</v>
      </c>
    </row>
    <row r="894" spans="1:3" x14ac:dyDescent="0.25">
      <c r="A894" t="s">
        <v>440</v>
      </c>
      <c r="B894" t="s">
        <v>131</v>
      </c>
      <c r="C894" s="1">
        <v>0.31223921943536997</v>
      </c>
    </row>
    <row r="895" spans="1:3" x14ac:dyDescent="0.25">
      <c r="A895" t="s">
        <v>440</v>
      </c>
      <c r="B895" t="s">
        <v>133</v>
      </c>
      <c r="C895" s="1">
        <v>0.29597183643035901</v>
      </c>
    </row>
    <row r="896" spans="1:3" x14ac:dyDescent="0.25">
      <c r="A896" t="s">
        <v>440</v>
      </c>
      <c r="B896" t="s">
        <v>208</v>
      </c>
      <c r="C896" s="1">
        <v>0.32190333476032001</v>
      </c>
    </row>
    <row r="897" spans="1:3" x14ac:dyDescent="0.25">
      <c r="A897" t="s">
        <v>440</v>
      </c>
      <c r="B897" t="s">
        <v>209</v>
      </c>
      <c r="C897" s="1">
        <v>0.28986009656343698</v>
      </c>
    </row>
    <row r="898" spans="1:3" x14ac:dyDescent="0.25">
      <c r="A898" t="s">
        <v>440</v>
      </c>
      <c r="B898" t="s">
        <v>215</v>
      </c>
      <c r="C898" s="1">
        <v>0.31862193291276703</v>
      </c>
    </row>
    <row r="899" spans="1:3" x14ac:dyDescent="0.25">
      <c r="A899" t="s">
        <v>440</v>
      </c>
      <c r="B899" t="s">
        <v>218</v>
      </c>
      <c r="C899" s="1">
        <v>0.2956132125207</v>
      </c>
    </row>
    <row r="900" spans="1:3" x14ac:dyDescent="0.25">
      <c r="A900" t="s">
        <v>440</v>
      </c>
      <c r="B900" t="s">
        <v>224</v>
      </c>
      <c r="C900" s="1">
        <v>0.30143280042231901</v>
      </c>
    </row>
    <row r="901" spans="1:3" x14ac:dyDescent="0.25">
      <c r="A901" t="s">
        <v>440</v>
      </c>
      <c r="B901" t="s">
        <v>137</v>
      </c>
      <c r="C901" s="1">
        <v>0.32191374315198701</v>
      </c>
    </row>
    <row r="902" spans="1:3" x14ac:dyDescent="0.25">
      <c r="A902" t="s">
        <v>440</v>
      </c>
      <c r="B902" t="s">
        <v>227</v>
      </c>
      <c r="C902" s="1">
        <v>0.30512678074902999</v>
      </c>
    </row>
    <row r="903" spans="1:3" x14ac:dyDescent="0.25">
      <c r="A903" t="s">
        <v>440</v>
      </c>
      <c r="B903" t="s">
        <v>233</v>
      </c>
      <c r="C903" s="1">
        <v>0.31444104680971902</v>
      </c>
    </row>
    <row r="904" spans="1:3" x14ac:dyDescent="0.25">
      <c r="A904" t="s">
        <v>440</v>
      </c>
      <c r="B904" t="s">
        <v>140</v>
      </c>
      <c r="C904" s="1">
        <v>0.29076620727762498</v>
      </c>
    </row>
    <row r="905" spans="1:3" x14ac:dyDescent="0.25">
      <c r="A905" t="s">
        <v>440</v>
      </c>
      <c r="B905" t="s">
        <v>237</v>
      </c>
      <c r="C905" s="1">
        <v>0.29894800806685301</v>
      </c>
    </row>
    <row r="906" spans="1:3" x14ac:dyDescent="0.25">
      <c r="A906" t="s">
        <v>440</v>
      </c>
      <c r="B906" t="s">
        <v>239</v>
      </c>
      <c r="C906" s="1">
        <v>0.30405828369364701</v>
      </c>
    </row>
    <row r="907" spans="1:3" x14ac:dyDescent="0.25">
      <c r="A907" t="s">
        <v>440</v>
      </c>
      <c r="B907" t="s">
        <v>240</v>
      </c>
      <c r="C907" s="1">
        <v>0.298272322753521</v>
      </c>
    </row>
    <row r="908" spans="1:3" x14ac:dyDescent="0.25">
      <c r="A908" t="s">
        <v>440</v>
      </c>
      <c r="B908" t="s">
        <v>242</v>
      </c>
      <c r="C908" s="1">
        <v>0.334199189678627</v>
      </c>
    </row>
    <row r="909" spans="1:3" x14ac:dyDescent="0.25">
      <c r="A909" t="s">
        <v>440</v>
      </c>
      <c r="B909" t="s">
        <v>251</v>
      </c>
      <c r="C909" s="1">
        <v>0.29853857225270902</v>
      </c>
    </row>
    <row r="910" spans="1:3" x14ac:dyDescent="0.25">
      <c r="A910" t="s">
        <v>440</v>
      </c>
      <c r="B910" t="s">
        <v>253</v>
      </c>
      <c r="C910" s="1">
        <v>0.30457650298882299</v>
      </c>
    </row>
    <row r="911" spans="1:3" x14ac:dyDescent="0.25">
      <c r="A911" t="s">
        <v>440</v>
      </c>
      <c r="B911" t="s">
        <v>263</v>
      </c>
      <c r="C911" s="1">
        <v>0.31500701178660101</v>
      </c>
    </row>
    <row r="912" spans="1:3" x14ac:dyDescent="0.25">
      <c r="A912" t="s">
        <v>440</v>
      </c>
      <c r="B912" t="s">
        <v>271</v>
      </c>
      <c r="C912" s="1">
        <v>0.31803393872285801</v>
      </c>
    </row>
    <row r="913" spans="1:3" x14ac:dyDescent="0.25">
      <c r="A913" t="s">
        <v>440</v>
      </c>
      <c r="B913" t="s">
        <v>153</v>
      </c>
      <c r="C913" s="1">
        <v>0.29247476551363299</v>
      </c>
    </row>
    <row r="914" spans="1:3" x14ac:dyDescent="0.25">
      <c r="A914" t="s">
        <v>441</v>
      </c>
      <c r="B914" t="s">
        <v>442</v>
      </c>
      <c r="C914" s="1">
        <v>0.29258180541638801</v>
      </c>
    </row>
    <row r="915" spans="1:3" x14ac:dyDescent="0.25">
      <c r="A915" t="s">
        <v>441</v>
      </c>
      <c r="B915" t="s">
        <v>443</v>
      </c>
      <c r="C915" s="1">
        <v>0.34692513311565798</v>
      </c>
    </row>
    <row r="916" spans="1:3" x14ac:dyDescent="0.25">
      <c r="A916" t="s">
        <v>441</v>
      </c>
      <c r="B916" t="s">
        <v>154</v>
      </c>
      <c r="C916" s="1">
        <v>0.31815339063894099</v>
      </c>
    </row>
    <row r="917" spans="1:3" x14ac:dyDescent="0.25">
      <c r="A917" t="s">
        <v>441</v>
      </c>
      <c r="B917" t="s">
        <v>155</v>
      </c>
      <c r="C917" s="1">
        <v>0.34834885824966599</v>
      </c>
    </row>
    <row r="918" spans="1:3" x14ac:dyDescent="0.25">
      <c r="A918" t="s">
        <v>441</v>
      </c>
      <c r="B918" t="s">
        <v>444</v>
      </c>
      <c r="C918" s="1">
        <v>0.37958915284376699</v>
      </c>
    </row>
    <row r="919" spans="1:3" x14ac:dyDescent="0.25">
      <c r="A919" t="s">
        <v>441</v>
      </c>
      <c r="B919" t="s">
        <v>445</v>
      </c>
      <c r="C919" s="1">
        <v>0.34250996727175298</v>
      </c>
    </row>
    <row r="920" spans="1:3" x14ac:dyDescent="0.25">
      <c r="A920" t="s">
        <v>441</v>
      </c>
      <c r="B920" t="s">
        <v>446</v>
      </c>
      <c r="C920" s="1">
        <v>0.36654052974672902</v>
      </c>
    </row>
    <row r="921" spans="1:3" x14ac:dyDescent="0.25">
      <c r="A921" t="s">
        <v>441</v>
      </c>
      <c r="B921" t="s">
        <v>447</v>
      </c>
      <c r="C921" s="1">
        <v>0.347439682789069</v>
      </c>
    </row>
    <row r="922" spans="1:3" x14ac:dyDescent="0.25">
      <c r="A922" t="s">
        <v>441</v>
      </c>
      <c r="B922" t="s">
        <v>449</v>
      </c>
      <c r="C922" s="1">
        <v>0.29366162871956097</v>
      </c>
    </row>
    <row r="923" spans="1:3" x14ac:dyDescent="0.25">
      <c r="A923" t="s">
        <v>441</v>
      </c>
      <c r="B923" t="s">
        <v>450</v>
      </c>
      <c r="C923" s="1">
        <v>0.36079066912160102</v>
      </c>
    </row>
    <row r="924" spans="1:3" x14ac:dyDescent="0.25">
      <c r="A924" t="s">
        <v>441</v>
      </c>
      <c r="B924" t="s">
        <v>113</v>
      </c>
      <c r="C924" s="1">
        <v>0.336599549589227</v>
      </c>
    </row>
    <row r="925" spans="1:3" x14ac:dyDescent="0.25">
      <c r="A925" t="s">
        <v>441</v>
      </c>
      <c r="B925" t="s">
        <v>156</v>
      </c>
      <c r="C925" s="1">
        <v>0.33729115579955699</v>
      </c>
    </row>
    <row r="926" spans="1:3" x14ac:dyDescent="0.25">
      <c r="A926" t="s">
        <v>441</v>
      </c>
      <c r="B926" t="s">
        <v>451</v>
      </c>
      <c r="C926" s="1">
        <v>0.36024979122527301</v>
      </c>
    </row>
    <row r="927" spans="1:3" x14ac:dyDescent="0.25">
      <c r="A927" t="s">
        <v>441</v>
      </c>
      <c r="B927" t="s">
        <v>453</v>
      </c>
      <c r="C927" s="1">
        <v>0.34959828062333498</v>
      </c>
    </row>
    <row r="928" spans="1:3" x14ac:dyDescent="0.25">
      <c r="A928" t="s">
        <v>441</v>
      </c>
      <c r="B928" t="s">
        <v>454</v>
      </c>
      <c r="C928" s="1">
        <v>0.29720509331325201</v>
      </c>
    </row>
    <row r="929" spans="1:3" x14ac:dyDescent="0.25">
      <c r="A929" t="s">
        <v>441</v>
      </c>
      <c r="B929" t="s">
        <v>114</v>
      </c>
      <c r="C929" s="1">
        <v>0.36929719113202703</v>
      </c>
    </row>
    <row r="930" spans="1:3" x14ac:dyDescent="0.25">
      <c r="A930" t="s">
        <v>441</v>
      </c>
      <c r="B930" t="s">
        <v>157</v>
      </c>
      <c r="C930" s="1">
        <v>0.38285667345254998</v>
      </c>
    </row>
    <row r="931" spans="1:3" x14ac:dyDescent="0.25">
      <c r="A931" t="s">
        <v>441</v>
      </c>
      <c r="B931" t="s">
        <v>158</v>
      </c>
      <c r="C931" s="1">
        <v>0.350297031483503</v>
      </c>
    </row>
    <row r="932" spans="1:3" x14ac:dyDescent="0.25">
      <c r="A932" t="s">
        <v>441</v>
      </c>
      <c r="B932" t="s">
        <v>455</v>
      </c>
      <c r="C932" s="1">
        <v>0.30721524885833601</v>
      </c>
    </row>
    <row r="933" spans="1:3" x14ac:dyDescent="0.25">
      <c r="A933" t="s">
        <v>441</v>
      </c>
      <c r="B933" t="s">
        <v>456</v>
      </c>
      <c r="C933" s="1">
        <v>0.33039640261048298</v>
      </c>
    </row>
    <row r="934" spans="1:3" x14ac:dyDescent="0.25">
      <c r="A934" t="s">
        <v>441</v>
      </c>
      <c r="B934" t="s">
        <v>274</v>
      </c>
      <c r="C934" s="1">
        <v>0.34372366973830698</v>
      </c>
    </row>
    <row r="935" spans="1:3" x14ac:dyDescent="0.25">
      <c r="A935" t="s">
        <v>441</v>
      </c>
      <c r="B935" t="s">
        <v>458</v>
      </c>
      <c r="C935" s="1">
        <v>0.35713073663193901</v>
      </c>
    </row>
    <row r="936" spans="1:3" x14ac:dyDescent="0.25">
      <c r="A936" t="s">
        <v>441</v>
      </c>
      <c r="B936" t="s">
        <v>115</v>
      </c>
      <c r="C936" s="1">
        <v>0.30833962902421302</v>
      </c>
    </row>
    <row r="937" spans="1:3" x14ac:dyDescent="0.25">
      <c r="A937" t="s">
        <v>441</v>
      </c>
      <c r="B937" t="s">
        <v>275</v>
      </c>
      <c r="C937" s="1">
        <v>0.32191654074515103</v>
      </c>
    </row>
    <row r="938" spans="1:3" x14ac:dyDescent="0.25">
      <c r="A938" t="s">
        <v>441</v>
      </c>
      <c r="B938" t="s">
        <v>159</v>
      </c>
      <c r="C938" s="1">
        <v>0.35971423012931902</v>
      </c>
    </row>
    <row r="939" spans="1:3" x14ac:dyDescent="0.25">
      <c r="A939" t="s">
        <v>441</v>
      </c>
      <c r="B939" t="s">
        <v>276</v>
      </c>
      <c r="C939" s="1">
        <v>0.370561428204156</v>
      </c>
    </row>
    <row r="940" spans="1:3" x14ac:dyDescent="0.25">
      <c r="A940" t="s">
        <v>441</v>
      </c>
      <c r="B940" t="s">
        <v>160</v>
      </c>
      <c r="C940" s="1">
        <v>0.29970819489787998</v>
      </c>
    </row>
    <row r="941" spans="1:3" x14ac:dyDescent="0.25">
      <c r="A941" t="s">
        <v>441</v>
      </c>
      <c r="B941" t="s">
        <v>161</v>
      </c>
      <c r="C941" s="1">
        <v>0.36908591761555398</v>
      </c>
    </row>
    <row r="942" spans="1:3" x14ac:dyDescent="0.25">
      <c r="A942" t="s">
        <v>441</v>
      </c>
      <c r="B942" t="s">
        <v>162</v>
      </c>
      <c r="C942" s="1">
        <v>0.36959140426564302</v>
      </c>
    </row>
    <row r="943" spans="1:3" x14ac:dyDescent="0.25">
      <c r="A943" t="s">
        <v>441</v>
      </c>
      <c r="B943" t="s">
        <v>459</v>
      </c>
      <c r="C943" s="1">
        <v>0.33182304506431698</v>
      </c>
    </row>
    <row r="944" spans="1:3" x14ac:dyDescent="0.25">
      <c r="A944" t="s">
        <v>441</v>
      </c>
      <c r="B944" t="s">
        <v>460</v>
      </c>
      <c r="C944" s="1">
        <v>0.29257748089162899</v>
      </c>
    </row>
    <row r="945" spans="1:3" x14ac:dyDescent="0.25">
      <c r="A945" t="s">
        <v>441</v>
      </c>
      <c r="B945" t="s">
        <v>277</v>
      </c>
      <c r="C945" s="1">
        <v>0.36979172824513101</v>
      </c>
    </row>
    <row r="946" spans="1:3" x14ac:dyDescent="0.25">
      <c r="A946" t="s">
        <v>441</v>
      </c>
      <c r="B946" t="s">
        <v>163</v>
      </c>
      <c r="C946" s="1">
        <v>0.38249111425056898</v>
      </c>
    </row>
    <row r="947" spans="1:3" x14ac:dyDescent="0.25">
      <c r="A947" t="s">
        <v>441</v>
      </c>
      <c r="B947" t="s">
        <v>164</v>
      </c>
      <c r="C947" s="1">
        <v>0.35115910530948402</v>
      </c>
    </row>
    <row r="948" spans="1:3" x14ac:dyDescent="0.25">
      <c r="A948" t="s">
        <v>441</v>
      </c>
      <c r="B948" t="s">
        <v>461</v>
      </c>
      <c r="C948" s="1">
        <v>0.34566292608356097</v>
      </c>
    </row>
    <row r="949" spans="1:3" x14ac:dyDescent="0.25">
      <c r="A949" t="s">
        <v>441</v>
      </c>
      <c r="B949" t="s">
        <v>165</v>
      </c>
      <c r="C949" s="1">
        <v>0.34900902683624302</v>
      </c>
    </row>
    <row r="950" spans="1:3" x14ac:dyDescent="0.25">
      <c r="A950" t="s">
        <v>441</v>
      </c>
      <c r="B950" t="s">
        <v>168</v>
      </c>
      <c r="C950" s="1">
        <v>0.38270609617214202</v>
      </c>
    </row>
    <row r="951" spans="1:3" x14ac:dyDescent="0.25">
      <c r="A951" t="s">
        <v>441</v>
      </c>
      <c r="B951" t="s">
        <v>169</v>
      </c>
      <c r="C951" s="1">
        <v>0.38853039105821102</v>
      </c>
    </row>
    <row r="952" spans="1:3" x14ac:dyDescent="0.25">
      <c r="A952" t="s">
        <v>441</v>
      </c>
      <c r="B952" t="s">
        <v>170</v>
      </c>
      <c r="C952" s="1">
        <v>0.370760788311574</v>
      </c>
    </row>
    <row r="953" spans="1:3" x14ac:dyDescent="0.25">
      <c r="A953" t="s">
        <v>441</v>
      </c>
      <c r="B953" t="s">
        <v>171</v>
      </c>
      <c r="C953" s="1">
        <v>0.36103172856361299</v>
      </c>
    </row>
    <row r="954" spans="1:3" x14ac:dyDescent="0.25">
      <c r="A954" t="s">
        <v>441</v>
      </c>
      <c r="B954" t="s">
        <v>278</v>
      </c>
      <c r="C954" s="1">
        <v>0.30547314891261201</v>
      </c>
    </row>
    <row r="955" spans="1:3" x14ac:dyDescent="0.25">
      <c r="A955" t="s">
        <v>441</v>
      </c>
      <c r="B955" t="s">
        <v>279</v>
      </c>
      <c r="C955" s="1">
        <v>0.34193865135893498</v>
      </c>
    </row>
    <row r="956" spans="1:3" x14ac:dyDescent="0.25">
      <c r="A956" t="s">
        <v>441</v>
      </c>
      <c r="B956" t="s">
        <v>172</v>
      </c>
      <c r="C956" s="1">
        <v>0.35417125637461599</v>
      </c>
    </row>
    <row r="957" spans="1:3" x14ac:dyDescent="0.25">
      <c r="A957" t="s">
        <v>441</v>
      </c>
      <c r="B957" t="s">
        <v>116</v>
      </c>
      <c r="C957" s="1">
        <v>0.32396031244115298</v>
      </c>
    </row>
    <row r="958" spans="1:3" x14ac:dyDescent="0.25">
      <c r="A958" t="s">
        <v>441</v>
      </c>
      <c r="B958" t="s">
        <v>281</v>
      </c>
      <c r="C958" s="1">
        <v>0.33448635008953198</v>
      </c>
    </row>
    <row r="959" spans="1:3" x14ac:dyDescent="0.25">
      <c r="A959" t="s">
        <v>441</v>
      </c>
      <c r="B959" t="s">
        <v>173</v>
      </c>
      <c r="C959" s="1">
        <v>0.30313604596369798</v>
      </c>
    </row>
    <row r="960" spans="1:3" x14ac:dyDescent="0.25">
      <c r="A960" t="s">
        <v>441</v>
      </c>
      <c r="B960" t="s">
        <v>464</v>
      </c>
      <c r="C960" s="1">
        <v>0.29292678949587098</v>
      </c>
    </row>
    <row r="961" spans="1:3" x14ac:dyDescent="0.25">
      <c r="A961" t="s">
        <v>441</v>
      </c>
      <c r="B961" t="s">
        <v>282</v>
      </c>
      <c r="C961" s="1">
        <v>0.37291742488851098</v>
      </c>
    </row>
    <row r="962" spans="1:3" x14ac:dyDescent="0.25">
      <c r="A962" t="s">
        <v>441</v>
      </c>
      <c r="B962" t="s">
        <v>283</v>
      </c>
      <c r="C962" s="1">
        <v>0.28948018982248502</v>
      </c>
    </row>
    <row r="963" spans="1:3" x14ac:dyDescent="0.25">
      <c r="A963" t="s">
        <v>441</v>
      </c>
      <c r="B963" t="s">
        <v>174</v>
      </c>
      <c r="C963" s="1">
        <v>0.33830760017501399</v>
      </c>
    </row>
    <row r="964" spans="1:3" x14ac:dyDescent="0.25">
      <c r="A964" t="s">
        <v>441</v>
      </c>
      <c r="B964" t="s">
        <v>284</v>
      </c>
      <c r="C964" s="1">
        <v>0.36660313273074802</v>
      </c>
    </row>
    <row r="965" spans="1:3" x14ac:dyDescent="0.25">
      <c r="A965" t="s">
        <v>441</v>
      </c>
      <c r="B965" t="s">
        <v>175</v>
      </c>
      <c r="C965" s="1">
        <v>0.34691869679960502</v>
      </c>
    </row>
    <row r="966" spans="1:3" x14ac:dyDescent="0.25">
      <c r="A966" t="s">
        <v>441</v>
      </c>
      <c r="B966" t="s">
        <v>285</v>
      </c>
      <c r="C966" s="1">
        <v>0.34317263260290298</v>
      </c>
    </row>
    <row r="967" spans="1:3" x14ac:dyDescent="0.25">
      <c r="A967" t="s">
        <v>441</v>
      </c>
      <c r="B967" t="s">
        <v>465</v>
      </c>
      <c r="C967" s="1">
        <v>0.33753214551245903</v>
      </c>
    </row>
    <row r="968" spans="1:3" x14ac:dyDescent="0.25">
      <c r="A968" t="s">
        <v>441</v>
      </c>
      <c r="B968" t="s">
        <v>176</v>
      </c>
      <c r="C968" s="1">
        <v>0.36406669189569202</v>
      </c>
    </row>
    <row r="969" spans="1:3" x14ac:dyDescent="0.25">
      <c r="A969" t="s">
        <v>441</v>
      </c>
      <c r="B969" t="s">
        <v>177</v>
      </c>
      <c r="C969" s="1">
        <v>0.33337719077178901</v>
      </c>
    </row>
    <row r="970" spans="1:3" x14ac:dyDescent="0.25">
      <c r="A970" t="s">
        <v>441</v>
      </c>
      <c r="B970" t="s">
        <v>286</v>
      </c>
      <c r="C970" s="1">
        <v>0.33972689486693702</v>
      </c>
    </row>
    <row r="971" spans="1:3" x14ac:dyDescent="0.25">
      <c r="A971" t="s">
        <v>441</v>
      </c>
      <c r="B971" t="s">
        <v>178</v>
      </c>
      <c r="C971" s="1">
        <v>0.34722624773293997</v>
      </c>
    </row>
    <row r="972" spans="1:3" x14ac:dyDescent="0.25">
      <c r="A972" t="s">
        <v>441</v>
      </c>
      <c r="B972" t="s">
        <v>179</v>
      </c>
      <c r="C972" s="1">
        <v>0.30854582171769801</v>
      </c>
    </row>
    <row r="973" spans="1:3" x14ac:dyDescent="0.25">
      <c r="A973" t="s">
        <v>441</v>
      </c>
      <c r="B973" t="s">
        <v>180</v>
      </c>
      <c r="C973" s="1">
        <v>0.371528511424293</v>
      </c>
    </row>
    <row r="974" spans="1:3" x14ac:dyDescent="0.25">
      <c r="A974" t="s">
        <v>441</v>
      </c>
      <c r="B974" t="s">
        <v>287</v>
      </c>
      <c r="C974" s="1">
        <v>0.32410879388373298</v>
      </c>
    </row>
    <row r="975" spans="1:3" x14ac:dyDescent="0.25">
      <c r="A975" t="s">
        <v>441</v>
      </c>
      <c r="B975" t="s">
        <v>118</v>
      </c>
      <c r="C975" s="1">
        <v>0.33108328296779299</v>
      </c>
    </row>
    <row r="976" spans="1:3" x14ac:dyDescent="0.25">
      <c r="A976" t="s">
        <v>441</v>
      </c>
      <c r="B976" t="s">
        <v>181</v>
      </c>
      <c r="C976" s="1">
        <v>0.38676343034031602</v>
      </c>
    </row>
    <row r="977" spans="1:3" x14ac:dyDescent="0.25">
      <c r="A977" t="s">
        <v>441</v>
      </c>
      <c r="B977" t="s">
        <v>467</v>
      </c>
      <c r="C977" s="1">
        <v>0.35752962357471801</v>
      </c>
    </row>
    <row r="978" spans="1:3" x14ac:dyDescent="0.25">
      <c r="A978" t="s">
        <v>441</v>
      </c>
      <c r="B978" t="s">
        <v>288</v>
      </c>
      <c r="C978" s="1">
        <v>0.29325463366053101</v>
      </c>
    </row>
    <row r="979" spans="1:3" x14ac:dyDescent="0.25">
      <c r="A979" t="s">
        <v>441</v>
      </c>
      <c r="B979" t="s">
        <v>289</v>
      </c>
      <c r="C979" s="1">
        <v>0.35192312913596402</v>
      </c>
    </row>
    <row r="980" spans="1:3" x14ac:dyDescent="0.25">
      <c r="A980" t="s">
        <v>441</v>
      </c>
      <c r="B980" t="s">
        <v>182</v>
      </c>
      <c r="C980" s="1">
        <v>0.315185425227893</v>
      </c>
    </row>
    <row r="981" spans="1:3" x14ac:dyDescent="0.25">
      <c r="A981" t="s">
        <v>441</v>
      </c>
      <c r="B981" t="s">
        <v>290</v>
      </c>
      <c r="C981" s="1">
        <v>0.29957729053635301</v>
      </c>
    </row>
    <row r="982" spans="1:3" x14ac:dyDescent="0.25">
      <c r="A982" t="s">
        <v>441</v>
      </c>
      <c r="B982" t="s">
        <v>183</v>
      </c>
      <c r="C982" s="1">
        <v>0.35921055239784999</v>
      </c>
    </row>
    <row r="983" spans="1:3" x14ac:dyDescent="0.25">
      <c r="A983" t="s">
        <v>441</v>
      </c>
      <c r="B983" t="s">
        <v>291</v>
      </c>
      <c r="C983" s="1">
        <v>0.34933193425015002</v>
      </c>
    </row>
    <row r="984" spans="1:3" x14ac:dyDescent="0.25">
      <c r="A984" t="s">
        <v>441</v>
      </c>
      <c r="B984" t="s">
        <v>292</v>
      </c>
      <c r="C984" s="1">
        <v>0.36008969772953198</v>
      </c>
    </row>
    <row r="985" spans="1:3" x14ac:dyDescent="0.25">
      <c r="A985" t="s">
        <v>441</v>
      </c>
      <c r="B985" t="s">
        <v>469</v>
      </c>
      <c r="C985" s="1">
        <v>0.35683422644942803</v>
      </c>
    </row>
    <row r="986" spans="1:3" x14ac:dyDescent="0.25">
      <c r="A986" t="s">
        <v>441</v>
      </c>
      <c r="B986" t="s">
        <v>184</v>
      </c>
      <c r="C986" s="1">
        <v>0.36754174358215602</v>
      </c>
    </row>
    <row r="987" spans="1:3" x14ac:dyDescent="0.25">
      <c r="A987" t="s">
        <v>441</v>
      </c>
      <c r="B987" t="s">
        <v>293</v>
      </c>
      <c r="C987" s="1">
        <v>0.30611397922376199</v>
      </c>
    </row>
    <row r="988" spans="1:3" x14ac:dyDescent="0.25">
      <c r="A988" t="s">
        <v>441</v>
      </c>
      <c r="B988" t="s">
        <v>294</v>
      </c>
      <c r="C988" s="1">
        <v>0.38169482464895399</v>
      </c>
    </row>
    <row r="989" spans="1:3" x14ac:dyDescent="0.25">
      <c r="A989" t="s">
        <v>441</v>
      </c>
      <c r="B989" t="s">
        <v>470</v>
      </c>
      <c r="C989" s="1">
        <v>0.35862093153378799</v>
      </c>
    </row>
    <row r="990" spans="1:3" x14ac:dyDescent="0.25">
      <c r="A990" t="s">
        <v>441</v>
      </c>
      <c r="B990" t="s">
        <v>119</v>
      </c>
      <c r="C990" s="1">
        <v>0.30125040747817</v>
      </c>
    </row>
    <row r="991" spans="1:3" x14ac:dyDescent="0.25">
      <c r="A991" t="s">
        <v>441</v>
      </c>
      <c r="B991" t="s">
        <v>186</v>
      </c>
      <c r="C991" s="1">
        <v>0.33979163516551703</v>
      </c>
    </row>
    <row r="992" spans="1:3" x14ac:dyDescent="0.25">
      <c r="A992" t="s">
        <v>441</v>
      </c>
      <c r="B992" t="s">
        <v>471</v>
      </c>
      <c r="C992" s="1">
        <v>0.29647331220178902</v>
      </c>
    </row>
    <row r="993" spans="1:3" x14ac:dyDescent="0.25">
      <c r="A993" t="s">
        <v>441</v>
      </c>
      <c r="B993" t="s">
        <v>472</v>
      </c>
      <c r="C993" s="1">
        <v>0.31446755871759302</v>
      </c>
    </row>
    <row r="994" spans="1:3" x14ac:dyDescent="0.25">
      <c r="A994" t="s">
        <v>441</v>
      </c>
      <c r="B994" t="s">
        <v>473</v>
      </c>
      <c r="C994" s="1">
        <v>0.31625910752582298</v>
      </c>
    </row>
    <row r="995" spans="1:3" x14ac:dyDescent="0.25">
      <c r="A995" t="s">
        <v>441</v>
      </c>
      <c r="B995" t="s">
        <v>295</v>
      </c>
      <c r="C995" s="1">
        <v>0.31734997457720898</v>
      </c>
    </row>
    <row r="996" spans="1:3" x14ac:dyDescent="0.25">
      <c r="A996" t="s">
        <v>441</v>
      </c>
      <c r="B996" t="s">
        <v>297</v>
      </c>
      <c r="C996" s="1">
        <v>0.30121165133809502</v>
      </c>
    </row>
    <row r="997" spans="1:3" x14ac:dyDescent="0.25">
      <c r="A997" t="s">
        <v>441</v>
      </c>
      <c r="B997" t="s">
        <v>187</v>
      </c>
      <c r="C997" s="1">
        <v>0.36384236674084602</v>
      </c>
    </row>
    <row r="998" spans="1:3" x14ac:dyDescent="0.25">
      <c r="A998" t="s">
        <v>441</v>
      </c>
      <c r="B998" t="s">
        <v>120</v>
      </c>
      <c r="C998" s="1">
        <v>0.31164754566622199</v>
      </c>
    </row>
    <row r="999" spans="1:3" x14ac:dyDescent="0.25">
      <c r="A999" t="s">
        <v>441</v>
      </c>
      <c r="B999" t="s">
        <v>122</v>
      </c>
      <c r="C999" s="1">
        <v>0.296368528966023</v>
      </c>
    </row>
    <row r="1000" spans="1:3" x14ac:dyDescent="0.25">
      <c r="A1000" t="s">
        <v>441</v>
      </c>
      <c r="B1000" t="s">
        <v>123</v>
      </c>
      <c r="C1000" s="1">
        <v>0.306466178927703</v>
      </c>
    </row>
    <row r="1001" spans="1:3" x14ac:dyDescent="0.25">
      <c r="A1001" t="s">
        <v>441</v>
      </c>
      <c r="B1001" t="s">
        <v>188</v>
      </c>
      <c r="C1001" s="1">
        <v>0.37686489719698901</v>
      </c>
    </row>
    <row r="1002" spans="1:3" x14ac:dyDescent="0.25">
      <c r="A1002" t="s">
        <v>441</v>
      </c>
      <c r="B1002" t="s">
        <v>125</v>
      </c>
      <c r="C1002" s="1">
        <v>0.33591423628507999</v>
      </c>
    </row>
    <row r="1003" spans="1:3" x14ac:dyDescent="0.25">
      <c r="A1003" t="s">
        <v>441</v>
      </c>
      <c r="B1003" t="s">
        <v>189</v>
      </c>
      <c r="C1003" s="1">
        <v>0.33781204165406797</v>
      </c>
    </row>
    <row r="1004" spans="1:3" x14ac:dyDescent="0.25">
      <c r="A1004" t="s">
        <v>441</v>
      </c>
      <c r="B1004" t="s">
        <v>190</v>
      </c>
      <c r="C1004" s="1">
        <v>0.36582585220542302</v>
      </c>
    </row>
    <row r="1005" spans="1:3" x14ac:dyDescent="0.25">
      <c r="A1005" t="s">
        <v>441</v>
      </c>
      <c r="B1005" t="s">
        <v>300</v>
      </c>
      <c r="C1005" s="1">
        <v>0.35354364462678001</v>
      </c>
    </row>
    <row r="1006" spans="1:3" x14ac:dyDescent="0.25">
      <c r="A1006" t="s">
        <v>441</v>
      </c>
      <c r="B1006" t="s">
        <v>191</v>
      </c>
      <c r="C1006" s="1">
        <v>0.33500017685988298</v>
      </c>
    </row>
    <row r="1007" spans="1:3" x14ac:dyDescent="0.25">
      <c r="A1007" t="s">
        <v>441</v>
      </c>
      <c r="B1007" t="s">
        <v>301</v>
      </c>
      <c r="C1007" s="1">
        <v>0.31516278346952598</v>
      </c>
    </row>
    <row r="1008" spans="1:3" x14ac:dyDescent="0.25">
      <c r="A1008" t="s">
        <v>441</v>
      </c>
      <c r="B1008" t="s">
        <v>302</v>
      </c>
      <c r="C1008" s="1">
        <v>0.37195208613569603</v>
      </c>
    </row>
    <row r="1009" spans="1:3" x14ac:dyDescent="0.25">
      <c r="A1009" t="s">
        <v>441</v>
      </c>
      <c r="B1009" t="s">
        <v>303</v>
      </c>
      <c r="C1009" s="1">
        <v>0.36315838292598601</v>
      </c>
    </row>
    <row r="1010" spans="1:3" x14ac:dyDescent="0.25">
      <c r="A1010" t="s">
        <v>441</v>
      </c>
      <c r="B1010" t="s">
        <v>304</v>
      </c>
      <c r="C1010" s="1">
        <v>0.33831657916014002</v>
      </c>
    </row>
    <row r="1011" spans="1:3" x14ac:dyDescent="0.25">
      <c r="A1011" t="s">
        <v>441</v>
      </c>
      <c r="B1011" t="s">
        <v>385</v>
      </c>
      <c r="C1011" s="1">
        <v>0.28929355763333098</v>
      </c>
    </row>
    <row r="1012" spans="1:3" x14ac:dyDescent="0.25">
      <c r="A1012" t="s">
        <v>441</v>
      </c>
      <c r="B1012" t="s">
        <v>392</v>
      </c>
      <c r="C1012" s="1">
        <v>0.35583773797800999</v>
      </c>
    </row>
    <row r="1013" spans="1:3" x14ac:dyDescent="0.25">
      <c r="A1013" t="s">
        <v>441</v>
      </c>
      <c r="B1013" t="s">
        <v>474</v>
      </c>
      <c r="C1013" s="1">
        <v>0.289678958207788</v>
      </c>
    </row>
    <row r="1014" spans="1:3" x14ac:dyDescent="0.25">
      <c r="A1014" t="s">
        <v>441</v>
      </c>
      <c r="B1014" t="s">
        <v>126</v>
      </c>
      <c r="C1014" s="1">
        <v>0.33406843664762398</v>
      </c>
    </row>
    <row r="1015" spans="1:3" x14ac:dyDescent="0.25">
      <c r="A1015" t="s">
        <v>441</v>
      </c>
      <c r="B1015" t="s">
        <v>192</v>
      </c>
      <c r="C1015" s="1">
        <v>0.33247965778857902</v>
      </c>
    </row>
    <row r="1016" spans="1:3" x14ac:dyDescent="0.25">
      <c r="A1016" t="s">
        <v>441</v>
      </c>
      <c r="B1016" t="s">
        <v>393</v>
      </c>
      <c r="C1016" s="1">
        <v>0.34725870869845199</v>
      </c>
    </row>
    <row r="1017" spans="1:3" x14ac:dyDescent="0.25">
      <c r="A1017" t="s">
        <v>441</v>
      </c>
      <c r="B1017" t="s">
        <v>193</v>
      </c>
      <c r="C1017" s="1">
        <v>0.36036658819672701</v>
      </c>
    </row>
    <row r="1018" spans="1:3" x14ac:dyDescent="0.25">
      <c r="A1018" t="s">
        <v>441</v>
      </c>
      <c r="B1018" t="s">
        <v>194</v>
      </c>
      <c r="C1018" s="1">
        <v>0.31307161849102999</v>
      </c>
    </row>
    <row r="1019" spans="1:3" x14ac:dyDescent="0.25">
      <c r="A1019" t="s">
        <v>441</v>
      </c>
      <c r="B1019" t="s">
        <v>306</v>
      </c>
      <c r="C1019" s="1">
        <v>0.34759544611329901</v>
      </c>
    </row>
    <row r="1020" spans="1:3" x14ac:dyDescent="0.25">
      <c r="A1020" t="s">
        <v>441</v>
      </c>
      <c r="B1020" t="s">
        <v>195</v>
      </c>
      <c r="C1020" s="1">
        <v>0.35057753318601198</v>
      </c>
    </row>
    <row r="1021" spans="1:3" x14ac:dyDescent="0.25">
      <c r="A1021" t="s">
        <v>441</v>
      </c>
      <c r="B1021" t="s">
        <v>308</v>
      </c>
      <c r="C1021" s="1">
        <v>0.35266956869841098</v>
      </c>
    </row>
    <row r="1022" spans="1:3" x14ac:dyDescent="0.25">
      <c r="A1022" t="s">
        <v>441</v>
      </c>
      <c r="B1022" t="s">
        <v>196</v>
      </c>
      <c r="C1022" s="1">
        <v>0.34459705470880703</v>
      </c>
    </row>
    <row r="1023" spans="1:3" x14ac:dyDescent="0.25">
      <c r="A1023" t="s">
        <v>441</v>
      </c>
      <c r="B1023" t="s">
        <v>197</v>
      </c>
      <c r="C1023" s="1">
        <v>0.31960145665906098</v>
      </c>
    </row>
    <row r="1024" spans="1:3" x14ac:dyDescent="0.25">
      <c r="A1024" t="s">
        <v>441</v>
      </c>
      <c r="B1024" t="s">
        <v>198</v>
      </c>
      <c r="C1024" s="1">
        <v>0.345245465596137</v>
      </c>
    </row>
    <row r="1025" spans="1:3" x14ac:dyDescent="0.25">
      <c r="A1025" t="s">
        <v>441</v>
      </c>
      <c r="B1025" t="s">
        <v>309</v>
      </c>
      <c r="C1025" s="1">
        <v>0.36140270037032901</v>
      </c>
    </row>
    <row r="1026" spans="1:3" x14ac:dyDescent="0.25">
      <c r="A1026" t="s">
        <v>441</v>
      </c>
      <c r="B1026" t="s">
        <v>128</v>
      </c>
      <c r="C1026" s="1">
        <v>0.36878356396273498</v>
      </c>
    </row>
    <row r="1027" spans="1:3" x14ac:dyDescent="0.25">
      <c r="A1027" t="s">
        <v>441</v>
      </c>
      <c r="B1027" t="s">
        <v>410</v>
      </c>
      <c r="C1027" s="1">
        <v>0.34502114322869298</v>
      </c>
    </row>
    <row r="1028" spans="1:3" x14ac:dyDescent="0.25">
      <c r="A1028" t="s">
        <v>441</v>
      </c>
      <c r="B1028" t="s">
        <v>311</v>
      </c>
      <c r="C1028" s="1">
        <v>0.340454773739922</v>
      </c>
    </row>
    <row r="1029" spans="1:3" x14ac:dyDescent="0.25">
      <c r="A1029" t="s">
        <v>441</v>
      </c>
      <c r="B1029" t="s">
        <v>312</v>
      </c>
      <c r="C1029" s="1">
        <v>0.35785697973304698</v>
      </c>
    </row>
    <row r="1030" spans="1:3" x14ac:dyDescent="0.25">
      <c r="A1030" t="s">
        <v>441</v>
      </c>
      <c r="B1030" t="s">
        <v>313</v>
      </c>
      <c r="C1030" s="1">
        <v>0.29234264610149402</v>
      </c>
    </row>
    <row r="1031" spans="1:3" x14ac:dyDescent="0.25">
      <c r="A1031" t="s">
        <v>441</v>
      </c>
      <c r="B1031" t="s">
        <v>199</v>
      </c>
      <c r="C1031" s="1">
        <v>0.34338668694696201</v>
      </c>
    </row>
    <row r="1032" spans="1:3" x14ac:dyDescent="0.25">
      <c r="A1032" t="s">
        <v>441</v>
      </c>
      <c r="B1032" t="s">
        <v>200</v>
      </c>
      <c r="C1032" s="1">
        <v>0.37253472792870501</v>
      </c>
    </row>
    <row r="1033" spans="1:3" x14ac:dyDescent="0.25">
      <c r="A1033" t="s">
        <v>441</v>
      </c>
      <c r="B1033" t="s">
        <v>315</v>
      </c>
      <c r="C1033" s="1">
        <v>0.33244263013580799</v>
      </c>
    </row>
    <row r="1034" spans="1:3" x14ac:dyDescent="0.25">
      <c r="A1034" t="s">
        <v>441</v>
      </c>
      <c r="B1034" t="s">
        <v>316</v>
      </c>
      <c r="C1034" s="1">
        <v>0.30362297596826798</v>
      </c>
    </row>
    <row r="1035" spans="1:3" x14ac:dyDescent="0.25">
      <c r="A1035" t="s">
        <v>441</v>
      </c>
      <c r="B1035" t="s">
        <v>201</v>
      </c>
      <c r="C1035" s="1">
        <v>0.33492593059694498</v>
      </c>
    </row>
    <row r="1036" spans="1:3" x14ac:dyDescent="0.25">
      <c r="A1036" t="s">
        <v>441</v>
      </c>
      <c r="B1036" t="s">
        <v>203</v>
      </c>
      <c r="C1036" s="1">
        <v>0.330893805866039</v>
      </c>
    </row>
    <row r="1037" spans="1:3" x14ac:dyDescent="0.25">
      <c r="A1037" t="s">
        <v>441</v>
      </c>
      <c r="B1037" t="s">
        <v>204</v>
      </c>
      <c r="C1037" s="1">
        <v>0.33104331495502898</v>
      </c>
    </row>
    <row r="1038" spans="1:3" x14ac:dyDescent="0.25">
      <c r="A1038" t="s">
        <v>441</v>
      </c>
      <c r="B1038" t="s">
        <v>205</v>
      </c>
      <c r="C1038" s="1">
        <v>0.36005947741650401</v>
      </c>
    </row>
    <row r="1039" spans="1:3" x14ac:dyDescent="0.25">
      <c r="A1039" t="s">
        <v>441</v>
      </c>
      <c r="B1039" t="s">
        <v>394</v>
      </c>
      <c r="C1039" s="1">
        <v>0.34934147664911702</v>
      </c>
    </row>
    <row r="1040" spans="1:3" x14ac:dyDescent="0.25">
      <c r="A1040" t="s">
        <v>441</v>
      </c>
      <c r="B1040" t="s">
        <v>317</v>
      </c>
      <c r="C1040" s="1">
        <v>0.29850910047514401</v>
      </c>
    </row>
    <row r="1041" spans="1:3" x14ac:dyDescent="0.25">
      <c r="A1041" t="s">
        <v>441</v>
      </c>
      <c r="B1041" t="s">
        <v>318</v>
      </c>
      <c r="C1041" s="1">
        <v>0.366753923651366</v>
      </c>
    </row>
    <row r="1042" spans="1:3" x14ac:dyDescent="0.25">
      <c r="A1042" t="s">
        <v>441</v>
      </c>
      <c r="B1042" t="s">
        <v>130</v>
      </c>
      <c r="C1042" s="1">
        <v>0.36038993262553498</v>
      </c>
    </row>
    <row r="1043" spans="1:3" x14ac:dyDescent="0.25">
      <c r="A1043" t="s">
        <v>441</v>
      </c>
      <c r="B1043" t="s">
        <v>395</v>
      </c>
      <c r="C1043" s="1">
        <v>0.31112551756217299</v>
      </c>
    </row>
    <row r="1044" spans="1:3" x14ac:dyDescent="0.25">
      <c r="A1044" t="s">
        <v>441</v>
      </c>
      <c r="B1044" t="s">
        <v>319</v>
      </c>
      <c r="C1044" s="1">
        <v>0.32658607288075298</v>
      </c>
    </row>
    <row r="1045" spans="1:3" x14ac:dyDescent="0.25">
      <c r="A1045" t="s">
        <v>441</v>
      </c>
      <c r="B1045" t="s">
        <v>206</v>
      </c>
      <c r="C1045" s="1">
        <v>0.312368483124985</v>
      </c>
    </row>
    <row r="1046" spans="1:3" x14ac:dyDescent="0.25">
      <c r="A1046" t="s">
        <v>441</v>
      </c>
      <c r="B1046" t="s">
        <v>320</v>
      </c>
      <c r="C1046" s="1">
        <v>0.29434470021750903</v>
      </c>
    </row>
    <row r="1047" spans="1:3" x14ac:dyDescent="0.25">
      <c r="A1047" t="s">
        <v>441</v>
      </c>
      <c r="B1047" t="s">
        <v>321</v>
      </c>
      <c r="C1047" s="1">
        <v>0.332078365811315</v>
      </c>
    </row>
    <row r="1048" spans="1:3" x14ac:dyDescent="0.25">
      <c r="A1048" t="s">
        <v>441</v>
      </c>
      <c r="B1048" t="s">
        <v>396</v>
      </c>
      <c r="C1048" s="1">
        <v>0.33791973370380901</v>
      </c>
    </row>
    <row r="1049" spans="1:3" x14ac:dyDescent="0.25">
      <c r="A1049" t="s">
        <v>441</v>
      </c>
      <c r="B1049" t="s">
        <v>131</v>
      </c>
      <c r="C1049" s="1">
        <v>0.38987689404005799</v>
      </c>
    </row>
    <row r="1050" spans="1:3" x14ac:dyDescent="0.25">
      <c r="A1050" t="s">
        <v>441</v>
      </c>
      <c r="B1050" t="s">
        <v>322</v>
      </c>
      <c r="C1050" s="1">
        <v>0.32816765566609002</v>
      </c>
    </row>
    <row r="1051" spans="1:3" x14ac:dyDescent="0.25">
      <c r="A1051" t="s">
        <v>441</v>
      </c>
      <c r="B1051" t="s">
        <v>323</v>
      </c>
      <c r="C1051" s="1">
        <v>0.29447454016906099</v>
      </c>
    </row>
    <row r="1052" spans="1:3" x14ac:dyDescent="0.25">
      <c r="A1052" t="s">
        <v>441</v>
      </c>
      <c r="B1052" t="s">
        <v>324</v>
      </c>
      <c r="C1052" s="1">
        <v>0.30068728080607998</v>
      </c>
    </row>
    <row r="1053" spans="1:3" x14ac:dyDescent="0.25">
      <c r="A1053" t="s">
        <v>441</v>
      </c>
      <c r="B1053" t="s">
        <v>325</v>
      </c>
      <c r="C1053" s="1">
        <v>0.35388796801986899</v>
      </c>
    </row>
    <row r="1054" spans="1:3" x14ac:dyDescent="0.25">
      <c r="A1054" t="s">
        <v>441</v>
      </c>
      <c r="B1054" t="s">
        <v>132</v>
      </c>
      <c r="C1054" s="1">
        <v>0.34601951402772202</v>
      </c>
    </row>
    <row r="1055" spans="1:3" x14ac:dyDescent="0.25">
      <c r="A1055" t="s">
        <v>441</v>
      </c>
      <c r="B1055" t="s">
        <v>327</v>
      </c>
      <c r="C1055" s="1">
        <v>0.29380784738710602</v>
      </c>
    </row>
    <row r="1056" spans="1:3" x14ac:dyDescent="0.25">
      <c r="A1056" t="s">
        <v>441</v>
      </c>
      <c r="B1056" t="s">
        <v>328</v>
      </c>
      <c r="C1056" s="1">
        <v>0.348258969792059</v>
      </c>
    </row>
    <row r="1057" spans="1:3" x14ac:dyDescent="0.25">
      <c r="A1057" t="s">
        <v>441</v>
      </c>
      <c r="B1057" t="s">
        <v>133</v>
      </c>
      <c r="C1057" s="1">
        <v>0.33104895237554799</v>
      </c>
    </row>
    <row r="1058" spans="1:3" x14ac:dyDescent="0.25">
      <c r="A1058" t="s">
        <v>441</v>
      </c>
      <c r="B1058" t="s">
        <v>412</v>
      </c>
      <c r="C1058" s="1">
        <v>0.321478633406032</v>
      </c>
    </row>
    <row r="1059" spans="1:3" x14ac:dyDescent="0.25">
      <c r="A1059" t="s">
        <v>441</v>
      </c>
      <c r="B1059" t="s">
        <v>207</v>
      </c>
      <c r="C1059" s="1">
        <v>0.30881474427357802</v>
      </c>
    </row>
    <row r="1060" spans="1:3" x14ac:dyDescent="0.25">
      <c r="A1060" t="s">
        <v>441</v>
      </c>
      <c r="B1060" t="s">
        <v>208</v>
      </c>
      <c r="C1060" s="1">
        <v>0.38682259691755699</v>
      </c>
    </row>
    <row r="1061" spans="1:3" x14ac:dyDescent="0.25">
      <c r="A1061" t="s">
        <v>441</v>
      </c>
      <c r="B1061" t="s">
        <v>209</v>
      </c>
      <c r="C1061" s="1">
        <v>0.34331416318721603</v>
      </c>
    </row>
    <row r="1062" spans="1:3" x14ac:dyDescent="0.25">
      <c r="A1062" t="s">
        <v>441</v>
      </c>
      <c r="B1062" t="s">
        <v>210</v>
      </c>
      <c r="C1062" s="1">
        <v>0.370089257027649</v>
      </c>
    </row>
    <row r="1063" spans="1:3" x14ac:dyDescent="0.25">
      <c r="A1063" t="s">
        <v>441</v>
      </c>
      <c r="B1063" t="s">
        <v>211</v>
      </c>
      <c r="C1063" s="1">
        <v>0.33916714581580498</v>
      </c>
    </row>
    <row r="1064" spans="1:3" x14ac:dyDescent="0.25">
      <c r="A1064" t="s">
        <v>441</v>
      </c>
      <c r="B1064" t="s">
        <v>329</v>
      </c>
      <c r="C1064" s="1">
        <v>0.33991962837234002</v>
      </c>
    </row>
    <row r="1065" spans="1:3" x14ac:dyDescent="0.25">
      <c r="A1065" t="s">
        <v>441</v>
      </c>
      <c r="B1065" t="s">
        <v>212</v>
      </c>
      <c r="C1065" s="1">
        <v>0.367396941087623</v>
      </c>
    </row>
    <row r="1066" spans="1:3" x14ac:dyDescent="0.25">
      <c r="A1066" t="s">
        <v>441</v>
      </c>
      <c r="B1066" t="s">
        <v>397</v>
      </c>
      <c r="C1066" s="1">
        <v>0.33821548786603001</v>
      </c>
    </row>
    <row r="1067" spans="1:3" x14ac:dyDescent="0.25">
      <c r="A1067" t="s">
        <v>441</v>
      </c>
      <c r="B1067" t="s">
        <v>134</v>
      </c>
      <c r="C1067" s="1">
        <v>0.30324414865667698</v>
      </c>
    </row>
    <row r="1068" spans="1:3" x14ac:dyDescent="0.25">
      <c r="A1068" t="s">
        <v>441</v>
      </c>
      <c r="B1068" t="s">
        <v>213</v>
      </c>
      <c r="C1068" s="1">
        <v>0.38465265596317399</v>
      </c>
    </row>
    <row r="1069" spans="1:3" x14ac:dyDescent="0.25">
      <c r="A1069" t="s">
        <v>441</v>
      </c>
      <c r="B1069" t="s">
        <v>331</v>
      </c>
      <c r="C1069" s="1">
        <v>0.35735831859658601</v>
      </c>
    </row>
    <row r="1070" spans="1:3" x14ac:dyDescent="0.25">
      <c r="A1070" t="s">
        <v>441</v>
      </c>
      <c r="B1070" t="s">
        <v>214</v>
      </c>
      <c r="C1070" s="1">
        <v>0.38094705562735598</v>
      </c>
    </row>
    <row r="1071" spans="1:3" x14ac:dyDescent="0.25">
      <c r="A1071" t="s">
        <v>441</v>
      </c>
      <c r="B1071" t="s">
        <v>332</v>
      </c>
      <c r="C1071" s="1">
        <v>0.35514908319772298</v>
      </c>
    </row>
    <row r="1072" spans="1:3" x14ac:dyDescent="0.25">
      <c r="A1072" t="s">
        <v>441</v>
      </c>
      <c r="B1072" t="s">
        <v>215</v>
      </c>
      <c r="C1072" s="1">
        <v>0.35560606118308502</v>
      </c>
    </row>
    <row r="1073" spans="1:3" x14ac:dyDescent="0.25">
      <c r="A1073" t="s">
        <v>441</v>
      </c>
      <c r="B1073" t="s">
        <v>216</v>
      </c>
      <c r="C1073" s="1">
        <v>0.359489217911243</v>
      </c>
    </row>
    <row r="1074" spans="1:3" x14ac:dyDescent="0.25">
      <c r="A1074" t="s">
        <v>441</v>
      </c>
      <c r="B1074" t="s">
        <v>135</v>
      </c>
      <c r="C1074" s="1">
        <v>0.33732150865539501</v>
      </c>
    </row>
    <row r="1075" spans="1:3" x14ac:dyDescent="0.25">
      <c r="A1075" t="s">
        <v>441</v>
      </c>
      <c r="B1075" t="s">
        <v>217</v>
      </c>
      <c r="C1075" s="1">
        <v>0.35926408208466798</v>
      </c>
    </row>
    <row r="1076" spans="1:3" x14ac:dyDescent="0.25">
      <c r="A1076" t="s">
        <v>441</v>
      </c>
      <c r="B1076" t="s">
        <v>218</v>
      </c>
      <c r="C1076" s="1">
        <v>0.36907244623297503</v>
      </c>
    </row>
    <row r="1077" spans="1:3" x14ac:dyDescent="0.25">
      <c r="A1077" t="s">
        <v>441</v>
      </c>
      <c r="B1077" t="s">
        <v>421</v>
      </c>
      <c r="C1077" s="1">
        <v>0.29451952910846302</v>
      </c>
    </row>
    <row r="1078" spans="1:3" x14ac:dyDescent="0.25">
      <c r="A1078" t="s">
        <v>441</v>
      </c>
      <c r="B1078" t="s">
        <v>334</v>
      </c>
      <c r="C1078" s="1">
        <v>0.36471875475799398</v>
      </c>
    </row>
    <row r="1079" spans="1:3" x14ac:dyDescent="0.25">
      <c r="A1079" t="s">
        <v>441</v>
      </c>
      <c r="B1079" t="s">
        <v>219</v>
      </c>
      <c r="C1079" s="1">
        <v>0.37008734558902301</v>
      </c>
    </row>
    <row r="1080" spans="1:3" x14ac:dyDescent="0.25">
      <c r="A1080" t="s">
        <v>441</v>
      </c>
      <c r="B1080" t="s">
        <v>220</v>
      </c>
      <c r="C1080" s="1">
        <v>0.31177442818672402</v>
      </c>
    </row>
    <row r="1081" spans="1:3" x14ac:dyDescent="0.25">
      <c r="A1081" t="s">
        <v>441</v>
      </c>
      <c r="B1081" t="s">
        <v>398</v>
      </c>
      <c r="C1081" s="1">
        <v>0.34893363707709601</v>
      </c>
    </row>
    <row r="1082" spans="1:3" x14ac:dyDescent="0.25">
      <c r="A1082" t="s">
        <v>441</v>
      </c>
      <c r="B1082" t="s">
        <v>221</v>
      </c>
      <c r="C1082" s="1">
        <v>0.31586597834223101</v>
      </c>
    </row>
    <row r="1083" spans="1:3" x14ac:dyDescent="0.25">
      <c r="A1083" t="s">
        <v>441</v>
      </c>
      <c r="B1083" t="s">
        <v>222</v>
      </c>
      <c r="C1083" s="1">
        <v>0.312414501207743</v>
      </c>
    </row>
    <row r="1084" spans="1:3" x14ac:dyDescent="0.25">
      <c r="A1084" t="s">
        <v>441</v>
      </c>
      <c r="B1084" t="s">
        <v>223</v>
      </c>
      <c r="C1084" s="1">
        <v>0.31444230335260498</v>
      </c>
    </row>
    <row r="1085" spans="1:3" x14ac:dyDescent="0.25">
      <c r="A1085" t="s">
        <v>441</v>
      </c>
      <c r="B1085" t="s">
        <v>399</v>
      </c>
      <c r="C1085" s="1">
        <v>0.35489783733522401</v>
      </c>
    </row>
    <row r="1086" spans="1:3" x14ac:dyDescent="0.25">
      <c r="A1086" t="s">
        <v>441</v>
      </c>
      <c r="B1086" t="s">
        <v>335</v>
      </c>
      <c r="C1086" s="1">
        <v>0.30808214807274298</v>
      </c>
    </row>
    <row r="1087" spans="1:3" x14ac:dyDescent="0.25">
      <c r="A1087" t="s">
        <v>441</v>
      </c>
      <c r="B1087" t="s">
        <v>336</v>
      </c>
      <c r="C1087" s="1">
        <v>0.30918018330698999</v>
      </c>
    </row>
    <row r="1088" spans="1:3" x14ac:dyDescent="0.25">
      <c r="A1088" t="s">
        <v>441</v>
      </c>
      <c r="B1088" t="s">
        <v>224</v>
      </c>
      <c r="C1088" s="1">
        <v>0.32333570060525402</v>
      </c>
    </row>
    <row r="1089" spans="1:3" x14ac:dyDescent="0.25">
      <c r="A1089" t="s">
        <v>441</v>
      </c>
      <c r="B1089" t="s">
        <v>337</v>
      </c>
      <c r="C1089" s="1">
        <v>0.344620017811124</v>
      </c>
    </row>
    <row r="1090" spans="1:3" x14ac:dyDescent="0.25">
      <c r="A1090" t="s">
        <v>441</v>
      </c>
      <c r="B1090" t="s">
        <v>225</v>
      </c>
      <c r="C1090" s="1">
        <v>0.37016733002317398</v>
      </c>
    </row>
    <row r="1091" spans="1:3" x14ac:dyDescent="0.25">
      <c r="A1091" t="s">
        <v>441</v>
      </c>
      <c r="B1091" t="s">
        <v>338</v>
      </c>
      <c r="C1091" s="1">
        <v>0.324807439514744</v>
      </c>
    </row>
    <row r="1092" spans="1:3" x14ac:dyDescent="0.25">
      <c r="A1092" t="s">
        <v>441</v>
      </c>
      <c r="B1092" t="s">
        <v>226</v>
      </c>
      <c r="C1092" s="1">
        <v>0.31414537662316599</v>
      </c>
    </row>
    <row r="1093" spans="1:3" x14ac:dyDescent="0.25">
      <c r="A1093" t="s">
        <v>441</v>
      </c>
      <c r="B1093" t="s">
        <v>137</v>
      </c>
      <c r="C1093" s="1">
        <v>0.35060836161321202</v>
      </c>
    </row>
    <row r="1094" spans="1:3" x14ac:dyDescent="0.25">
      <c r="A1094" t="s">
        <v>441</v>
      </c>
      <c r="B1094" t="s">
        <v>227</v>
      </c>
      <c r="C1094" s="1">
        <v>0.38905332229070699</v>
      </c>
    </row>
    <row r="1095" spans="1:3" x14ac:dyDescent="0.25">
      <c r="A1095" t="s">
        <v>441</v>
      </c>
      <c r="B1095" t="s">
        <v>339</v>
      </c>
      <c r="C1095" s="1">
        <v>0.351711070993867</v>
      </c>
    </row>
    <row r="1096" spans="1:3" x14ac:dyDescent="0.25">
      <c r="A1096" t="s">
        <v>441</v>
      </c>
      <c r="B1096" t="s">
        <v>228</v>
      </c>
      <c r="C1096" s="1">
        <v>0.37507367239691303</v>
      </c>
    </row>
    <row r="1097" spans="1:3" x14ac:dyDescent="0.25">
      <c r="A1097" t="s">
        <v>441</v>
      </c>
      <c r="B1097" t="s">
        <v>229</v>
      </c>
      <c r="C1097" s="1">
        <v>0.362781753285084</v>
      </c>
    </row>
    <row r="1098" spans="1:3" x14ac:dyDescent="0.25">
      <c r="A1098" t="s">
        <v>441</v>
      </c>
      <c r="B1098" t="s">
        <v>341</v>
      </c>
      <c r="C1098" s="1">
        <v>0.33508449963907599</v>
      </c>
    </row>
    <row r="1099" spans="1:3" x14ac:dyDescent="0.25">
      <c r="A1099" t="s">
        <v>441</v>
      </c>
      <c r="B1099" t="s">
        <v>342</v>
      </c>
      <c r="C1099" s="1">
        <v>0.32065827139200098</v>
      </c>
    </row>
    <row r="1100" spans="1:3" x14ac:dyDescent="0.25">
      <c r="A1100" t="s">
        <v>441</v>
      </c>
      <c r="B1100" t="s">
        <v>230</v>
      </c>
      <c r="C1100" s="1">
        <v>0.351903718889644</v>
      </c>
    </row>
    <row r="1101" spans="1:3" x14ac:dyDescent="0.25">
      <c r="A1101" t="s">
        <v>441</v>
      </c>
      <c r="B1101" t="s">
        <v>413</v>
      </c>
      <c r="C1101" s="1">
        <v>0.30698997823226398</v>
      </c>
    </row>
    <row r="1102" spans="1:3" x14ac:dyDescent="0.25">
      <c r="A1102" t="s">
        <v>441</v>
      </c>
      <c r="B1102" t="s">
        <v>400</v>
      </c>
      <c r="C1102" s="1">
        <v>0.33486999449160598</v>
      </c>
    </row>
    <row r="1103" spans="1:3" x14ac:dyDescent="0.25">
      <c r="A1103" t="s">
        <v>441</v>
      </c>
      <c r="B1103" t="s">
        <v>231</v>
      </c>
      <c r="C1103" s="1">
        <v>0.36080233342943602</v>
      </c>
    </row>
    <row r="1104" spans="1:3" x14ac:dyDescent="0.25">
      <c r="A1104" t="s">
        <v>441</v>
      </c>
      <c r="B1104" t="s">
        <v>343</v>
      </c>
      <c r="C1104" s="1">
        <v>0.333101268334978</v>
      </c>
    </row>
    <row r="1105" spans="1:3" x14ac:dyDescent="0.25">
      <c r="A1105" t="s">
        <v>441</v>
      </c>
      <c r="B1105" t="s">
        <v>344</v>
      </c>
      <c r="C1105" s="1">
        <v>0.34422345820198702</v>
      </c>
    </row>
    <row r="1106" spans="1:3" x14ac:dyDescent="0.25">
      <c r="A1106" t="s">
        <v>441</v>
      </c>
      <c r="B1106" t="s">
        <v>232</v>
      </c>
      <c r="C1106" s="1">
        <v>0.34616634610145802</v>
      </c>
    </row>
    <row r="1107" spans="1:3" x14ac:dyDescent="0.25">
      <c r="A1107" t="s">
        <v>441</v>
      </c>
      <c r="B1107" t="s">
        <v>139</v>
      </c>
      <c r="C1107" s="1">
        <v>0.309914306749353</v>
      </c>
    </row>
    <row r="1108" spans="1:3" x14ac:dyDescent="0.25">
      <c r="A1108" t="s">
        <v>441</v>
      </c>
      <c r="B1108" t="s">
        <v>233</v>
      </c>
      <c r="C1108" s="1">
        <v>0.36604701581450599</v>
      </c>
    </row>
    <row r="1109" spans="1:3" x14ac:dyDescent="0.25">
      <c r="A1109" t="s">
        <v>441</v>
      </c>
      <c r="B1109" t="s">
        <v>140</v>
      </c>
      <c r="C1109" s="1">
        <v>0.361309215874902</v>
      </c>
    </row>
    <row r="1110" spans="1:3" x14ac:dyDescent="0.25">
      <c r="A1110" t="s">
        <v>441</v>
      </c>
      <c r="B1110" t="s">
        <v>234</v>
      </c>
      <c r="C1110" s="1">
        <v>0.371234277240648</v>
      </c>
    </row>
    <row r="1111" spans="1:3" x14ac:dyDescent="0.25">
      <c r="A1111" t="s">
        <v>441</v>
      </c>
      <c r="B1111" t="s">
        <v>414</v>
      </c>
      <c r="C1111" s="1">
        <v>0.35676631567398298</v>
      </c>
    </row>
    <row r="1112" spans="1:3" x14ac:dyDescent="0.25">
      <c r="A1112" t="s">
        <v>441</v>
      </c>
      <c r="B1112" t="s">
        <v>409</v>
      </c>
      <c r="C1112" s="1">
        <v>0.34546465526828701</v>
      </c>
    </row>
    <row r="1113" spans="1:3" x14ac:dyDescent="0.25">
      <c r="A1113" t="s">
        <v>441</v>
      </c>
      <c r="B1113" t="s">
        <v>235</v>
      </c>
      <c r="C1113" s="1">
        <v>0.374943559183334</v>
      </c>
    </row>
    <row r="1114" spans="1:3" x14ac:dyDescent="0.25">
      <c r="A1114" t="s">
        <v>441</v>
      </c>
      <c r="B1114" t="s">
        <v>345</v>
      </c>
      <c r="C1114" s="1">
        <v>0.35421858787154498</v>
      </c>
    </row>
    <row r="1115" spans="1:3" x14ac:dyDescent="0.25">
      <c r="A1115" t="s">
        <v>441</v>
      </c>
      <c r="B1115" t="s">
        <v>424</v>
      </c>
      <c r="C1115" s="1">
        <v>0.30379336051828898</v>
      </c>
    </row>
    <row r="1116" spans="1:3" x14ac:dyDescent="0.25">
      <c r="A1116" t="s">
        <v>441</v>
      </c>
      <c r="B1116" t="s">
        <v>236</v>
      </c>
      <c r="C1116" s="1">
        <v>0.35186472424573401</v>
      </c>
    </row>
    <row r="1117" spans="1:3" x14ac:dyDescent="0.25">
      <c r="A1117" t="s">
        <v>441</v>
      </c>
      <c r="B1117" t="s">
        <v>141</v>
      </c>
      <c r="C1117" s="1">
        <v>0.37481565656870702</v>
      </c>
    </row>
    <row r="1118" spans="1:3" x14ac:dyDescent="0.25">
      <c r="A1118" t="s">
        <v>441</v>
      </c>
      <c r="B1118" t="s">
        <v>401</v>
      </c>
      <c r="C1118" s="1">
        <v>0.32993822735584399</v>
      </c>
    </row>
    <row r="1119" spans="1:3" x14ac:dyDescent="0.25">
      <c r="A1119" t="s">
        <v>441</v>
      </c>
      <c r="B1119" t="s">
        <v>346</v>
      </c>
      <c r="C1119" s="1">
        <v>0.35723763526929098</v>
      </c>
    </row>
    <row r="1120" spans="1:3" x14ac:dyDescent="0.25">
      <c r="A1120" t="s">
        <v>441</v>
      </c>
      <c r="B1120" t="s">
        <v>347</v>
      </c>
      <c r="C1120" s="1">
        <v>0.32795567740014703</v>
      </c>
    </row>
    <row r="1121" spans="1:3" x14ac:dyDescent="0.25">
      <c r="A1121" t="s">
        <v>441</v>
      </c>
      <c r="B1121" t="s">
        <v>348</v>
      </c>
      <c r="C1121" s="1">
        <v>0.32043723882520603</v>
      </c>
    </row>
    <row r="1122" spans="1:3" x14ac:dyDescent="0.25">
      <c r="A1122" t="s">
        <v>441</v>
      </c>
      <c r="B1122" t="s">
        <v>349</v>
      </c>
      <c r="C1122" s="1">
        <v>0.34027822982088701</v>
      </c>
    </row>
    <row r="1123" spans="1:3" x14ac:dyDescent="0.25">
      <c r="A1123" t="s">
        <v>441</v>
      </c>
      <c r="B1123" t="s">
        <v>350</v>
      </c>
      <c r="C1123" s="1">
        <v>0.35207285246249298</v>
      </c>
    </row>
    <row r="1124" spans="1:3" x14ac:dyDescent="0.25">
      <c r="A1124" t="s">
        <v>441</v>
      </c>
      <c r="B1124" t="s">
        <v>351</v>
      </c>
      <c r="C1124" s="1">
        <v>0.34324407456330303</v>
      </c>
    </row>
    <row r="1125" spans="1:3" x14ac:dyDescent="0.25">
      <c r="A1125" t="s">
        <v>441</v>
      </c>
      <c r="B1125" t="s">
        <v>388</v>
      </c>
      <c r="C1125" s="1">
        <v>0.33251211538178799</v>
      </c>
    </row>
    <row r="1126" spans="1:3" x14ac:dyDescent="0.25">
      <c r="A1126" t="s">
        <v>441</v>
      </c>
      <c r="B1126" t="s">
        <v>237</v>
      </c>
      <c r="C1126" s="1">
        <v>0.37294848845373402</v>
      </c>
    </row>
    <row r="1127" spans="1:3" x14ac:dyDescent="0.25">
      <c r="A1127" t="s">
        <v>441</v>
      </c>
      <c r="B1127" t="s">
        <v>238</v>
      </c>
      <c r="C1127" s="1">
        <v>0.31223248556194799</v>
      </c>
    </row>
    <row r="1128" spans="1:3" x14ac:dyDescent="0.25">
      <c r="A1128" t="s">
        <v>441</v>
      </c>
      <c r="B1128" t="s">
        <v>239</v>
      </c>
      <c r="C1128" s="1">
        <v>0.37798896641809698</v>
      </c>
    </row>
    <row r="1129" spans="1:3" x14ac:dyDescent="0.25">
      <c r="A1129" t="s">
        <v>441</v>
      </c>
      <c r="B1129" t="s">
        <v>142</v>
      </c>
      <c r="C1129" s="1">
        <v>0.358856032058395</v>
      </c>
    </row>
    <row r="1130" spans="1:3" x14ac:dyDescent="0.25">
      <c r="A1130" t="s">
        <v>441</v>
      </c>
      <c r="B1130" t="s">
        <v>143</v>
      </c>
      <c r="C1130" s="1">
        <v>0.32626934057839202</v>
      </c>
    </row>
    <row r="1131" spans="1:3" x14ac:dyDescent="0.25">
      <c r="A1131" t="s">
        <v>441</v>
      </c>
      <c r="B1131" t="s">
        <v>240</v>
      </c>
      <c r="C1131" s="1">
        <v>0.33366227375518998</v>
      </c>
    </row>
    <row r="1132" spans="1:3" x14ac:dyDescent="0.25">
      <c r="A1132" t="s">
        <v>441</v>
      </c>
      <c r="B1132" t="s">
        <v>425</v>
      </c>
      <c r="C1132" s="1">
        <v>0.33720410949895102</v>
      </c>
    </row>
    <row r="1133" spans="1:3" x14ac:dyDescent="0.25">
      <c r="A1133" t="s">
        <v>441</v>
      </c>
      <c r="B1133" t="s">
        <v>241</v>
      </c>
      <c r="C1133" s="1">
        <v>0.32648579108388498</v>
      </c>
    </row>
    <row r="1134" spans="1:3" x14ac:dyDescent="0.25">
      <c r="A1134" t="s">
        <v>441</v>
      </c>
      <c r="B1134" t="s">
        <v>353</v>
      </c>
      <c r="C1134" s="1">
        <v>0.31045903304220701</v>
      </c>
    </row>
    <row r="1135" spans="1:3" x14ac:dyDescent="0.25">
      <c r="A1135" t="s">
        <v>441</v>
      </c>
      <c r="B1135" t="s">
        <v>242</v>
      </c>
      <c r="C1135" s="1">
        <v>0.38473079818121497</v>
      </c>
    </row>
    <row r="1136" spans="1:3" x14ac:dyDescent="0.25">
      <c r="A1136" t="s">
        <v>441</v>
      </c>
      <c r="B1136" t="s">
        <v>426</v>
      </c>
      <c r="C1136" s="1">
        <v>0.30996862435408601</v>
      </c>
    </row>
    <row r="1137" spans="1:3" x14ac:dyDescent="0.25">
      <c r="A1137" t="s">
        <v>441</v>
      </c>
      <c r="B1137" t="s">
        <v>144</v>
      </c>
      <c r="C1137" s="1">
        <v>0.31324090919664899</v>
      </c>
    </row>
    <row r="1138" spans="1:3" x14ac:dyDescent="0.25">
      <c r="A1138" t="s">
        <v>441</v>
      </c>
      <c r="B1138" t="s">
        <v>354</v>
      </c>
      <c r="C1138" s="1">
        <v>0.30354287855245299</v>
      </c>
    </row>
    <row r="1139" spans="1:3" x14ac:dyDescent="0.25">
      <c r="A1139" t="s">
        <v>441</v>
      </c>
      <c r="B1139" t="s">
        <v>355</v>
      </c>
      <c r="C1139" s="1">
        <v>0.34899066952042102</v>
      </c>
    </row>
    <row r="1140" spans="1:3" x14ac:dyDescent="0.25">
      <c r="A1140" t="s">
        <v>441</v>
      </c>
      <c r="B1140" t="s">
        <v>145</v>
      </c>
      <c r="C1140" s="1">
        <v>0.292770342166776</v>
      </c>
    </row>
    <row r="1141" spans="1:3" x14ac:dyDescent="0.25">
      <c r="A1141" t="s">
        <v>441</v>
      </c>
      <c r="B1141" t="s">
        <v>146</v>
      </c>
      <c r="C1141" s="1">
        <v>0.36178909599405801</v>
      </c>
    </row>
    <row r="1142" spans="1:3" x14ac:dyDescent="0.25">
      <c r="A1142" t="s">
        <v>441</v>
      </c>
      <c r="B1142" t="s">
        <v>357</v>
      </c>
      <c r="C1142" s="1">
        <v>0.33738752575132602</v>
      </c>
    </row>
    <row r="1143" spans="1:3" x14ac:dyDescent="0.25">
      <c r="A1143" t="s">
        <v>441</v>
      </c>
      <c r="B1143" t="s">
        <v>243</v>
      </c>
      <c r="C1143" s="1">
        <v>0.37268373058659399</v>
      </c>
    </row>
    <row r="1144" spans="1:3" x14ac:dyDescent="0.25">
      <c r="A1144" t="s">
        <v>441</v>
      </c>
      <c r="B1144" t="s">
        <v>402</v>
      </c>
      <c r="C1144" s="1">
        <v>0.34950405665655099</v>
      </c>
    </row>
    <row r="1145" spans="1:3" x14ac:dyDescent="0.25">
      <c r="A1145" t="s">
        <v>441</v>
      </c>
      <c r="B1145" t="s">
        <v>358</v>
      </c>
      <c r="C1145" s="1">
        <v>0.34737674147265402</v>
      </c>
    </row>
    <row r="1146" spans="1:3" x14ac:dyDescent="0.25">
      <c r="A1146" t="s">
        <v>441</v>
      </c>
      <c r="B1146" t="s">
        <v>147</v>
      </c>
      <c r="C1146" s="1">
        <v>0.32553919443637302</v>
      </c>
    </row>
    <row r="1147" spans="1:3" x14ac:dyDescent="0.25">
      <c r="A1147" t="s">
        <v>441</v>
      </c>
      <c r="B1147" t="s">
        <v>427</v>
      </c>
      <c r="C1147" s="1">
        <v>0.30726551400560398</v>
      </c>
    </row>
    <row r="1148" spans="1:3" x14ac:dyDescent="0.25">
      <c r="A1148" t="s">
        <v>441</v>
      </c>
      <c r="B1148" t="s">
        <v>148</v>
      </c>
      <c r="C1148" s="1">
        <v>0.29533236458350498</v>
      </c>
    </row>
    <row r="1149" spans="1:3" x14ac:dyDescent="0.25">
      <c r="A1149" t="s">
        <v>441</v>
      </c>
      <c r="B1149" t="s">
        <v>244</v>
      </c>
      <c r="C1149" s="1">
        <v>0.32221681840781902</v>
      </c>
    </row>
    <row r="1150" spans="1:3" x14ac:dyDescent="0.25">
      <c r="A1150" t="s">
        <v>441</v>
      </c>
      <c r="B1150" t="s">
        <v>245</v>
      </c>
      <c r="C1150" s="1">
        <v>0.35756315137372702</v>
      </c>
    </row>
    <row r="1151" spans="1:3" x14ac:dyDescent="0.25">
      <c r="A1151" t="s">
        <v>441</v>
      </c>
      <c r="B1151" t="s">
        <v>359</v>
      </c>
      <c r="C1151" s="1">
        <v>0.34908796573587297</v>
      </c>
    </row>
    <row r="1152" spans="1:3" x14ac:dyDescent="0.25">
      <c r="A1152" t="s">
        <v>441</v>
      </c>
      <c r="B1152" t="s">
        <v>428</v>
      </c>
      <c r="C1152" s="1">
        <v>0.314068119284654</v>
      </c>
    </row>
    <row r="1153" spans="1:3" x14ac:dyDescent="0.25">
      <c r="A1153" t="s">
        <v>441</v>
      </c>
      <c r="B1153" t="s">
        <v>360</v>
      </c>
      <c r="C1153" s="1">
        <v>0.37973914605304498</v>
      </c>
    </row>
    <row r="1154" spans="1:3" x14ac:dyDescent="0.25">
      <c r="A1154" t="s">
        <v>441</v>
      </c>
      <c r="B1154" t="s">
        <v>361</v>
      </c>
      <c r="C1154" s="1">
        <v>0.368396826800512</v>
      </c>
    </row>
    <row r="1155" spans="1:3" x14ac:dyDescent="0.25">
      <c r="A1155" t="s">
        <v>441</v>
      </c>
      <c r="B1155" t="s">
        <v>362</v>
      </c>
      <c r="C1155" s="1">
        <v>0.34243979709809802</v>
      </c>
    </row>
    <row r="1156" spans="1:3" x14ac:dyDescent="0.25">
      <c r="A1156" t="s">
        <v>441</v>
      </c>
      <c r="B1156" t="s">
        <v>246</v>
      </c>
      <c r="C1156" s="1">
        <v>0.370031202458529</v>
      </c>
    </row>
    <row r="1157" spans="1:3" x14ac:dyDescent="0.25">
      <c r="A1157" t="s">
        <v>441</v>
      </c>
      <c r="B1157" t="s">
        <v>247</v>
      </c>
      <c r="C1157" s="1">
        <v>0.36190894780194699</v>
      </c>
    </row>
    <row r="1158" spans="1:3" x14ac:dyDescent="0.25">
      <c r="A1158" t="s">
        <v>441</v>
      </c>
      <c r="B1158" t="s">
        <v>248</v>
      </c>
      <c r="C1158" s="1">
        <v>0.29253784884832701</v>
      </c>
    </row>
    <row r="1159" spans="1:3" x14ac:dyDescent="0.25">
      <c r="A1159" t="s">
        <v>441</v>
      </c>
      <c r="B1159" t="s">
        <v>249</v>
      </c>
      <c r="C1159" s="1">
        <v>0.34026238154099298</v>
      </c>
    </row>
    <row r="1160" spans="1:3" x14ac:dyDescent="0.25">
      <c r="A1160" t="s">
        <v>441</v>
      </c>
      <c r="B1160" t="s">
        <v>389</v>
      </c>
      <c r="C1160" s="1">
        <v>0.30530171171834802</v>
      </c>
    </row>
    <row r="1161" spans="1:3" x14ac:dyDescent="0.25">
      <c r="A1161" t="s">
        <v>441</v>
      </c>
      <c r="B1161" t="s">
        <v>403</v>
      </c>
      <c r="C1161" s="1">
        <v>0.34552387108828297</v>
      </c>
    </row>
    <row r="1162" spans="1:3" x14ac:dyDescent="0.25">
      <c r="A1162" t="s">
        <v>441</v>
      </c>
      <c r="B1162" t="s">
        <v>150</v>
      </c>
      <c r="C1162" s="1">
        <v>0.34119317441950198</v>
      </c>
    </row>
    <row r="1163" spans="1:3" x14ac:dyDescent="0.25">
      <c r="A1163" t="s">
        <v>441</v>
      </c>
      <c r="B1163" t="s">
        <v>151</v>
      </c>
      <c r="C1163" s="1">
        <v>0.290224985286129</v>
      </c>
    </row>
    <row r="1164" spans="1:3" x14ac:dyDescent="0.25">
      <c r="A1164" t="s">
        <v>441</v>
      </c>
      <c r="B1164" t="s">
        <v>250</v>
      </c>
      <c r="C1164" s="1">
        <v>0.35813437594388298</v>
      </c>
    </row>
    <row r="1165" spans="1:3" x14ac:dyDescent="0.25">
      <c r="A1165" t="s">
        <v>441</v>
      </c>
      <c r="B1165" t="s">
        <v>364</v>
      </c>
      <c r="C1165" s="1">
        <v>0.32833008684697701</v>
      </c>
    </row>
    <row r="1166" spans="1:3" x14ac:dyDescent="0.25">
      <c r="A1166" t="s">
        <v>441</v>
      </c>
      <c r="B1166" t="s">
        <v>390</v>
      </c>
      <c r="C1166" s="1">
        <v>0.30503306055324803</v>
      </c>
    </row>
    <row r="1167" spans="1:3" x14ac:dyDescent="0.25">
      <c r="A1167" t="s">
        <v>441</v>
      </c>
      <c r="B1167" t="s">
        <v>251</v>
      </c>
      <c r="C1167" s="1">
        <v>0.327740981494963</v>
      </c>
    </row>
    <row r="1168" spans="1:3" x14ac:dyDescent="0.25">
      <c r="A1168" t="s">
        <v>441</v>
      </c>
      <c r="B1168" t="s">
        <v>252</v>
      </c>
      <c r="C1168" s="1">
        <v>0.32716983356080098</v>
      </c>
    </row>
    <row r="1169" spans="1:3" x14ac:dyDescent="0.25">
      <c r="A1169" t="s">
        <v>441</v>
      </c>
      <c r="B1169" t="s">
        <v>253</v>
      </c>
      <c r="C1169" s="1">
        <v>0.35004252536853397</v>
      </c>
    </row>
    <row r="1170" spans="1:3" x14ac:dyDescent="0.25">
      <c r="A1170" t="s">
        <v>441</v>
      </c>
      <c r="B1170" t="s">
        <v>152</v>
      </c>
      <c r="C1170" s="1">
        <v>0.33140992324850499</v>
      </c>
    </row>
    <row r="1171" spans="1:3" x14ac:dyDescent="0.25">
      <c r="A1171" t="s">
        <v>441</v>
      </c>
      <c r="B1171" t="s">
        <v>254</v>
      </c>
      <c r="C1171" s="1">
        <v>0.33289808027649898</v>
      </c>
    </row>
    <row r="1172" spans="1:3" x14ac:dyDescent="0.25">
      <c r="A1172" t="s">
        <v>441</v>
      </c>
      <c r="B1172" t="s">
        <v>255</v>
      </c>
      <c r="C1172" s="1">
        <v>0.35550839825857999</v>
      </c>
    </row>
    <row r="1173" spans="1:3" x14ac:dyDescent="0.25">
      <c r="A1173" t="s">
        <v>441</v>
      </c>
      <c r="B1173" t="s">
        <v>365</v>
      </c>
      <c r="C1173" s="1">
        <v>0.35030373392159297</v>
      </c>
    </row>
    <row r="1174" spans="1:3" x14ac:dyDescent="0.25">
      <c r="A1174" t="s">
        <v>441</v>
      </c>
      <c r="B1174" t="s">
        <v>256</v>
      </c>
      <c r="C1174" s="1">
        <v>0.33077481110458501</v>
      </c>
    </row>
    <row r="1175" spans="1:3" x14ac:dyDescent="0.25">
      <c r="A1175" t="s">
        <v>441</v>
      </c>
      <c r="B1175" t="s">
        <v>404</v>
      </c>
      <c r="C1175" s="1">
        <v>0.35251893407298801</v>
      </c>
    </row>
    <row r="1176" spans="1:3" x14ac:dyDescent="0.25">
      <c r="A1176" t="s">
        <v>441</v>
      </c>
      <c r="B1176" t="s">
        <v>366</v>
      </c>
      <c r="C1176" s="1">
        <v>0.32683881091244799</v>
      </c>
    </row>
    <row r="1177" spans="1:3" x14ac:dyDescent="0.25">
      <c r="A1177" t="s">
        <v>441</v>
      </c>
      <c r="B1177" t="s">
        <v>257</v>
      </c>
      <c r="C1177" s="1">
        <v>0.344946464707097</v>
      </c>
    </row>
    <row r="1178" spans="1:3" x14ac:dyDescent="0.25">
      <c r="A1178" t="s">
        <v>441</v>
      </c>
      <c r="B1178" t="s">
        <v>367</v>
      </c>
      <c r="C1178" s="1">
        <v>0.343108891366733</v>
      </c>
    </row>
    <row r="1179" spans="1:3" x14ac:dyDescent="0.25">
      <c r="A1179" t="s">
        <v>441</v>
      </c>
      <c r="B1179" t="s">
        <v>368</v>
      </c>
      <c r="C1179" s="1">
        <v>0.35582545593655501</v>
      </c>
    </row>
    <row r="1180" spans="1:3" x14ac:dyDescent="0.25">
      <c r="A1180" t="s">
        <v>441</v>
      </c>
      <c r="B1180" t="s">
        <v>258</v>
      </c>
      <c r="C1180" s="1">
        <v>0.33299881586021202</v>
      </c>
    </row>
    <row r="1181" spans="1:3" x14ac:dyDescent="0.25">
      <c r="A1181" t="s">
        <v>441</v>
      </c>
      <c r="B1181" t="s">
        <v>259</v>
      </c>
      <c r="C1181" s="1">
        <v>0.30003489290462498</v>
      </c>
    </row>
    <row r="1182" spans="1:3" x14ac:dyDescent="0.25">
      <c r="A1182" t="s">
        <v>441</v>
      </c>
      <c r="B1182" t="s">
        <v>416</v>
      </c>
      <c r="C1182" s="1">
        <v>0.36531631701338702</v>
      </c>
    </row>
    <row r="1183" spans="1:3" x14ac:dyDescent="0.25">
      <c r="A1183" t="s">
        <v>441</v>
      </c>
      <c r="B1183" t="s">
        <v>369</v>
      </c>
      <c r="C1183" s="1">
        <v>0.37331232885578203</v>
      </c>
    </row>
    <row r="1184" spans="1:3" x14ac:dyDescent="0.25">
      <c r="A1184" t="s">
        <v>441</v>
      </c>
      <c r="B1184" t="s">
        <v>370</v>
      </c>
      <c r="C1184" s="1">
        <v>0.30021960516847801</v>
      </c>
    </row>
    <row r="1185" spans="1:3" x14ac:dyDescent="0.25">
      <c r="A1185" t="s">
        <v>441</v>
      </c>
      <c r="B1185" t="s">
        <v>371</v>
      </c>
      <c r="C1185" s="1">
        <v>0.37031896947189102</v>
      </c>
    </row>
    <row r="1186" spans="1:3" x14ac:dyDescent="0.25">
      <c r="A1186" t="s">
        <v>441</v>
      </c>
      <c r="B1186" t="s">
        <v>405</v>
      </c>
      <c r="C1186" s="1">
        <v>0.33352598612809298</v>
      </c>
    </row>
    <row r="1187" spans="1:3" x14ac:dyDescent="0.25">
      <c r="A1187" t="s">
        <v>441</v>
      </c>
      <c r="B1187" t="s">
        <v>261</v>
      </c>
      <c r="C1187" s="1">
        <v>0.35997105334475799</v>
      </c>
    </row>
    <row r="1188" spans="1:3" x14ac:dyDescent="0.25">
      <c r="A1188" t="s">
        <v>441</v>
      </c>
      <c r="B1188" t="s">
        <v>262</v>
      </c>
      <c r="C1188" s="1">
        <v>0.35746135342186602</v>
      </c>
    </row>
    <row r="1189" spans="1:3" x14ac:dyDescent="0.25">
      <c r="A1189" t="s">
        <v>441</v>
      </c>
      <c r="B1189" t="s">
        <v>417</v>
      </c>
      <c r="C1189" s="1">
        <v>0.37497776028695101</v>
      </c>
    </row>
    <row r="1190" spans="1:3" x14ac:dyDescent="0.25">
      <c r="A1190" t="s">
        <v>441</v>
      </c>
      <c r="B1190" t="s">
        <v>263</v>
      </c>
      <c r="C1190" s="1">
        <v>0.35168989012086699</v>
      </c>
    </row>
    <row r="1191" spans="1:3" x14ac:dyDescent="0.25">
      <c r="A1191" t="s">
        <v>441</v>
      </c>
      <c r="B1191" t="s">
        <v>264</v>
      </c>
      <c r="C1191" s="1">
        <v>0.37319513781314201</v>
      </c>
    </row>
    <row r="1192" spans="1:3" x14ac:dyDescent="0.25">
      <c r="A1192" t="s">
        <v>441</v>
      </c>
      <c r="B1192" t="s">
        <v>372</v>
      </c>
      <c r="C1192" s="1">
        <v>0.35006653065337201</v>
      </c>
    </row>
    <row r="1193" spans="1:3" x14ac:dyDescent="0.25">
      <c r="A1193" t="s">
        <v>441</v>
      </c>
      <c r="B1193" t="s">
        <v>373</v>
      </c>
      <c r="C1193" s="1">
        <v>0.289786325574868</v>
      </c>
    </row>
    <row r="1194" spans="1:3" x14ac:dyDescent="0.25">
      <c r="A1194" t="s">
        <v>441</v>
      </c>
      <c r="B1194" t="s">
        <v>383</v>
      </c>
      <c r="C1194" s="1">
        <v>0.36791666163250403</v>
      </c>
    </row>
    <row r="1195" spans="1:3" x14ac:dyDescent="0.25">
      <c r="A1195" t="s">
        <v>441</v>
      </c>
      <c r="B1195" t="s">
        <v>429</v>
      </c>
      <c r="C1195" s="1">
        <v>0.29276924673704402</v>
      </c>
    </row>
    <row r="1196" spans="1:3" x14ac:dyDescent="0.25">
      <c r="A1196" t="s">
        <v>441</v>
      </c>
      <c r="B1196" t="s">
        <v>265</v>
      </c>
      <c r="C1196" s="1">
        <v>0.370351547466308</v>
      </c>
    </row>
    <row r="1197" spans="1:3" x14ac:dyDescent="0.25">
      <c r="A1197" t="s">
        <v>441</v>
      </c>
      <c r="B1197" t="s">
        <v>406</v>
      </c>
      <c r="C1197" s="1">
        <v>0.32562425590982602</v>
      </c>
    </row>
    <row r="1198" spans="1:3" x14ac:dyDescent="0.25">
      <c r="A1198" t="s">
        <v>441</v>
      </c>
      <c r="B1198" t="s">
        <v>266</v>
      </c>
      <c r="C1198" s="1">
        <v>0.37079302630087202</v>
      </c>
    </row>
    <row r="1199" spans="1:3" x14ac:dyDescent="0.25">
      <c r="A1199" t="s">
        <v>441</v>
      </c>
      <c r="B1199" t="s">
        <v>267</v>
      </c>
      <c r="C1199" s="1">
        <v>0.377913172024541</v>
      </c>
    </row>
    <row r="1200" spans="1:3" x14ac:dyDescent="0.25">
      <c r="A1200" t="s">
        <v>441</v>
      </c>
      <c r="B1200" t="s">
        <v>268</v>
      </c>
      <c r="C1200" s="1">
        <v>0.34612321295311799</v>
      </c>
    </row>
    <row r="1201" spans="1:3" x14ac:dyDescent="0.25">
      <c r="A1201" t="s">
        <v>441</v>
      </c>
      <c r="B1201" t="s">
        <v>269</v>
      </c>
      <c r="C1201" s="1">
        <v>0.33069876915526503</v>
      </c>
    </row>
    <row r="1202" spans="1:3" x14ac:dyDescent="0.25">
      <c r="A1202" t="s">
        <v>441</v>
      </c>
      <c r="B1202" t="s">
        <v>270</v>
      </c>
      <c r="C1202" s="1">
        <v>0.33017171591859401</v>
      </c>
    </row>
    <row r="1203" spans="1:3" x14ac:dyDescent="0.25">
      <c r="A1203" t="s">
        <v>441</v>
      </c>
      <c r="B1203" t="s">
        <v>271</v>
      </c>
      <c r="C1203" s="1">
        <v>0.37355792401718402</v>
      </c>
    </row>
    <row r="1204" spans="1:3" x14ac:dyDescent="0.25">
      <c r="A1204" t="s">
        <v>441</v>
      </c>
      <c r="B1204" t="s">
        <v>407</v>
      </c>
      <c r="C1204" s="1">
        <v>0.34500530056127798</v>
      </c>
    </row>
    <row r="1205" spans="1:3" x14ac:dyDescent="0.25">
      <c r="A1205" t="s">
        <v>441</v>
      </c>
      <c r="B1205" t="s">
        <v>375</v>
      </c>
      <c r="C1205" s="1">
        <v>0.34152957356726199</v>
      </c>
    </row>
    <row r="1206" spans="1:3" x14ac:dyDescent="0.25">
      <c r="A1206" t="s">
        <v>441</v>
      </c>
      <c r="B1206" t="s">
        <v>376</v>
      </c>
      <c r="C1206" s="1">
        <v>0.28928934428637498</v>
      </c>
    </row>
    <row r="1207" spans="1:3" x14ac:dyDescent="0.25">
      <c r="A1207" t="s">
        <v>441</v>
      </c>
      <c r="B1207" t="s">
        <v>418</v>
      </c>
      <c r="C1207" s="1">
        <v>0.34566120333015699</v>
      </c>
    </row>
    <row r="1208" spans="1:3" x14ac:dyDescent="0.25">
      <c r="A1208" t="s">
        <v>441</v>
      </c>
      <c r="B1208" t="s">
        <v>272</v>
      </c>
      <c r="C1208" s="1">
        <v>0.387761624622325</v>
      </c>
    </row>
    <row r="1209" spans="1:3" x14ac:dyDescent="0.25">
      <c r="A1209" t="s">
        <v>441</v>
      </c>
      <c r="B1209" t="s">
        <v>377</v>
      </c>
      <c r="C1209" s="1">
        <v>0.295160787971878</v>
      </c>
    </row>
    <row r="1210" spans="1:3" x14ac:dyDescent="0.25">
      <c r="A1210" t="s">
        <v>441</v>
      </c>
      <c r="B1210" t="s">
        <v>431</v>
      </c>
      <c r="C1210" s="1">
        <v>0.33373020522859798</v>
      </c>
    </row>
    <row r="1211" spans="1:3" x14ac:dyDescent="0.25">
      <c r="A1211" t="s">
        <v>441</v>
      </c>
      <c r="B1211" t="s">
        <v>408</v>
      </c>
      <c r="C1211" s="1">
        <v>0.33279654891571298</v>
      </c>
    </row>
    <row r="1212" spans="1:3" x14ac:dyDescent="0.25">
      <c r="A1212" t="s">
        <v>441</v>
      </c>
      <c r="B1212" t="s">
        <v>273</v>
      </c>
      <c r="C1212" s="1">
        <v>0.33311030517038298</v>
      </c>
    </row>
    <row r="1213" spans="1:3" x14ac:dyDescent="0.25">
      <c r="A1213" t="s">
        <v>441</v>
      </c>
      <c r="B1213" t="s">
        <v>153</v>
      </c>
      <c r="C1213" s="1">
        <v>0.36768765664456499</v>
      </c>
    </row>
    <row r="1214" spans="1:3" x14ac:dyDescent="0.25">
      <c r="A1214" t="s">
        <v>442</v>
      </c>
      <c r="B1214" t="s">
        <v>156</v>
      </c>
      <c r="C1214" s="1">
        <v>0.31059863782149</v>
      </c>
    </row>
    <row r="1215" spans="1:3" x14ac:dyDescent="0.25">
      <c r="A1215" t="s">
        <v>442</v>
      </c>
      <c r="B1215" t="s">
        <v>114</v>
      </c>
      <c r="C1215" s="1">
        <v>0.29244719513818301</v>
      </c>
    </row>
    <row r="1216" spans="1:3" x14ac:dyDescent="0.25">
      <c r="A1216" t="s">
        <v>442</v>
      </c>
      <c r="B1216" t="s">
        <v>157</v>
      </c>
      <c r="C1216" s="1">
        <v>0.29673219459983502</v>
      </c>
    </row>
    <row r="1217" spans="1:3" x14ac:dyDescent="0.25">
      <c r="A1217" t="s">
        <v>442</v>
      </c>
      <c r="B1217" t="s">
        <v>168</v>
      </c>
      <c r="C1217" s="1">
        <v>0.31281524266661098</v>
      </c>
    </row>
    <row r="1218" spans="1:3" x14ac:dyDescent="0.25">
      <c r="A1218" t="s">
        <v>442</v>
      </c>
      <c r="B1218" t="s">
        <v>170</v>
      </c>
      <c r="C1218" s="1">
        <v>0.29245693808853201</v>
      </c>
    </row>
    <row r="1219" spans="1:3" x14ac:dyDescent="0.25">
      <c r="A1219" t="s">
        <v>442</v>
      </c>
      <c r="B1219" t="s">
        <v>180</v>
      </c>
      <c r="C1219" s="1">
        <v>0.31593568785077197</v>
      </c>
    </row>
    <row r="1220" spans="1:3" x14ac:dyDescent="0.25">
      <c r="A1220" t="s">
        <v>442</v>
      </c>
      <c r="B1220" t="s">
        <v>181</v>
      </c>
      <c r="C1220" s="1">
        <v>0.30452685946436697</v>
      </c>
    </row>
    <row r="1221" spans="1:3" x14ac:dyDescent="0.25">
      <c r="A1221" t="s">
        <v>442</v>
      </c>
      <c r="B1221" t="s">
        <v>184</v>
      </c>
      <c r="C1221" s="1">
        <v>0.29279010191909899</v>
      </c>
    </row>
    <row r="1222" spans="1:3" x14ac:dyDescent="0.25">
      <c r="A1222" t="s">
        <v>442</v>
      </c>
      <c r="B1222" t="s">
        <v>187</v>
      </c>
      <c r="C1222" s="1">
        <v>0.28891465791162402</v>
      </c>
    </row>
    <row r="1223" spans="1:3" x14ac:dyDescent="0.25">
      <c r="A1223" t="s">
        <v>442</v>
      </c>
      <c r="B1223" t="s">
        <v>300</v>
      </c>
      <c r="C1223" s="1">
        <v>0.29458259435233702</v>
      </c>
    </row>
    <row r="1224" spans="1:3" x14ac:dyDescent="0.25">
      <c r="A1224" t="s">
        <v>442</v>
      </c>
      <c r="B1224" t="s">
        <v>318</v>
      </c>
      <c r="C1224" s="1">
        <v>0.28969899166352198</v>
      </c>
    </row>
    <row r="1225" spans="1:3" x14ac:dyDescent="0.25">
      <c r="A1225" t="s">
        <v>442</v>
      </c>
      <c r="B1225" t="s">
        <v>131</v>
      </c>
      <c r="C1225" s="1">
        <v>0.29276225908567199</v>
      </c>
    </row>
    <row r="1226" spans="1:3" x14ac:dyDescent="0.25">
      <c r="A1226" t="s">
        <v>442</v>
      </c>
      <c r="B1226" t="s">
        <v>208</v>
      </c>
      <c r="C1226" s="1">
        <v>0.30488701767877802</v>
      </c>
    </row>
    <row r="1227" spans="1:3" x14ac:dyDescent="0.25">
      <c r="A1227" t="s">
        <v>442</v>
      </c>
      <c r="B1227" t="s">
        <v>224</v>
      </c>
      <c r="C1227" s="1">
        <v>0.30092493232138001</v>
      </c>
    </row>
    <row r="1228" spans="1:3" x14ac:dyDescent="0.25">
      <c r="A1228" t="s">
        <v>442</v>
      </c>
      <c r="B1228" t="s">
        <v>227</v>
      </c>
      <c r="C1228" s="1">
        <v>0.29486608883003801</v>
      </c>
    </row>
    <row r="1229" spans="1:3" x14ac:dyDescent="0.25">
      <c r="A1229" t="s">
        <v>442</v>
      </c>
      <c r="B1229" t="s">
        <v>239</v>
      </c>
      <c r="C1229" s="1">
        <v>0.306967171617612</v>
      </c>
    </row>
    <row r="1230" spans="1:3" x14ac:dyDescent="0.25">
      <c r="A1230" t="s">
        <v>442</v>
      </c>
      <c r="B1230" t="s">
        <v>242</v>
      </c>
      <c r="C1230" s="1">
        <v>0.31500310640040402</v>
      </c>
    </row>
    <row r="1231" spans="1:3" x14ac:dyDescent="0.25">
      <c r="A1231" t="s">
        <v>442</v>
      </c>
      <c r="B1231" t="s">
        <v>357</v>
      </c>
      <c r="C1231" s="1">
        <v>0.29917907925158499</v>
      </c>
    </row>
    <row r="1232" spans="1:3" x14ac:dyDescent="0.25">
      <c r="A1232" t="s">
        <v>442</v>
      </c>
      <c r="B1232" t="s">
        <v>253</v>
      </c>
      <c r="C1232" s="1">
        <v>0.29919286131351902</v>
      </c>
    </row>
    <row r="1233" spans="1:3" x14ac:dyDescent="0.25">
      <c r="A1233" t="s">
        <v>442</v>
      </c>
      <c r="B1233" t="s">
        <v>263</v>
      </c>
      <c r="C1233" s="1">
        <v>0.31406274290392</v>
      </c>
    </row>
    <row r="1234" spans="1:3" x14ac:dyDescent="0.25">
      <c r="A1234" t="s">
        <v>442</v>
      </c>
      <c r="B1234" t="s">
        <v>153</v>
      </c>
      <c r="C1234" s="1">
        <v>0.29243051495141797</v>
      </c>
    </row>
    <row r="1235" spans="1:3" x14ac:dyDescent="0.25">
      <c r="A1235" t="s">
        <v>443</v>
      </c>
      <c r="B1235" t="s">
        <v>444</v>
      </c>
      <c r="C1235" s="1">
        <v>0.33497032953574502</v>
      </c>
    </row>
    <row r="1236" spans="1:3" x14ac:dyDescent="0.25">
      <c r="A1236" t="s">
        <v>443</v>
      </c>
      <c r="B1236" t="s">
        <v>446</v>
      </c>
      <c r="C1236" s="1">
        <v>0.30505978868938</v>
      </c>
    </row>
    <row r="1237" spans="1:3" x14ac:dyDescent="0.25">
      <c r="A1237" t="s">
        <v>443</v>
      </c>
      <c r="B1237" t="s">
        <v>157</v>
      </c>
      <c r="C1237" s="1">
        <v>0.32068473775698397</v>
      </c>
    </row>
    <row r="1238" spans="1:3" x14ac:dyDescent="0.25">
      <c r="A1238" t="s">
        <v>443</v>
      </c>
      <c r="B1238" t="s">
        <v>159</v>
      </c>
      <c r="C1238" s="1">
        <v>0.29362373182511597</v>
      </c>
    </row>
    <row r="1239" spans="1:3" x14ac:dyDescent="0.25">
      <c r="A1239" t="s">
        <v>443</v>
      </c>
      <c r="B1239" t="s">
        <v>162</v>
      </c>
      <c r="C1239" s="1">
        <v>0.30538764970617999</v>
      </c>
    </row>
    <row r="1240" spans="1:3" x14ac:dyDescent="0.25">
      <c r="A1240" t="s">
        <v>443</v>
      </c>
      <c r="B1240" t="s">
        <v>163</v>
      </c>
      <c r="C1240" s="1">
        <v>0.302242798437108</v>
      </c>
    </row>
    <row r="1241" spans="1:3" x14ac:dyDescent="0.25">
      <c r="A1241" t="s">
        <v>443</v>
      </c>
      <c r="B1241" t="s">
        <v>168</v>
      </c>
      <c r="C1241" s="1">
        <v>0.30146139174887399</v>
      </c>
    </row>
    <row r="1242" spans="1:3" x14ac:dyDescent="0.25">
      <c r="A1242" t="s">
        <v>443</v>
      </c>
      <c r="B1242" t="s">
        <v>169</v>
      </c>
      <c r="C1242" s="1">
        <v>0.33310613538537498</v>
      </c>
    </row>
    <row r="1243" spans="1:3" x14ac:dyDescent="0.25">
      <c r="A1243" t="s">
        <v>443</v>
      </c>
      <c r="B1243" t="s">
        <v>170</v>
      </c>
      <c r="C1243" s="1">
        <v>0.29704863656876201</v>
      </c>
    </row>
    <row r="1244" spans="1:3" x14ac:dyDescent="0.25">
      <c r="A1244" t="s">
        <v>443</v>
      </c>
      <c r="B1244" t="s">
        <v>171</v>
      </c>
      <c r="C1244" s="1">
        <v>0.30949742184894002</v>
      </c>
    </row>
    <row r="1245" spans="1:3" x14ac:dyDescent="0.25">
      <c r="A1245" t="s">
        <v>443</v>
      </c>
      <c r="B1245" t="s">
        <v>282</v>
      </c>
      <c r="C1245" s="1">
        <v>0.29327599304395502</v>
      </c>
    </row>
    <row r="1246" spans="1:3" x14ac:dyDescent="0.25">
      <c r="A1246" t="s">
        <v>443</v>
      </c>
      <c r="B1246" t="s">
        <v>284</v>
      </c>
      <c r="C1246" s="1">
        <v>0.29218822963383401</v>
      </c>
    </row>
    <row r="1247" spans="1:3" x14ac:dyDescent="0.25">
      <c r="A1247" t="s">
        <v>443</v>
      </c>
      <c r="B1247" t="s">
        <v>176</v>
      </c>
      <c r="C1247" s="1">
        <v>0.30444060293538999</v>
      </c>
    </row>
    <row r="1248" spans="1:3" x14ac:dyDescent="0.25">
      <c r="A1248" t="s">
        <v>443</v>
      </c>
      <c r="B1248" t="s">
        <v>180</v>
      </c>
      <c r="C1248" s="1">
        <v>0.30276388513707603</v>
      </c>
    </row>
    <row r="1249" spans="1:3" x14ac:dyDescent="0.25">
      <c r="A1249" t="s">
        <v>443</v>
      </c>
      <c r="B1249" t="s">
        <v>181</v>
      </c>
      <c r="C1249" s="1">
        <v>0.31662656207700401</v>
      </c>
    </row>
    <row r="1250" spans="1:3" x14ac:dyDescent="0.25">
      <c r="A1250" t="s">
        <v>443</v>
      </c>
      <c r="B1250" t="s">
        <v>184</v>
      </c>
      <c r="C1250" s="1">
        <v>0.31042202818826697</v>
      </c>
    </row>
    <row r="1251" spans="1:3" x14ac:dyDescent="0.25">
      <c r="A1251" t="s">
        <v>443</v>
      </c>
      <c r="B1251" t="s">
        <v>187</v>
      </c>
      <c r="C1251" s="1">
        <v>0.29331744512567998</v>
      </c>
    </row>
    <row r="1252" spans="1:3" x14ac:dyDescent="0.25">
      <c r="A1252" t="s">
        <v>443</v>
      </c>
      <c r="B1252" t="s">
        <v>188</v>
      </c>
      <c r="C1252" s="1">
        <v>0.30834555234730299</v>
      </c>
    </row>
    <row r="1253" spans="1:3" x14ac:dyDescent="0.25">
      <c r="A1253" t="s">
        <v>443</v>
      </c>
      <c r="B1253" t="s">
        <v>190</v>
      </c>
      <c r="C1253" s="1">
        <v>0.30537300710108101</v>
      </c>
    </row>
    <row r="1254" spans="1:3" x14ac:dyDescent="0.25">
      <c r="A1254" t="s">
        <v>443</v>
      </c>
      <c r="B1254" t="s">
        <v>128</v>
      </c>
      <c r="C1254" s="1">
        <v>0.30151290100466599</v>
      </c>
    </row>
    <row r="1255" spans="1:3" x14ac:dyDescent="0.25">
      <c r="A1255" t="s">
        <v>443</v>
      </c>
      <c r="B1255" t="s">
        <v>200</v>
      </c>
      <c r="C1255" s="1">
        <v>0.29197630967501398</v>
      </c>
    </row>
    <row r="1256" spans="1:3" x14ac:dyDescent="0.25">
      <c r="A1256" t="s">
        <v>443</v>
      </c>
      <c r="B1256" t="s">
        <v>318</v>
      </c>
      <c r="C1256" s="1">
        <v>0.29528278279255998</v>
      </c>
    </row>
    <row r="1257" spans="1:3" x14ac:dyDescent="0.25">
      <c r="A1257" t="s">
        <v>443</v>
      </c>
      <c r="B1257" t="s">
        <v>131</v>
      </c>
      <c r="C1257" s="1">
        <v>0.33533406749963102</v>
      </c>
    </row>
    <row r="1258" spans="1:3" x14ac:dyDescent="0.25">
      <c r="A1258" t="s">
        <v>443</v>
      </c>
      <c r="B1258" t="s">
        <v>208</v>
      </c>
      <c r="C1258" s="1">
        <v>0.32023710170875003</v>
      </c>
    </row>
    <row r="1259" spans="1:3" x14ac:dyDescent="0.25">
      <c r="A1259" t="s">
        <v>443</v>
      </c>
      <c r="B1259" t="s">
        <v>212</v>
      </c>
      <c r="C1259" s="1">
        <v>0.28959522092661899</v>
      </c>
    </row>
    <row r="1260" spans="1:3" x14ac:dyDescent="0.25">
      <c r="A1260" t="s">
        <v>443</v>
      </c>
      <c r="B1260" t="s">
        <v>213</v>
      </c>
      <c r="C1260" s="1">
        <v>0.31287535144581502</v>
      </c>
    </row>
    <row r="1261" spans="1:3" x14ac:dyDescent="0.25">
      <c r="A1261" t="s">
        <v>443</v>
      </c>
      <c r="B1261" t="s">
        <v>216</v>
      </c>
      <c r="C1261" s="1">
        <v>0.296443480925907</v>
      </c>
    </row>
    <row r="1262" spans="1:3" x14ac:dyDescent="0.25">
      <c r="A1262" t="s">
        <v>443</v>
      </c>
      <c r="B1262" t="s">
        <v>219</v>
      </c>
      <c r="C1262" s="1">
        <v>0.31326838400472101</v>
      </c>
    </row>
    <row r="1263" spans="1:3" x14ac:dyDescent="0.25">
      <c r="A1263" t="s">
        <v>443</v>
      </c>
      <c r="B1263" t="s">
        <v>399</v>
      </c>
      <c r="C1263" s="1">
        <v>0.30624461858600299</v>
      </c>
    </row>
    <row r="1264" spans="1:3" x14ac:dyDescent="0.25">
      <c r="A1264" t="s">
        <v>443</v>
      </c>
      <c r="B1264" t="s">
        <v>225</v>
      </c>
      <c r="C1264" s="1">
        <v>0.30097927494302801</v>
      </c>
    </row>
    <row r="1265" spans="1:3" x14ac:dyDescent="0.25">
      <c r="A1265" t="s">
        <v>443</v>
      </c>
      <c r="B1265" t="s">
        <v>227</v>
      </c>
      <c r="C1265" s="1">
        <v>0.32934967592175901</v>
      </c>
    </row>
    <row r="1266" spans="1:3" x14ac:dyDescent="0.25">
      <c r="A1266" t="s">
        <v>443</v>
      </c>
      <c r="B1266" t="s">
        <v>228</v>
      </c>
      <c r="C1266" s="1">
        <v>0.30200637221270799</v>
      </c>
    </row>
    <row r="1267" spans="1:3" x14ac:dyDescent="0.25">
      <c r="A1267" t="s">
        <v>443</v>
      </c>
      <c r="B1267" t="s">
        <v>234</v>
      </c>
      <c r="C1267" s="1">
        <v>0.293130039620489</v>
      </c>
    </row>
    <row r="1268" spans="1:3" x14ac:dyDescent="0.25">
      <c r="A1268" t="s">
        <v>443</v>
      </c>
      <c r="B1268" t="s">
        <v>141</v>
      </c>
      <c r="C1268" s="1">
        <v>0.33987762940323402</v>
      </c>
    </row>
    <row r="1269" spans="1:3" x14ac:dyDescent="0.25">
      <c r="A1269" t="s">
        <v>443</v>
      </c>
      <c r="B1269" t="s">
        <v>237</v>
      </c>
      <c r="C1269" s="1">
        <v>0.32784696298965399</v>
      </c>
    </row>
    <row r="1270" spans="1:3" x14ac:dyDescent="0.25">
      <c r="A1270" t="s">
        <v>443</v>
      </c>
      <c r="B1270" t="s">
        <v>239</v>
      </c>
      <c r="C1270" s="1">
        <v>0.30978713590329698</v>
      </c>
    </row>
    <row r="1271" spans="1:3" x14ac:dyDescent="0.25">
      <c r="A1271" t="s">
        <v>443</v>
      </c>
      <c r="B1271" t="s">
        <v>242</v>
      </c>
      <c r="C1271" s="1">
        <v>0.350865948969803</v>
      </c>
    </row>
    <row r="1272" spans="1:3" x14ac:dyDescent="0.25">
      <c r="A1272" t="s">
        <v>443</v>
      </c>
      <c r="B1272" t="s">
        <v>243</v>
      </c>
      <c r="C1272" s="1">
        <v>0.30459205759607999</v>
      </c>
    </row>
    <row r="1273" spans="1:3" x14ac:dyDescent="0.25">
      <c r="A1273" t="s">
        <v>443</v>
      </c>
      <c r="B1273" t="s">
        <v>361</v>
      </c>
      <c r="C1273" s="1">
        <v>0.32244423214870399</v>
      </c>
    </row>
    <row r="1274" spans="1:3" x14ac:dyDescent="0.25">
      <c r="A1274" t="s">
        <v>443</v>
      </c>
      <c r="B1274" t="s">
        <v>246</v>
      </c>
      <c r="C1274" s="1">
        <v>0.291664313861211</v>
      </c>
    </row>
    <row r="1275" spans="1:3" x14ac:dyDescent="0.25">
      <c r="A1275" t="s">
        <v>443</v>
      </c>
      <c r="B1275" t="s">
        <v>247</v>
      </c>
      <c r="C1275" s="1">
        <v>0.307391451054909</v>
      </c>
    </row>
    <row r="1276" spans="1:3" x14ac:dyDescent="0.25">
      <c r="A1276" t="s">
        <v>443</v>
      </c>
      <c r="B1276" t="s">
        <v>253</v>
      </c>
      <c r="C1276" s="1">
        <v>0.29578584836254401</v>
      </c>
    </row>
    <row r="1277" spans="1:3" x14ac:dyDescent="0.25">
      <c r="A1277" t="s">
        <v>443</v>
      </c>
      <c r="B1277" t="s">
        <v>365</v>
      </c>
      <c r="C1277" s="1">
        <v>0.29599081462048599</v>
      </c>
    </row>
    <row r="1278" spans="1:3" x14ac:dyDescent="0.25">
      <c r="A1278" t="s">
        <v>443</v>
      </c>
      <c r="B1278" t="s">
        <v>404</v>
      </c>
      <c r="C1278" s="1">
        <v>0.29324248352173499</v>
      </c>
    </row>
    <row r="1279" spans="1:3" x14ac:dyDescent="0.25">
      <c r="A1279" t="s">
        <v>155</v>
      </c>
      <c r="B1279" t="s">
        <v>162</v>
      </c>
      <c r="C1279" s="1">
        <v>0.30748157524528302</v>
      </c>
    </row>
    <row r="1280" spans="1:3" x14ac:dyDescent="0.25">
      <c r="A1280" t="s">
        <v>155</v>
      </c>
      <c r="B1280" t="s">
        <v>263</v>
      </c>
      <c r="C1280" s="1">
        <v>0.31087698103413403</v>
      </c>
    </row>
    <row r="1281" spans="1:3" x14ac:dyDescent="0.25">
      <c r="A1281" t="s">
        <v>444</v>
      </c>
      <c r="B1281" t="s">
        <v>155</v>
      </c>
      <c r="C1281" s="1">
        <v>0.30530666602955803</v>
      </c>
    </row>
    <row r="1282" spans="1:3" x14ac:dyDescent="0.25">
      <c r="A1282" t="s">
        <v>444</v>
      </c>
      <c r="B1282" t="s">
        <v>445</v>
      </c>
      <c r="C1282" s="1">
        <v>0.29708346547039099</v>
      </c>
    </row>
    <row r="1283" spans="1:3" x14ac:dyDescent="0.25">
      <c r="A1283" t="s">
        <v>444</v>
      </c>
      <c r="B1283" t="s">
        <v>446</v>
      </c>
      <c r="C1283" s="1">
        <v>0.34408984078139299</v>
      </c>
    </row>
    <row r="1284" spans="1:3" x14ac:dyDescent="0.25">
      <c r="A1284" t="s">
        <v>444</v>
      </c>
      <c r="B1284" t="s">
        <v>447</v>
      </c>
      <c r="C1284" s="1">
        <v>0.33739359711059802</v>
      </c>
    </row>
    <row r="1285" spans="1:3" x14ac:dyDescent="0.25">
      <c r="A1285" t="s">
        <v>444</v>
      </c>
      <c r="B1285" t="s">
        <v>450</v>
      </c>
      <c r="C1285" s="1">
        <v>0.345149582936503</v>
      </c>
    </row>
    <row r="1286" spans="1:3" x14ac:dyDescent="0.25">
      <c r="A1286" t="s">
        <v>444</v>
      </c>
      <c r="B1286" t="s">
        <v>113</v>
      </c>
      <c r="C1286" s="1">
        <v>0.32789359452869599</v>
      </c>
    </row>
    <row r="1287" spans="1:3" x14ac:dyDescent="0.25">
      <c r="A1287" t="s">
        <v>444</v>
      </c>
      <c r="B1287" t="s">
        <v>156</v>
      </c>
      <c r="C1287" s="1">
        <v>0.29275662120124302</v>
      </c>
    </row>
    <row r="1288" spans="1:3" x14ac:dyDescent="0.25">
      <c r="A1288" t="s">
        <v>444</v>
      </c>
      <c r="B1288" t="s">
        <v>451</v>
      </c>
      <c r="C1288" s="1">
        <v>0.33418047608062701</v>
      </c>
    </row>
    <row r="1289" spans="1:3" x14ac:dyDescent="0.25">
      <c r="A1289" t="s">
        <v>444</v>
      </c>
      <c r="B1289" t="s">
        <v>453</v>
      </c>
      <c r="C1289" s="1">
        <v>0.33794419626342698</v>
      </c>
    </row>
    <row r="1290" spans="1:3" x14ac:dyDescent="0.25">
      <c r="A1290" t="s">
        <v>444</v>
      </c>
      <c r="B1290" t="s">
        <v>454</v>
      </c>
      <c r="C1290" s="1">
        <v>0.291690032578938</v>
      </c>
    </row>
    <row r="1291" spans="1:3" x14ac:dyDescent="0.25">
      <c r="A1291" t="s">
        <v>444</v>
      </c>
      <c r="B1291" t="s">
        <v>114</v>
      </c>
      <c r="C1291" s="1">
        <v>0.32447742164012</v>
      </c>
    </row>
    <row r="1292" spans="1:3" x14ac:dyDescent="0.25">
      <c r="A1292" t="s">
        <v>444</v>
      </c>
      <c r="B1292" t="s">
        <v>157</v>
      </c>
      <c r="C1292" s="1">
        <v>0.36134134315086702</v>
      </c>
    </row>
    <row r="1293" spans="1:3" x14ac:dyDescent="0.25">
      <c r="A1293" t="s">
        <v>444</v>
      </c>
      <c r="B1293" t="s">
        <v>158</v>
      </c>
      <c r="C1293" s="1">
        <v>0.30032981982267098</v>
      </c>
    </row>
    <row r="1294" spans="1:3" x14ac:dyDescent="0.25">
      <c r="A1294" t="s">
        <v>444</v>
      </c>
      <c r="B1294" t="s">
        <v>456</v>
      </c>
      <c r="C1294" s="1">
        <v>0.32321922610488002</v>
      </c>
    </row>
    <row r="1295" spans="1:3" x14ac:dyDescent="0.25">
      <c r="A1295" t="s">
        <v>444</v>
      </c>
      <c r="B1295" t="s">
        <v>274</v>
      </c>
      <c r="C1295" s="1">
        <v>0.33171463784465599</v>
      </c>
    </row>
    <row r="1296" spans="1:3" x14ac:dyDescent="0.25">
      <c r="A1296" t="s">
        <v>444</v>
      </c>
      <c r="B1296" t="s">
        <v>458</v>
      </c>
      <c r="C1296" s="1">
        <v>0.34265875579076899</v>
      </c>
    </row>
    <row r="1297" spans="1:3" x14ac:dyDescent="0.25">
      <c r="A1297" t="s">
        <v>444</v>
      </c>
      <c r="B1297" t="s">
        <v>115</v>
      </c>
      <c r="C1297" s="1">
        <v>0.29480501352095501</v>
      </c>
    </row>
    <row r="1298" spans="1:3" x14ac:dyDescent="0.25">
      <c r="A1298" t="s">
        <v>444</v>
      </c>
      <c r="B1298" t="s">
        <v>275</v>
      </c>
      <c r="C1298" s="1">
        <v>0.30814881698532198</v>
      </c>
    </row>
    <row r="1299" spans="1:3" x14ac:dyDescent="0.25">
      <c r="A1299" t="s">
        <v>444</v>
      </c>
      <c r="B1299" t="s">
        <v>159</v>
      </c>
      <c r="C1299" s="1">
        <v>0.337434690451001</v>
      </c>
    </row>
    <row r="1300" spans="1:3" x14ac:dyDescent="0.25">
      <c r="A1300" t="s">
        <v>444</v>
      </c>
      <c r="B1300" t="s">
        <v>276</v>
      </c>
      <c r="C1300" s="1">
        <v>0.33816263375867101</v>
      </c>
    </row>
    <row r="1301" spans="1:3" x14ac:dyDescent="0.25">
      <c r="A1301" t="s">
        <v>444</v>
      </c>
      <c r="B1301" t="s">
        <v>161</v>
      </c>
      <c r="C1301" s="1">
        <v>0.34699522242213199</v>
      </c>
    </row>
    <row r="1302" spans="1:3" x14ac:dyDescent="0.25">
      <c r="A1302" t="s">
        <v>444</v>
      </c>
      <c r="B1302" t="s">
        <v>162</v>
      </c>
      <c r="C1302" s="1">
        <v>0.34227119871730599</v>
      </c>
    </row>
    <row r="1303" spans="1:3" x14ac:dyDescent="0.25">
      <c r="A1303" t="s">
        <v>444</v>
      </c>
      <c r="B1303" t="s">
        <v>459</v>
      </c>
      <c r="C1303" s="1">
        <v>0.33336738099475199</v>
      </c>
    </row>
    <row r="1304" spans="1:3" x14ac:dyDescent="0.25">
      <c r="A1304" t="s">
        <v>444</v>
      </c>
      <c r="B1304" t="s">
        <v>277</v>
      </c>
      <c r="C1304" s="1">
        <v>0.346078500864901</v>
      </c>
    </row>
    <row r="1305" spans="1:3" x14ac:dyDescent="0.25">
      <c r="A1305" t="s">
        <v>444</v>
      </c>
      <c r="B1305" t="s">
        <v>163</v>
      </c>
      <c r="C1305" s="1">
        <v>0.35702585059046599</v>
      </c>
    </row>
    <row r="1306" spans="1:3" x14ac:dyDescent="0.25">
      <c r="A1306" t="s">
        <v>444</v>
      </c>
      <c r="B1306" t="s">
        <v>164</v>
      </c>
      <c r="C1306" s="1">
        <v>0.33215681032460098</v>
      </c>
    </row>
    <row r="1307" spans="1:3" x14ac:dyDescent="0.25">
      <c r="A1307" t="s">
        <v>444</v>
      </c>
      <c r="B1307" t="s">
        <v>461</v>
      </c>
      <c r="C1307" s="1">
        <v>0.33084799381997798</v>
      </c>
    </row>
    <row r="1308" spans="1:3" x14ac:dyDescent="0.25">
      <c r="A1308" t="s">
        <v>444</v>
      </c>
      <c r="B1308" t="s">
        <v>165</v>
      </c>
      <c r="C1308" s="1">
        <v>0.330218117532386</v>
      </c>
    </row>
    <row r="1309" spans="1:3" x14ac:dyDescent="0.25">
      <c r="A1309" t="s">
        <v>444</v>
      </c>
      <c r="B1309" t="s">
        <v>168</v>
      </c>
      <c r="C1309" s="1">
        <v>0.35231736539291097</v>
      </c>
    </row>
    <row r="1310" spans="1:3" x14ac:dyDescent="0.25">
      <c r="A1310" t="s">
        <v>444</v>
      </c>
      <c r="B1310" t="s">
        <v>169</v>
      </c>
      <c r="C1310" s="1">
        <v>0.36483877449344498</v>
      </c>
    </row>
    <row r="1311" spans="1:3" x14ac:dyDescent="0.25">
      <c r="A1311" t="s">
        <v>444</v>
      </c>
      <c r="B1311" t="s">
        <v>170</v>
      </c>
      <c r="C1311" s="1">
        <v>0.32786836203099501</v>
      </c>
    </row>
    <row r="1312" spans="1:3" x14ac:dyDescent="0.25">
      <c r="A1312" t="s">
        <v>444</v>
      </c>
      <c r="B1312" t="s">
        <v>171</v>
      </c>
      <c r="C1312" s="1">
        <v>0.34034821029265699</v>
      </c>
    </row>
    <row r="1313" spans="1:3" x14ac:dyDescent="0.25">
      <c r="A1313" t="s">
        <v>444</v>
      </c>
      <c r="B1313" t="s">
        <v>279</v>
      </c>
      <c r="C1313" s="1">
        <v>0.29512027631936499</v>
      </c>
    </row>
    <row r="1314" spans="1:3" x14ac:dyDescent="0.25">
      <c r="A1314" t="s">
        <v>444</v>
      </c>
      <c r="B1314" t="s">
        <v>172</v>
      </c>
      <c r="C1314" s="1">
        <v>0.29717399674084899</v>
      </c>
    </row>
    <row r="1315" spans="1:3" x14ac:dyDescent="0.25">
      <c r="A1315" t="s">
        <v>444</v>
      </c>
      <c r="B1315" t="s">
        <v>281</v>
      </c>
      <c r="C1315" s="1">
        <v>0.29563171038306602</v>
      </c>
    </row>
    <row r="1316" spans="1:3" x14ac:dyDescent="0.25">
      <c r="A1316" t="s">
        <v>444</v>
      </c>
      <c r="B1316" t="s">
        <v>282</v>
      </c>
      <c r="C1316" s="1">
        <v>0.342967517141963</v>
      </c>
    </row>
    <row r="1317" spans="1:3" x14ac:dyDescent="0.25">
      <c r="A1317" t="s">
        <v>444</v>
      </c>
      <c r="B1317" t="s">
        <v>174</v>
      </c>
      <c r="C1317" s="1">
        <v>0.29396870626709498</v>
      </c>
    </row>
    <row r="1318" spans="1:3" x14ac:dyDescent="0.25">
      <c r="A1318" t="s">
        <v>444</v>
      </c>
      <c r="B1318" t="s">
        <v>284</v>
      </c>
      <c r="C1318" s="1">
        <v>0.34652470570337401</v>
      </c>
    </row>
    <row r="1319" spans="1:3" x14ac:dyDescent="0.25">
      <c r="A1319" t="s">
        <v>444</v>
      </c>
      <c r="B1319" t="s">
        <v>175</v>
      </c>
      <c r="C1319" s="1">
        <v>0.31123979274702201</v>
      </c>
    </row>
    <row r="1320" spans="1:3" x14ac:dyDescent="0.25">
      <c r="A1320" t="s">
        <v>444</v>
      </c>
      <c r="B1320" t="s">
        <v>285</v>
      </c>
      <c r="C1320" s="1">
        <v>0.32283536648441102</v>
      </c>
    </row>
    <row r="1321" spans="1:3" x14ac:dyDescent="0.25">
      <c r="A1321" t="s">
        <v>444</v>
      </c>
      <c r="B1321" t="s">
        <v>465</v>
      </c>
      <c r="C1321" s="1">
        <v>0.32730629795611299</v>
      </c>
    </row>
    <row r="1322" spans="1:3" x14ac:dyDescent="0.25">
      <c r="A1322" t="s">
        <v>444</v>
      </c>
      <c r="B1322" t="s">
        <v>176</v>
      </c>
      <c r="C1322" s="1">
        <v>0.33350593953173502</v>
      </c>
    </row>
    <row r="1323" spans="1:3" x14ac:dyDescent="0.25">
      <c r="A1323" t="s">
        <v>444</v>
      </c>
      <c r="B1323" t="s">
        <v>177</v>
      </c>
      <c r="C1323" s="1">
        <v>0.30688913201752899</v>
      </c>
    </row>
    <row r="1324" spans="1:3" x14ac:dyDescent="0.25">
      <c r="A1324" t="s">
        <v>444</v>
      </c>
      <c r="B1324" t="s">
        <v>286</v>
      </c>
      <c r="C1324" s="1">
        <v>0.31309584235829602</v>
      </c>
    </row>
    <row r="1325" spans="1:3" x14ac:dyDescent="0.25">
      <c r="A1325" t="s">
        <v>444</v>
      </c>
      <c r="B1325" t="s">
        <v>178</v>
      </c>
      <c r="C1325" s="1">
        <v>0.311469957196995</v>
      </c>
    </row>
    <row r="1326" spans="1:3" x14ac:dyDescent="0.25">
      <c r="A1326" t="s">
        <v>444</v>
      </c>
      <c r="B1326" t="s">
        <v>179</v>
      </c>
      <c r="C1326" s="1">
        <v>0.29392432604242102</v>
      </c>
    </row>
    <row r="1327" spans="1:3" x14ac:dyDescent="0.25">
      <c r="A1327" t="s">
        <v>444</v>
      </c>
      <c r="B1327" t="s">
        <v>180</v>
      </c>
      <c r="C1327" s="1">
        <v>0.35680623635115499</v>
      </c>
    </row>
    <row r="1328" spans="1:3" x14ac:dyDescent="0.25">
      <c r="A1328" t="s">
        <v>444</v>
      </c>
      <c r="B1328" t="s">
        <v>118</v>
      </c>
      <c r="C1328" s="1">
        <v>0.32316240751030101</v>
      </c>
    </row>
    <row r="1329" spans="1:3" x14ac:dyDescent="0.25">
      <c r="A1329" t="s">
        <v>444</v>
      </c>
      <c r="B1329" t="s">
        <v>181</v>
      </c>
      <c r="C1329" s="1">
        <v>0.36591507793372202</v>
      </c>
    </row>
    <row r="1330" spans="1:3" x14ac:dyDescent="0.25">
      <c r="A1330" t="s">
        <v>444</v>
      </c>
      <c r="B1330" t="s">
        <v>467</v>
      </c>
      <c r="C1330" s="1">
        <v>0.33258870897568599</v>
      </c>
    </row>
    <row r="1331" spans="1:3" x14ac:dyDescent="0.25">
      <c r="A1331" t="s">
        <v>444</v>
      </c>
      <c r="B1331" t="s">
        <v>289</v>
      </c>
      <c r="C1331" s="1">
        <v>0.33054301912902501</v>
      </c>
    </row>
    <row r="1332" spans="1:3" x14ac:dyDescent="0.25">
      <c r="A1332" t="s">
        <v>444</v>
      </c>
      <c r="B1332" t="s">
        <v>183</v>
      </c>
      <c r="C1332" s="1">
        <v>0.330052227471619</v>
      </c>
    </row>
    <row r="1333" spans="1:3" x14ac:dyDescent="0.25">
      <c r="A1333" t="s">
        <v>444</v>
      </c>
      <c r="B1333" t="s">
        <v>291</v>
      </c>
      <c r="C1333" s="1">
        <v>0.32880996242035498</v>
      </c>
    </row>
    <row r="1334" spans="1:3" x14ac:dyDescent="0.25">
      <c r="A1334" t="s">
        <v>444</v>
      </c>
      <c r="B1334" t="s">
        <v>292</v>
      </c>
      <c r="C1334" s="1">
        <v>0.32338782517082298</v>
      </c>
    </row>
    <row r="1335" spans="1:3" x14ac:dyDescent="0.25">
      <c r="A1335" t="s">
        <v>444</v>
      </c>
      <c r="B1335" t="s">
        <v>469</v>
      </c>
      <c r="C1335" s="1">
        <v>0.31472658942935</v>
      </c>
    </row>
    <row r="1336" spans="1:3" x14ac:dyDescent="0.25">
      <c r="A1336" t="s">
        <v>444</v>
      </c>
      <c r="B1336" t="s">
        <v>184</v>
      </c>
      <c r="C1336" s="1">
        <v>0.331806537774258</v>
      </c>
    </row>
    <row r="1337" spans="1:3" x14ac:dyDescent="0.25">
      <c r="A1337" t="s">
        <v>444</v>
      </c>
      <c r="B1337" t="s">
        <v>293</v>
      </c>
      <c r="C1337" s="1">
        <v>0.29235969792238597</v>
      </c>
    </row>
    <row r="1338" spans="1:3" x14ac:dyDescent="0.25">
      <c r="A1338" t="s">
        <v>444</v>
      </c>
      <c r="B1338" t="s">
        <v>294</v>
      </c>
      <c r="C1338" s="1">
        <v>0.35576792449467698</v>
      </c>
    </row>
    <row r="1339" spans="1:3" x14ac:dyDescent="0.25">
      <c r="A1339" t="s">
        <v>444</v>
      </c>
      <c r="B1339" t="s">
        <v>470</v>
      </c>
      <c r="C1339" s="1">
        <v>0.33904943304583401</v>
      </c>
    </row>
    <row r="1340" spans="1:3" x14ac:dyDescent="0.25">
      <c r="A1340" t="s">
        <v>444</v>
      </c>
      <c r="B1340" t="s">
        <v>119</v>
      </c>
      <c r="C1340" s="1">
        <v>0.29861425367441602</v>
      </c>
    </row>
    <row r="1341" spans="1:3" x14ac:dyDescent="0.25">
      <c r="A1341" t="s">
        <v>444</v>
      </c>
      <c r="B1341" t="s">
        <v>186</v>
      </c>
      <c r="C1341" s="1">
        <v>0.30574410899022703</v>
      </c>
    </row>
    <row r="1342" spans="1:3" x14ac:dyDescent="0.25">
      <c r="A1342" t="s">
        <v>444</v>
      </c>
      <c r="B1342" t="s">
        <v>472</v>
      </c>
      <c r="C1342" s="1">
        <v>0.31435894011551102</v>
      </c>
    </row>
    <row r="1343" spans="1:3" x14ac:dyDescent="0.25">
      <c r="A1343" t="s">
        <v>444</v>
      </c>
      <c r="B1343" t="s">
        <v>295</v>
      </c>
      <c r="C1343" s="1">
        <v>0.30492653234787798</v>
      </c>
    </row>
    <row r="1344" spans="1:3" x14ac:dyDescent="0.25">
      <c r="A1344" t="s">
        <v>444</v>
      </c>
      <c r="B1344" t="s">
        <v>187</v>
      </c>
      <c r="C1344" s="1">
        <v>0.33324565456878802</v>
      </c>
    </row>
    <row r="1345" spans="1:3" x14ac:dyDescent="0.25">
      <c r="A1345" t="s">
        <v>444</v>
      </c>
      <c r="B1345" t="s">
        <v>120</v>
      </c>
      <c r="C1345" s="1">
        <v>0.30604920563910198</v>
      </c>
    </row>
    <row r="1346" spans="1:3" x14ac:dyDescent="0.25">
      <c r="A1346" t="s">
        <v>444</v>
      </c>
      <c r="B1346" t="s">
        <v>123</v>
      </c>
      <c r="C1346" s="1">
        <v>0.295004489364464</v>
      </c>
    </row>
    <row r="1347" spans="1:3" x14ac:dyDescent="0.25">
      <c r="A1347" t="s">
        <v>444</v>
      </c>
      <c r="B1347" t="s">
        <v>188</v>
      </c>
      <c r="C1347" s="1">
        <v>0.368711383704588</v>
      </c>
    </row>
    <row r="1348" spans="1:3" x14ac:dyDescent="0.25">
      <c r="A1348" t="s">
        <v>444</v>
      </c>
      <c r="B1348" t="s">
        <v>125</v>
      </c>
      <c r="C1348" s="1">
        <v>0.32393135273915302</v>
      </c>
    </row>
    <row r="1349" spans="1:3" x14ac:dyDescent="0.25">
      <c r="A1349" t="s">
        <v>444</v>
      </c>
      <c r="B1349" t="s">
        <v>190</v>
      </c>
      <c r="C1349" s="1">
        <v>0.34247051716425603</v>
      </c>
    </row>
    <row r="1350" spans="1:3" x14ac:dyDescent="0.25">
      <c r="A1350" t="s">
        <v>444</v>
      </c>
      <c r="B1350" t="s">
        <v>300</v>
      </c>
      <c r="C1350" s="1">
        <v>0.30792674960584399</v>
      </c>
    </row>
    <row r="1351" spans="1:3" x14ac:dyDescent="0.25">
      <c r="A1351" t="s">
        <v>444</v>
      </c>
      <c r="B1351" t="s">
        <v>191</v>
      </c>
      <c r="C1351" s="1">
        <v>0.304807759560141</v>
      </c>
    </row>
    <row r="1352" spans="1:3" x14ac:dyDescent="0.25">
      <c r="A1352" t="s">
        <v>444</v>
      </c>
      <c r="B1352" t="s">
        <v>301</v>
      </c>
      <c r="C1352" s="1">
        <v>0.29773185939604302</v>
      </c>
    </row>
    <row r="1353" spans="1:3" x14ac:dyDescent="0.25">
      <c r="A1353" t="s">
        <v>444</v>
      </c>
      <c r="B1353" t="s">
        <v>302</v>
      </c>
      <c r="C1353" s="1">
        <v>0.33431168231224301</v>
      </c>
    </row>
    <row r="1354" spans="1:3" x14ac:dyDescent="0.25">
      <c r="A1354" t="s">
        <v>444</v>
      </c>
      <c r="B1354" t="s">
        <v>303</v>
      </c>
      <c r="C1354" s="1">
        <v>0.32954272710362498</v>
      </c>
    </row>
    <row r="1355" spans="1:3" x14ac:dyDescent="0.25">
      <c r="A1355" t="s">
        <v>444</v>
      </c>
      <c r="B1355" t="s">
        <v>304</v>
      </c>
      <c r="C1355" s="1">
        <v>0.29227296573497502</v>
      </c>
    </row>
    <row r="1356" spans="1:3" x14ac:dyDescent="0.25">
      <c r="A1356" t="s">
        <v>444</v>
      </c>
      <c r="B1356" t="s">
        <v>392</v>
      </c>
      <c r="C1356" s="1">
        <v>0.29341371172331199</v>
      </c>
    </row>
    <row r="1357" spans="1:3" x14ac:dyDescent="0.25">
      <c r="A1357" t="s">
        <v>444</v>
      </c>
      <c r="B1357" t="s">
        <v>126</v>
      </c>
      <c r="C1357" s="1">
        <v>0.29719142466068799</v>
      </c>
    </row>
    <row r="1358" spans="1:3" x14ac:dyDescent="0.25">
      <c r="A1358" t="s">
        <v>444</v>
      </c>
      <c r="B1358" t="s">
        <v>192</v>
      </c>
      <c r="C1358" s="1">
        <v>0.32168058947614803</v>
      </c>
    </row>
    <row r="1359" spans="1:3" x14ac:dyDescent="0.25">
      <c r="A1359" t="s">
        <v>444</v>
      </c>
      <c r="B1359" t="s">
        <v>393</v>
      </c>
      <c r="C1359" s="1">
        <v>0.32503332948232</v>
      </c>
    </row>
    <row r="1360" spans="1:3" x14ac:dyDescent="0.25">
      <c r="A1360" t="s">
        <v>444</v>
      </c>
      <c r="B1360" t="s">
        <v>193</v>
      </c>
      <c r="C1360" s="1">
        <v>0.30243509478647301</v>
      </c>
    </row>
    <row r="1361" spans="1:3" x14ac:dyDescent="0.25">
      <c r="A1361" t="s">
        <v>444</v>
      </c>
      <c r="B1361" t="s">
        <v>306</v>
      </c>
      <c r="C1361" s="1">
        <v>0.32318443627030402</v>
      </c>
    </row>
    <row r="1362" spans="1:3" x14ac:dyDescent="0.25">
      <c r="A1362" t="s">
        <v>444</v>
      </c>
      <c r="B1362" t="s">
        <v>195</v>
      </c>
      <c r="C1362" s="1">
        <v>0.33093081120867701</v>
      </c>
    </row>
    <row r="1363" spans="1:3" x14ac:dyDescent="0.25">
      <c r="A1363" t="s">
        <v>444</v>
      </c>
      <c r="B1363" t="s">
        <v>308</v>
      </c>
      <c r="C1363" s="1">
        <v>0.32062669326027099</v>
      </c>
    </row>
    <row r="1364" spans="1:3" x14ac:dyDescent="0.25">
      <c r="A1364" t="s">
        <v>444</v>
      </c>
      <c r="B1364" t="s">
        <v>196</v>
      </c>
      <c r="C1364" s="1">
        <v>0.30321330178715999</v>
      </c>
    </row>
    <row r="1365" spans="1:3" x14ac:dyDescent="0.25">
      <c r="A1365" t="s">
        <v>444</v>
      </c>
      <c r="B1365" t="s">
        <v>197</v>
      </c>
      <c r="C1365" s="1">
        <v>0.29305472217061301</v>
      </c>
    </row>
    <row r="1366" spans="1:3" x14ac:dyDescent="0.25">
      <c r="A1366" t="s">
        <v>444</v>
      </c>
      <c r="B1366" t="s">
        <v>309</v>
      </c>
      <c r="C1366" s="1">
        <v>0.33270573605172798</v>
      </c>
    </row>
    <row r="1367" spans="1:3" x14ac:dyDescent="0.25">
      <c r="A1367" t="s">
        <v>444</v>
      </c>
      <c r="B1367" t="s">
        <v>128</v>
      </c>
      <c r="C1367" s="1">
        <v>0.35635478162300799</v>
      </c>
    </row>
    <row r="1368" spans="1:3" x14ac:dyDescent="0.25">
      <c r="A1368" t="s">
        <v>444</v>
      </c>
      <c r="B1368" t="s">
        <v>410</v>
      </c>
      <c r="C1368" s="1">
        <v>0.292116003026057</v>
      </c>
    </row>
    <row r="1369" spans="1:3" x14ac:dyDescent="0.25">
      <c r="A1369" t="s">
        <v>444</v>
      </c>
      <c r="B1369" t="s">
        <v>311</v>
      </c>
      <c r="C1369" s="1">
        <v>0.29578648386332002</v>
      </c>
    </row>
    <row r="1370" spans="1:3" x14ac:dyDescent="0.25">
      <c r="A1370" t="s">
        <v>444</v>
      </c>
      <c r="B1370" t="s">
        <v>312</v>
      </c>
      <c r="C1370" s="1">
        <v>0.31601995961708101</v>
      </c>
    </row>
    <row r="1371" spans="1:3" x14ac:dyDescent="0.25">
      <c r="A1371" t="s">
        <v>444</v>
      </c>
      <c r="B1371" t="s">
        <v>200</v>
      </c>
      <c r="C1371" s="1">
        <v>0.35446874624121499</v>
      </c>
    </row>
    <row r="1372" spans="1:3" x14ac:dyDescent="0.25">
      <c r="A1372" t="s">
        <v>444</v>
      </c>
      <c r="B1372" t="s">
        <v>201</v>
      </c>
      <c r="C1372" s="1">
        <v>0.32243153672247499</v>
      </c>
    </row>
    <row r="1373" spans="1:3" x14ac:dyDescent="0.25">
      <c r="A1373" t="s">
        <v>444</v>
      </c>
      <c r="B1373" t="s">
        <v>204</v>
      </c>
      <c r="C1373" s="1">
        <v>0.29122714113433901</v>
      </c>
    </row>
    <row r="1374" spans="1:3" x14ac:dyDescent="0.25">
      <c r="A1374" t="s">
        <v>444</v>
      </c>
      <c r="B1374" t="s">
        <v>205</v>
      </c>
      <c r="C1374" s="1">
        <v>0.30517737067825601</v>
      </c>
    </row>
    <row r="1375" spans="1:3" x14ac:dyDescent="0.25">
      <c r="A1375" t="s">
        <v>444</v>
      </c>
      <c r="B1375" t="s">
        <v>394</v>
      </c>
      <c r="C1375" s="1">
        <v>0.33915582428796598</v>
      </c>
    </row>
    <row r="1376" spans="1:3" x14ac:dyDescent="0.25">
      <c r="A1376" t="s">
        <v>444</v>
      </c>
      <c r="B1376" t="s">
        <v>318</v>
      </c>
      <c r="C1376" s="1">
        <v>0.34109508551562701</v>
      </c>
    </row>
    <row r="1377" spans="1:3" x14ac:dyDescent="0.25">
      <c r="A1377" t="s">
        <v>444</v>
      </c>
      <c r="B1377" t="s">
        <v>130</v>
      </c>
      <c r="C1377" s="1">
        <v>0.33110687627783397</v>
      </c>
    </row>
    <row r="1378" spans="1:3" x14ac:dyDescent="0.25">
      <c r="A1378" t="s">
        <v>444</v>
      </c>
      <c r="B1378" t="s">
        <v>321</v>
      </c>
      <c r="C1378" s="1">
        <v>0.31018357455836598</v>
      </c>
    </row>
    <row r="1379" spans="1:3" x14ac:dyDescent="0.25">
      <c r="A1379" t="s">
        <v>444</v>
      </c>
      <c r="B1379" t="s">
        <v>396</v>
      </c>
      <c r="C1379" s="1">
        <v>0.31290011454584898</v>
      </c>
    </row>
    <row r="1380" spans="1:3" x14ac:dyDescent="0.25">
      <c r="A1380" t="s">
        <v>444</v>
      </c>
      <c r="B1380" t="s">
        <v>131</v>
      </c>
      <c r="C1380" s="1">
        <v>0.38181042112677299</v>
      </c>
    </row>
    <row r="1381" spans="1:3" x14ac:dyDescent="0.25">
      <c r="A1381" t="s">
        <v>444</v>
      </c>
      <c r="B1381" t="s">
        <v>325</v>
      </c>
      <c r="C1381" s="1">
        <v>0.29956685171623398</v>
      </c>
    </row>
    <row r="1382" spans="1:3" x14ac:dyDescent="0.25">
      <c r="A1382" t="s">
        <v>444</v>
      </c>
      <c r="B1382" t="s">
        <v>132</v>
      </c>
      <c r="C1382" s="1">
        <v>0.33914208953338898</v>
      </c>
    </row>
    <row r="1383" spans="1:3" x14ac:dyDescent="0.25">
      <c r="A1383" t="s">
        <v>444</v>
      </c>
      <c r="B1383" t="s">
        <v>328</v>
      </c>
      <c r="C1383" s="1">
        <v>0.335404036651683</v>
      </c>
    </row>
    <row r="1384" spans="1:3" x14ac:dyDescent="0.25">
      <c r="A1384" t="s">
        <v>444</v>
      </c>
      <c r="B1384" t="s">
        <v>133</v>
      </c>
      <c r="C1384" s="1">
        <v>0.29793276933379598</v>
      </c>
    </row>
    <row r="1385" spans="1:3" x14ac:dyDescent="0.25">
      <c r="A1385" t="s">
        <v>444</v>
      </c>
      <c r="B1385" t="s">
        <v>207</v>
      </c>
      <c r="C1385" s="1">
        <v>0.29681349945054197</v>
      </c>
    </row>
    <row r="1386" spans="1:3" x14ac:dyDescent="0.25">
      <c r="A1386" t="s">
        <v>444</v>
      </c>
      <c r="B1386" t="s">
        <v>208</v>
      </c>
      <c r="C1386" s="1">
        <v>0.36341765287539501</v>
      </c>
    </row>
    <row r="1387" spans="1:3" x14ac:dyDescent="0.25">
      <c r="A1387" t="s">
        <v>444</v>
      </c>
      <c r="B1387" t="s">
        <v>209</v>
      </c>
      <c r="C1387" s="1">
        <v>0.33087871498698301</v>
      </c>
    </row>
    <row r="1388" spans="1:3" x14ac:dyDescent="0.25">
      <c r="A1388" t="s">
        <v>444</v>
      </c>
      <c r="B1388" t="s">
        <v>210</v>
      </c>
      <c r="C1388" s="1">
        <v>0.34351531547842901</v>
      </c>
    </row>
    <row r="1389" spans="1:3" x14ac:dyDescent="0.25">
      <c r="A1389" t="s">
        <v>444</v>
      </c>
      <c r="B1389" t="s">
        <v>211</v>
      </c>
      <c r="C1389" s="1">
        <v>0.30328969430876102</v>
      </c>
    </row>
    <row r="1390" spans="1:3" x14ac:dyDescent="0.25">
      <c r="A1390" t="s">
        <v>444</v>
      </c>
      <c r="B1390" t="s">
        <v>329</v>
      </c>
      <c r="C1390" s="1">
        <v>0.32603785597088603</v>
      </c>
    </row>
    <row r="1391" spans="1:3" x14ac:dyDescent="0.25">
      <c r="A1391" t="s">
        <v>444</v>
      </c>
      <c r="B1391" t="s">
        <v>212</v>
      </c>
      <c r="C1391" s="1">
        <v>0.33246074073345</v>
      </c>
    </row>
    <row r="1392" spans="1:3" x14ac:dyDescent="0.25">
      <c r="A1392" t="s">
        <v>444</v>
      </c>
      <c r="B1392" t="s">
        <v>397</v>
      </c>
      <c r="C1392" s="1">
        <v>0.322085428411023</v>
      </c>
    </row>
    <row r="1393" spans="1:3" x14ac:dyDescent="0.25">
      <c r="A1393" t="s">
        <v>444</v>
      </c>
      <c r="B1393" t="s">
        <v>134</v>
      </c>
      <c r="C1393" s="1">
        <v>0.30390794459979198</v>
      </c>
    </row>
    <row r="1394" spans="1:3" x14ac:dyDescent="0.25">
      <c r="A1394" t="s">
        <v>444</v>
      </c>
      <c r="B1394" t="s">
        <v>213</v>
      </c>
      <c r="C1394" s="1">
        <v>0.34017357542542898</v>
      </c>
    </row>
    <row r="1395" spans="1:3" x14ac:dyDescent="0.25">
      <c r="A1395" t="s">
        <v>444</v>
      </c>
      <c r="B1395" t="s">
        <v>331</v>
      </c>
      <c r="C1395" s="1">
        <v>0.32031022021310601</v>
      </c>
    </row>
    <row r="1396" spans="1:3" x14ac:dyDescent="0.25">
      <c r="A1396" t="s">
        <v>444</v>
      </c>
      <c r="B1396" t="s">
        <v>214</v>
      </c>
      <c r="C1396" s="1">
        <v>0.33877580338067398</v>
      </c>
    </row>
    <row r="1397" spans="1:3" x14ac:dyDescent="0.25">
      <c r="A1397" t="s">
        <v>444</v>
      </c>
      <c r="B1397" t="s">
        <v>332</v>
      </c>
      <c r="C1397" s="1">
        <v>0.32134904309199502</v>
      </c>
    </row>
    <row r="1398" spans="1:3" x14ac:dyDescent="0.25">
      <c r="A1398" t="s">
        <v>444</v>
      </c>
      <c r="B1398" t="s">
        <v>215</v>
      </c>
      <c r="C1398" s="1">
        <v>0.292489092075366</v>
      </c>
    </row>
    <row r="1399" spans="1:3" x14ac:dyDescent="0.25">
      <c r="A1399" t="s">
        <v>444</v>
      </c>
      <c r="B1399" t="s">
        <v>216</v>
      </c>
      <c r="C1399" s="1">
        <v>0.35378782303866202</v>
      </c>
    </row>
    <row r="1400" spans="1:3" x14ac:dyDescent="0.25">
      <c r="A1400" t="s">
        <v>444</v>
      </c>
      <c r="B1400" t="s">
        <v>135</v>
      </c>
      <c r="C1400" s="1">
        <v>0.315014432080712</v>
      </c>
    </row>
    <row r="1401" spans="1:3" x14ac:dyDescent="0.25">
      <c r="A1401" t="s">
        <v>444</v>
      </c>
      <c r="B1401" t="s">
        <v>217</v>
      </c>
      <c r="C1401" s="1">
        <v>0.33630250032115799</v>
      </c>
    </row>
    <row r="1402" spans="1:3" x14ac:dyDescent="0.25">
      <c r="A1402" t="s">
        <v>444</v>
      </c>
      <c r="B1402" t="s">
        <v>218</v>
      </c>
      <c r="C1402" s="1">
        <v>0.32382985188642499</v>
      </c>
    </row>
    <row r="1403" spans="1:3" x14ac:dyDescent="0.25">
      <c r="A1403" t="s">
        <v>444</v>
      </c>
      <c r="B1403" t="s">
        <v>334</v>
      </c>
      <c r="C1403" s="1">
        <v>0.30270452777871998</v>
      </c>
    </row>
    <row r="1404" spans="1:3" x14ac:dyDescent="0.25">
      <c r="A1404" t="s">
        <v>444</v>
      </c>
      <c r="B1404" t="s">
        <v>219</v>
      </c>
      <c r="C1404" s="1">
        <v>0.340807686783905</v>
      </c>
    </row>
    <row r="1405" spans="1:3" x14ac:dyDescent="0.25">
      <c r="A1405" t="s">
        <v>444</v>
      </c>
      <c r="B1405" t="s">
        <v>398</v>
      </c>
      <c r="C1405" s="1">
        <v>0.33592501844795802</v>
      </c>
    </row>
    <row r="1406" spans="1:3" x14ac:dyDescent="0.25">
      <c r="A1406" t="s">
        <v>444</v>
      </c>
      <c r="B1406" t="s">
        <v>222</v>
      </c>
      <c r="C1406" s="1">
        <v>0.31298824409924397</v>
      </c>
    </row>
    <row r="1407" spans="1:3" x14ac:dyDescent="0.25">
      <c r="A1407" t="s">
        <v>444</v>
      </c>
      <c r="B1407" t="s">
        <v>223</v>
      </c>
      <c r="C1407" s="1">
        <v>0.30022824917763802</v>
      </c>
    </row>
    <row r="1408" spans="1:3" x14ac:dyDescent="0.25">
      <c r="A1408" t="s">
        <v>444</v>
      </c>
      <c r="B1408" t="s">
        <v>399</v>
      </c>
      <c r="C1408" s="1">
        <v>0.34113493270463002</v>
      </c>
    </row>
    <row r="1409" spans="1:3" x14ac:dyDescent="0.25">
      <c r="A1409" t="s">
        <v>444</v>
      </c>
      <c r="B1409" t="s">
        <v>336</v>
      </c>
      <c r="C1409" s="1">
        <v>0.29602455918340898</v>
      </c>
    </row>
    <row r="1410" spans="1:3" x14ac:dyDescent="0.25">
      <c r="A1410" t="s">
        <v>444</v>
      </c>
      <c r="B1410" t="s">
        <v>337</v>
      </c>
      <c r="C1410" s="1">
        <v>0.32854394104694001</v>
      </c>
    </row>
    <row r="1411" spans="1:3" x14ac:dyDescent="0.25">
      <c r="A1411" t="s">
        <v>444</v>
      </c>
      <c r="B1411" t="s">
        <v>225</v>
      </c>
      <c r="C1411" s="1">
        <v>0.33881170126369797</v>
      </c>
    </row>
    <row r="1412" spans="1:3" x14ac:dyDescent="0.25">
      <c r="A1412" t="s">
        <v>444</v>
      </c>
      <c r="B1412" t="s">
        <v>137</v>
      </c>
      <c r="C1412" s="1">
        <v>0.32197498412820602</v>
      </c>
    </row>
    <row r="1413" spans="1:3" x14ac:dyDescent="0.25">
      <c r="A1413" t="s">
        <v>444</v>
      </c>
      <c r="B1413" t="s">
        <v>227</v>
      </c>
      <c r="C1413" s="1">
        <v>0.36284038964241999</v>
      </c>
    </row>
    <row r="1414" spans="1:3" x14ac:dyDescent="0.25">
      <c r="A1414" t="s">
        <v>444</v>
      </c>
      <c r="B1414" t="s">
        <v>228</v>
      </c>
      <c r="C1414" s="1">
        <v>0.36752946837693301</v>
      </c>
    </row>
    <row r="1415" spans="1:3" x14ac:dyDescent="0.25">
      <c r="A1415" t="s">
        <v>444</v>
      </c>
      <c r="B1415" t="s">
        <v>423</v>
      </c>
      <c r="C1415" s="1">
        <v>0.29691343611590099</v>
      </c>
    </row>
    <row r="1416" spans="1:3" x14ac:dyDescent="0.25">
      <c r="A1416" t="s">
        <v>444</v>
      </c>
      <c r="B1416" t="s">
        <v>229</v>
      </c>
      <c r="C1416" s="1">
        <v>0.34354729973235498</v>
      </c>
    </row>
    <row r="1417" spans="1:3" x14ac:dyDescent="0.25">
      <c r="A1417" t="s">
        <v>444</v>
      </c>
      <c r="B1417" t="s">
        <v>341</v>
      </c>
      <c r="C1417" s="1">
        <v>0.32506446417979001</v>
      </c>
    </row>
    <row r="1418" spans="1:3" x14ac:dyDescent="0.25">
      <c r="A1418" t="s">
        <v>444</v>
      </c>
      <c r="B1418" t="s">
        <v>342</v>
      </c>
      <c r="C1418" s="1">
        <v>0.29169133819443099</v>
      </c>
    </row>
    <row r="1419" spans="1:3" x14ac:dyDescent="0.25">
      <c r="A1419" t="s">
        <v>444</v>
      </c>
      <c r="B1419" t="s">
        <v>230</v>
      </c>
      <c r="C1419" s="1">
        <v>0.32143038715643102</v>
      </c>
    </row>
    <row r="1420" spans="1:3" x14ac:dyDescent="0.25">
      <c r="A1420" t="s">
        <v>444</v>
      </c>
      <c r="B1420" t="s">
        <v>400</v>
      </c>
      <c r="C1420" s="1">
        <v>0.31741809494039702</v>
      </c>
    </row>
    <row r="1421" spans="1:3" x14ac:dyDescent="0.25">
      <c r="A1421" t="s">
        <v>444</v>
      </c>
      <c r="B1421" t="s">
        <v>231</v>
      </c>
      <c r="C1421" s="1">
        <v>0.31980755145675599</v>
      </c>
    </row>
    <row r="1422" spans="1:3" x14ac:dyDescent="0.25">
      <c r="A1422" t="s">
        <v>444</v>
      </c>
      <c r="B1422" t="s">
        <v>344</v>
      </c>
      <c r="C1422" s="1">
        <v>0.316102136245897</v>
      </c>
    </row>
    <row r="1423" spans="1:3" x14ac:dyDescent="0.25">
      <c r="A1423" t="s">
        <v>444</v>
      </c>
      <c r="B1423" t="s">
        <v>232</v>
      </c>
      <c r="C1423" s="1">
        <v>0.31015240702507202</v>
      </c>
    </row>
    <row r="1424" spans="1:3" x14ac:dyDescent="0.25">
      <c r="A1424" t="s">
        <v>444</v>
      </c>
      <c r="B1424" t="s">
        <v>139</v>
      </c>
      <c r="C1424" s="1">
        <v>0.31942306512434498</v>
      </c>
    </row>
    <row r="1425" spans="1:3" x14ac:dyDescent="0.25">
      <c r="A1425" t="s">
        <v>444</v>
      </c>
      <c r="B1425" t="s">
        <v>233</v>
      </c>
      <c r="C1425" s="1">
        <v>0.30666044561609201</v>
      </c>
    </row>
    <row r="1426" spans="1:3" x14ac:dyDescent="0.25">
      <c r="A1426" t="s">
        <v>444</v>
      </c>
      <c r="B1426" t="s">
        <v>140</v>
      </c>
      <c r="C1426" s="1">
        <v>0.33949466102956599</v>
      </c>
    </row>
    <row r="1427" spans="1:3" x14ac:dyDescent="0.25">
      <c r="A1427" t="s">
        <v>444</v>
      </c>
      <c r="B1427" t="s">
        <v>234</v>
      </c>
      <c r="C1427" s="1">
        <v>0.344987130490024</v>
      </c>
    </row>
    <row r="1428" spans="1:3" x14ac:dyDescent="0.25">
      <c r="A1428" t="s">
        <v>444</v>
      </c>
      <c r="B1428" t="s">
        <v>414</v>
      </c>
      <c r="C1428" s="1">
        <v>0.29977064524681701</v>
      </c>
    </row>
    <row r="1429" spans="1:3" x14ac:dyDescent="0.25">
      <c r="A1429" t="s">
        <v>444</v>
      </c>
      <c r="B1429" t="s">
        <v>235</v>
      </c>
      <c r="C1429" s="1">
        <v>0.31480350578201099</v>
      </c>
    </row>
    <row r="1430" spans="1:3" x14ac:dyDescent="0.25">
      <c r="A1430" t="s">
        <v>444</v>
      </c>
      <c r="B1430" t="s">
        <v>345</v>
      </c>
      <c r="C1430" s="1">
        <v>0.30321663150060202</v>
      </c>
    </row>
    <row r="1431" spans="1:3" x14ac:dyDescent="0.25">
      <c r="A1431" t="s">
        <v>444</v>
      </c>
      <c r="B1431" t="s">
        <v>236</v>
      </c>
      <c r="C1431" s="1">
        <v>0.33447180173959101</v>
      </c>
    </row>
    <row r="1432" spans="1:3" x14ac:dyDescent="0.25">
      <c r="A1432" t="s">
        <v>444</v>
      </c>
      <c r="B1432" t="s">
        <v>141</v>
      </c>
      <c r="C1432" s="1">
        <v>0.348798222997728</v>
      </c>
    </row>
    <row r="1433" spans="1:3" x14ac:dyDescent="0.25">
      <c r="A1433" t="s">
        <v>444</v>
      </c>
      <c r="B1433" t="s">
        <v>401</v>
      </c>
      <c r="C1433" s="1">
        <v>0.32724155974025698</v>
      </c>
    </row>
    <row r="1434" spans="1:3" x14ac:dyDescent="0.25">
      <c r="A1434" t="s">
        <v>444</v>
      </c>
      <c r="B1434" t="s">
        <v>346</v>
      </c>
      <c r="C1434" s="1">
        <v>0.32562768338543702</v>
      </c>
    </row>
    <row r="1435" spans="1:3" x14ac:dyDescent="0.25">
      <c r="A1435" t="s">
        <v>444</v>
      </c>
      <c r="B1435" t="s">
        <v>349</v>
      </c>
      <c r="C1435" s="1">
        <v>0.30661417743388902</v>
      </c>
    </row>
    <row r="1436" spans="1:3" x14ac:dyDescent="0.25">
      <c r="A1436" t="s">
        <v>444</v>
      </c>
      <c r="B1436" t="s">
        <v>350</v>
      </c>
      <c r="C1436" s="1">
        <v>0.32834421935444102</v>
      </c>
    </row>
    <row r="1437" spans="1:3" x14ac:dyDescent="0.25">
      <c r="A1437" t="s">
        <v>444</v>
      </c>
      <c r="B1437" t="s">
        <v>351</v>
      </c>
      <c r="C1437" s="1">
        <v>0.29227689158876402</v>
      </c>
    </row>
    <row r="1438" spans="1:3" x14ac:dyDescent="0.25">
      <c r="A1438" t="s">
        <v>444</v>
      </c>
      <c r="B1438" t="s">
        <v>388</v>
      </c>
      <c r="C1438" s="1">
        <v>0.32379437331791999</v>
      </c>
    </row>
    <row r="1439" spans="1:3" x14ac:dyDescent="0.25">
      <c r="A1439" t="s">
        <v>444</v>
      </c>
      <c r="B1439" t="s">
        <v>237</v>
      </c>
      <c r="C1439" s="1">
        <v>0.33773713999649901</v>
      </c>
    </row>
    <row r="1440" spans="1:3" x14ac:dyDescent="0.25">
      <c r="A1440" t="s">
        <v>444</v>
      </c>
      <c r="B1440" t="s">
        <v>239</v>
      </c>
      <c r="C1440" s="1">
        <v>0.34474467799891301</v>
      </c>
    </row>
    <row r="1441" spans="1:3" x14ac:dyDescent="0.25">
      <c r="A1441" t="s">
        <v>444</v>
      </c>
      <c r="B1441" t="s">
        <v>142</v>
      </c>
      <c r="C1441" s="1">
        <v>0.32688801084343699</v>
      </c>
    </row>
    <row r="1442" spans="1:3" x14ac:dyDescent="0.25">
      <c r="A1442" t="s">
        <v>444</v>
      </c>
      <c r="B1442" t="s">
        <v>143</v>
      </c>
      <c r="C1442" s="1">
        <v>0.29574149393213101</v>
      </c>
    </row>
    <row r="1443" spans="1:3" x14ac:dyDescent="0.25">
      <c r="A1443" t="s">
        <v>444</v>
      </c>
      <c r="B1443" t="s">
        <v>240</v>
      </c>
      <c r="C1443" s="1">
        <v>0.28947942685183398</v>
      </c>
    </row>
    <row r="1444" spans="1:3" x14ac:dyDescent="0.25">
      <c r="A1444" t="s">
        <v>444</v>
      </c>
      <c r="B1444" t="s">
        <v>425</v>
      </c>
      <c r="C1444" s="1">
        <v>0.31217188926750999</v>
      </c>
    </row>
    <row r="1445" spans="1:3" x14ac:dyDescent="0.25">
      <c r="A1445" t="s">
        <v>444</v>
      </c>
      <c r="B1445" t="s">
        <v>241</v>
      </c>
      <c r="C1445" s="1">
        <v>0.30882477524631702</v>
      </c>
    </row>
    <row r="1446" spans="1:3" x14ac:dyDescent="0.25">
      <c r="A1446" t="s">
        <v>444</v>
      </c>
      <c r="B1446" t="s">
        <v>242</v>
      </c>
      <c r="C1446" s="1">
        <v>0.37302555476016802</v>
      </c>
    </row>
    <row r="1447" spans="1:3" x14ac:dyDescent="0.25">
      <c r="A1447" t="s">
        <v>444</v>
      </c>
      <c r="B1447" t="s">
        <v>144</v>
      </c>
      <c r="C1447" s="1">
        <v>0.310603617145843</v>
      </c>
    </row>
    <row r="1448" spans="1:3" x14ac:dyDescent="0.25">
      <c r="A1448" t="s">
        <v>444</v>
      </c>
      <c r="B1448" t="s">
        <v>354</v>
      </c>
      <c r="C1448" s="1">
        <v>0.29400720208434999</v>
      </c>
    </row>
    <row r="1449" spans="1:3" x14ac:dyDescent="0.25">
      <c r="A1449" t="s">
        <v>444</v>
      </c>
      <c r="B1449" t="s">
        <v>355</v>
      </c>
      <c r="C1449" s="1">
        <v>0.32443865189898902</v>
      </c>
    </row>
    <row r="1450" spans="1:3" x14ac:dyDescent="0.25">
      <c r="A1450" t="s">
        <v>444</v>
      </c>
      <c r="B1450" t="s">
        <v>145</v>
      </c>
      <c r="C1450" s="1">
        <v>0.29933212480169002</v>
      </c>
    </row>
    <row r="1451" spans="1:3" x14ac:dyDescent="0.25">
      <c r="A1451" t="s">
        <v>444</v>
      </c>
      <c r="B1451" t="s">
        <v>146</v>
      </c>
      <c r="C1451" s="1">
        <v>0.32279273489501598</v>
      </c>
    </row>
    <row r="1452" spans="1:3" x14ac:dyDescent="0.25">
      <c r="A1452" t="s">
        <v>444</v>
      </c>
      <c r="B1452" t="s">
        <v>243</v>
      </c>
      <c r="C1452" s="1">
        <v>0.34601146237555302</v>
      </c>
    </row>
    <row r="1453" spans="1:3" x14ac:dyDescent="0.25">
      <c r="A1453" t="s">
        <v>444</v>
      </c>
      <c r="B1453" t="s">
        <v>402</v>
      </c>
      <c r="C1453" s="1">
        <v>0.30041529742165701</v>
      </c>
    </row>
    <row r="1454" spans="1:3" x14ac:dyDescent="0.25">
      <c r="A1454" t="s">
        <v>444</v>
      </c>
      <c r="B1454" t="s">
        <v>358</v>
      </c>
      <c r="C1454" s="1">
        <v>0.32166128877925598</v>
      </c>
    </row>
    <row r="1455" spans="1:3" x14ac:dyDescent="0.25">
      <c r="A1455" t="s">
        <v>444</v>
      </c>
      <c r="B1455" t="s">
        <v>147</v>
      </c>
      <c r="C1455" s="1">
        <v>0.32238208690428699</v>
      </c>
    </row>
    <row r="1456" spans="1:3" x14ac:dyDescent="0.25">
      <c r="A1456" t="s">
        <v>444</v>
      </c>
      <c r="B1456" t="s">
        <v>427</v>
      </c>
      <c r="C1456" s="1">
        <v>0.30722830101185</v>
      </c>
    </row>
    <row r="1457" spans="1:3" x14ac:dyDescent="0.25">
      <c r="A1457" t="s">
        <v>444</v>
      </c>
      <c r="B1457" t="s">
        <v>244</v>
      </c>
      <c r="C1457" s="1">
        <v>0.29724190595585098</v>
      </c>
    </row>
    <row r="1458" spans="1:3" x14ac:dyDescent="0.25">
      <c r="A1458" t="s">
        <v>444</v>
      </c>
      <c r="B1458" t="s">
        <v>245</v>
      </c>
      <c r="C1458" s="1">
        <v>0.31902160779942801</v>
      </c>
    </row>
    <row r="1459" spans="1:3" x14ac:dyDescent="0.25">
      <c r="A1459" t="s">
        <v>444</v>
      </c>
      <c r="B1459" t="s">
        <v>359</v>
      </c>
      <c r="C1459" s="1">
        <v>0.32277777058033102</v>
      </c>
    </row>
    <row r="1460" spans="1:3" x14ac:dyDescent="0.25">
      <c r="A1460" t="s">
        <v>444</v>
      </c>
      <c r="B1460" t="s">
        <v>360</v>
      </c>
      <c r="C1460" s="1">
        <v>0.35142156159348298</v>
      </c>
    </row>
    <row r="1461" spans="1:3" x14ac:dyDescent="0.25">
      <c r="A1461" t="s">
        <v>444</v>
      </c>
      <c r="B1461" t="s">
        <v>361</v>
      </c>
      <c r="C1461" s="1">
        <v>0.35115023340227403</v>
      </c>
    </row>
    <row r="1462" spans="1:3" x14ac:dyDescent="0.25">
      <c r="A1462" t="s">
        <v>444</v>
      </c>
      <c r="B1462" t="s">
        <v>362</v>
      </c>
      <c r="C1462" s="1">
        <v>0.30364001181469902</v>
      </c>
    </row>
    <row r="1463" spans="1:3" x14ac:dyDescent="0.25">
      <c r="A1463" t="s">
        <v>444</v>
      </c>
      <c r="B1463" t="s">
        <v>246</v>
      </c>
      <c r="C1463" s="1">
        <v>0.33195677977325999</v>
      </c>
    </row>
    <row r="1464" spans="1:3" x14ac:dyDescent="0.25">
      <c r="A1464" t="s">
        <v>444</v>
      </c>
      <c r="B1464" t="s">
        <v>247</v>
      </c>
      <c r="C1464" s="1">
        <v>0.340334796155976</v>
      </c>
    </row>
    <row r="1465" spans="1:3" x14ac:dyDescent="0.25">
      <c r="A1465" t="s">
        <v>444</v>
      </c>
      <c r="B1465" t="s">
        <v>249</v>
      </c>
      <c r="C1465" s="1">
        <v>0.31215284075636501</v>
      </c>
    </row>
    <row r="1466" spans="1:3" x14ac:dyDescent="0.25">
      <c r="A1466" t="s">
        <v>444</v>
      </c>
      <c r="B1466" t="s">
        <v>389</v>
      </c>
      <c r="C1466" s="1">
        <v>0.30863634335199303</v>
      </c>
    </row>
    <row r="1467" spans="1:3" x14ac:dyDescent="0.25">
      <c r="A1467" t="s">
        <v>444</v>
      </c>
      <c r="B1467" t="s">
        <v>403</v>
      </c>
      <c r="C1467" s="1">
        <v>0.33219647266152003</v>
      </c>
    </row>
    <row r="1468" spans="1:3" x14ac:dyDescent="0.25">
      <c r="A1468" t="s">
        <v>444</v>
      </c>
      <c r="B1468" t="s">
        <v>150</v>
      </c>
      <c r="C1468" s="1">
        <v>0.31952864664295499</v>
      </c>
    </row>
    <row r="1469" spans="1:3" x14ac:dyDescent="0.25">
      <c r="A1469" t="s">
        <v>444</v>
      </c>
      <c r="B1469" t="s">
        <v>250</v>
      </c>
      <c r="C1469" s="1">
        <v>0.35762995199174302</v>
      </c>
    </row>
    <row r="1470" spans="1:3" x14ac:dyDescent="0.25">
      <c r="A1470" t="s">
        <v>444</v>
      </c>
      <c r="B1470" t="s">
        <v>364</v>
      </c>
      <c r="C1470" s="1">
        <v>0.31428436091294298</v>
      </c>
    </row>
    <row r="1471" spans="1:3" x14ac:dyDescent="0.25">
      <c r="A1471" t="s">
        <v>444</v>
      </c>
      <c r="B1471" t="s">
        <v>390</v>
      </c>
      <c r="C1471" s="1">
        <v>0.31843284865266702</v>
      </c>
    </row>
    <row r="1472" spans="1:3" x14ac:dyDescent="0.25">
      <c r="A1472" t="s">
        <v>444</v>
      </c>
      <c r="B1472" t="s">
        <v>253</v>
      </c>
      <c r="C1472" s="1">
        <v>0.31842435817784398</v>
      </c>
    </row>
    <row r="1473" spans="1:3" x14ac:dyDescent="0.25">
      <c r="A1473" t="s">
        <v>444</v>
      </c>
      <c r="B1473" t="s">
        <v>152</v>
      </c>
      <c r="C1473" s="1">
        <v>0.31806991207247898</v>
      </c>
    </row>
    <row r="1474" spans="1:3" x14ac:dyDescent="0.25">
      <c r="A1474" t="s">
        <v>444</v>
      </c>
      <c r="B1474" t="s">
        <v>254</v>
      </c>
      <c r="C1474" s="1">
        <v>0.311522872423529</v>
      </c>
    </row>
    <row r="1475" spans="1:3" x14ac:dyDescent="0.25">
      <c r="A1475" t="s">
        <v>444</v>
      </c>
      <c r="B1475" t="s">
        <v>255</v>
      </c>
      <c r="C1475" s="1">
        <v>0.32280054422590698</v>
      </c>
    </row>
    <row r="1476" spans="1:3" x14ac:dyDescent="0.25">
      <c r="A1476" t="s">
        <v>444</v>
      </c>
      <c r="B1476" t="s">
        <v>365</v>
      </c>
      <c r="C1476" s="1">
        <v>0.34739452536777299</v>
      </c>
    </row>
    <row r="1477" spans="1:3" x14ac:dyDescent="0.25">
      <c r="A1477" t="s">
        <v>444</v>
      </c>
      <c r="B1477" t="s">
        <v>256</v>
      </c>
      <c r="C1477" s="1">
        <v>0.29255026330712502</v>
      </c>
    </row>
    <row r="1478" spans="1:3" x14ac:dyDescent="0.25">
      <c r="A1478" t="s">
        <v>444</v>
      </c>
      <c r="B1478" t="s">
        <v>404</v>
      </c>
      <c r="C1478" s="1">
        <v>0.334588410764182</v>
      </c>
    </row>
    <row r="1479" spans="1:3" x14ac:dyDescent="0.25">
      <c r="A1479" t="s">
        <v>444</v>
      </c>
      <c r="B1479" t="s">
        <v>368</v>
      </c>
      <c r="C1479" s="1">
        <v>0.32499519595342702</v>
      </c>
    </row>
    <row r="1480" spans="1:3" x14ac:dyDescent="0.25">
      <c r="A1480" t="s">
        <v>444</v>
      </c>
      <c r="B1480" t="s">
        <v>258</v>
      </c>
      <c r="C1480" s="1">
        <v>0.29055921535812601</v>
      </c>
    </row>
    <row r="1481" spans="1:3" x14ac:dyDescent="0.25">
      <c r="A1481" t="s">
        <v>444</v>
      </c>
      <c r="B1481" t="s">
        <v>416</v>
      </c>
      <c r="C1481" s="1">
        <v>0.32650761306334403</v>
      </c>
    </row>
    <row r="1482" spans="1:3" x14ac:dyDescent="0.25">
      <c r="A1482" t="s">
        <v>444</v>
      </c>
      <c r="B1482" t="s">
        <v>369</v>
      </c>
      <c r="C1482" s="1">
        <v>0.333879943600778</v>
      </c>
    </row>
    <row r="1483" spans="1:3" x14ac:dyDescent="0.25">
      <c r="A1483" t="s">
        <v>444</v>
      </c>
      <c r="B1483" t="s">
        <v>370</v>
      </c>
      <c r="C1483" s="1">
        <v>0.29034682877284901</v>
      </c>
    </row>
    <row r="1484" spans="1:3" x14ac:dyDescent="0.25">
      <c r="A1484" t="s">
        <v>444</v>
      </c>
      <c r="B1484" t="s">
        <v>371</v>
      </c>
      <c r="C1484" s="1">
        <v>0.34665646617243401</v>
      </c>
    </row>
    <row r="1485" spans="1:3" x14ac:dyDescent="0.25">
      <c r="A1485" t="s">
        <v>444</v>
      </c>
      <c r="B1485" t="s">
        <v>405</v>
      </c>
      <c r="C1485" s="1">
        <v>0.33227320114044701</v>
      </c>
    </row>
    <row r="1486" spans="1:3" x14ac:dyDescent="0.25">
      <c r="A1486" t="s">
        <v>444</v>
      </c>
      <c r="B1486" t="s">
        <v>261</v>
      </c>
      <c r="C1486" s="1">
        <v>0.34495036377619398</v>
      </c>
    </row>
    <row r="1487" spans="1:3" x14ac:dyDescent="0.25">
      <c r="A1487" t="s">
        <v>444</v>
      </c>
      <c r="B1487" t="s">
        <v>262</v>
      </c>
      <c r="C1487" s="1">
        <v>0.33188985591972697</v>
      </c>
    </row>
    <row r="1488" spans="1:3" x14ac:dyDescent="0.25">
      <c r="A1488" t="s">
        <v>444</v>
      </c>
      <c r="B1488" t="s">
        <v>417</v>
      </c>
      <c r="C1488" s="1">
        <v>0.34312070767108899</v>
      </c>
    </row>
    <row r="1489" spans="1:3" x14ac:dyDescent="0.25">
      <c r="A1489" t="s">
        <v>444</v>
      </c>
      <c r="B1489" t="s">
        <v>263</v>
      </c>
      <c r="C1489" s="1">
        <v>0.29753109421241902</v>
      </c>
    </row>
    <row r="1490" spans="1:3" x14ac:dyDescent="0.25">
      <c r="A1490" t="s">
        <v>444</v>
      </c>
      <c r="B1490" t="s">
        <v>264</v>
      </c>
      <c r="C1490" s="1">
        <v>0.34646269767950799</v>
      </c>
    </row>
    <row r="1491" spans="1:3" x14ac:dyDescent="0.25">
      <c r="A1491" t="s">
        <v>444</v>
      </c>
      <c r="B1491" t="s">
        <v>372</v>
      </c>
      <c r="C1491" s="1">
        <v>0.339614977864794</v>
      </c>
    </row>
    <row r="1492" spans="1:3" x14ac:dyDescent="0.25">
      <c r="A1492" t="s">
        <v>444</v>
      </c>
      <c r="B1492" t="s">
        <v>383</v>
      </c>
      <c r="C1492" s="1">
        <v>0.33606528136540897</v>
      </c>
    </row>
    <row r="1493" spans="1:3" x14ac:dyDescent="0.25">
      <c r="A1493" t="s">
        <v>444</v>
      </c>
      <c r="B1493" t="s">
        <v>265</v>
      </c>
      <c r="C1493" s="1">
        <v>0.311887034117247</v>
      </c>
    </row>
    <row r="1494" spans="1:3" x14ac:dyDescent="0.25">
      <c r="A1494" t="s">
        <v>444</v>
      </c>
      <c r="B1494" t="s">
        <v>406</v>
      </c>
      <c r="C1494" s="1">
        <v>0.33653341988229601</v>
      </c>
    </row>
    <row r="1495" spans="1:3" x14ac:dyDescent="0.25">
      <c r="A1495" t="s">
        <v>444</v>
      </c>
      <c r="B1495" t="s">
        <v>266</v>
      </c>
      <c r="C1495" s="1">
        <v>0.30956007248808098</v>
      </c>
    </row>
    <row r="1496" spans="1:3" x14ac:dyDescent="0.25">
      <c r="A1496" t="s">
        <v>444</v>
      </c>
      <c r="B1496" t="s">
        <v>267</v>
      </c>
      <c r="C1496" s="1">
        <v>0.34807225840088701</v>
      </c>
    </row>
    <row r="1497" spans="1:3" x14ac:dyDescent="0.25">
      <c r="A1497" t="s">
        <v>444</v>
      </c>
      <c r="B1497" t="s">
        <v>268</v>
      </c>
      <c r="C1497" s="1">
        <v>0.33829027117591098</v>
      </c>
    </row>
    <row r="1498" spans="1:3" x14ac:dyDescent="0.25">
      <c r="A1498" t="s">
        <v>444</v>
      </c>
      <c r="B1498" t="s">
        <v>270</v>
      </c>
      <c r="C1498" s="1">
        <v>0.30605560057388398</v>
      </c>
    </row>
    <row r="1499" spans="1:3" x14ac:dyDescent="0.25">
      <c r="A1499" t="s">
        <v>444</v>
      </c>
      <c r="B1499" t="s">
        <v>271</v>
      </c>
      <c r="C1499" s="1">
        <v>0.33786008015281199</v>
      </c>
    </row>
    <row r="1500" spans="1:3" x14ac:dyDescent="0.25">
      <c r="A1500" t="s">
        <v>444</v>
      </c>
      <c r="B1500" t="s">
        <v>407</v>
      </c>
      <c r="C1500" s="1">
        <v>0.32248528821239397</v>
      </c>
    </row>
    <row r="1501" spans="1:3" x14ac:dyDescent="0.25">
      <c r="A1501" t="s">
        <v>444</v>
      </c>
      <c r="B1501" t="s">
        <v>375</v>
      </c>
      <c r="C1501" s="1">
        <v>0.312959629024885</v>
      </c>
    </row>
    <row r="1502" spans="1:3" x14ac:dyDescent="0.25">
      <c r="A1502" t="s">
        <v>444</v>
      </c>
      <c r="B1502" t="s">
        <v>272</v>
      </c>
      <c r="C1502" s="1">
        <v>0.32925383908383998</v>
      </c>
    </row>
    <row r="1503" spans="1:3" x14ac:dyDescent="0.25">
      <c r="A1503" t="s">
        <v>444</v>
      </c>
      <c r="B1503" t="s">
        <v>431</v>
      </c>
      <c r="C1503" s="1">
        <v>0.32838087066183003</v>
      </c>
    </row>
    <row r="1504" spans="1:3" x14ac:dyDescent="0.25">
      <c r="A1504" t="s">
        <v>444</v>
      </c>
      <c r="B1504" t="s">
        <v>408</v>
      </c>
      <c r="C1504" s="1">
        <v>0.31917367428716897</v>
      </c>
    </row>
    <row r="1505" spans="1:3" x14ac:dyDescent="0.25">
      <c r="A1505" t="s">
        <v>444</v>
      </c>
      <c r="B1505" t="s">
        <v>273</v>
      </c>
      <c r="C1505" s="1">
        <v>0.29795104176604997</v>
      </c>
    </row>
    <row r="1506" spans="1:3" x14ac:dyDescent="0.25">
      <c r="A1506" t="s">
        <v>444</v>
      </c>
      <c r="B1506" t="s">
        <v>153</v>
      </c>
      <c r="C1506" s="1">
        <v>0.32541433315134899</v>
      </c>
    </row>
    <row r="1507" spans="1:3" x14ac:dyDescent="0.25">
      <c r="A1507" t="s">
        <v>445</v>
      </c>
      <c r="B1507" t="s">
        <v>157</v>
      </c>
      <c r="C1507" s="1">
        <v>0.31395233506956399</v>
      </c>
    </row>
    <row r="1508" spans="1:3" x14ac:dyDescent="0.25">
      <c r="A1508" t="s">
        <v>445</v>
      </c>
      <c r="B1508" t="s">
        <v>161</v>
      </c>
      <c r="C1508" s="1">
        <v>0.298162167277086</v>
      </c>
    </row>
    <row r="1509" spans="1:3" x14ac:dyDescent="0.25">
      <c r="A1509" t="s">
        <v>445</v>
      </c>
      <c r="B1509" t="s">
        <v>162</v>
      </c>
      <c r="C1509" s="1">
        <v>0.30235840817780302</v>
      </c>
    </row>
    <row r="1510" spans="1:3" x14ac:dyDescent="0.25">
      <c r="A1510" t="s">
        <v>445</v>
      </c>
      <c r="B1510" t="s">
        <v>277</v>
      </c>
      <c r="C1510" s="1">
        <v>0.29677808088469498</v>
      </c>
    </row>
    <row r="1511" spans="1:3" x14ac:dyDescent="0.25">
      <c r="A1511" t="s">
        <v>445</v>
      </c>
      <c r="B1511" t="s">
        <v>163</v>
      </c>
      <c r="C1511" s="1">
        <v>0.32445653417744003</v>
      </c>
    </row>
    <row r="1512" spans="1:3" x14ac:dyDescent="0.25">
      <c r="A1512" t="s">
        <v>445</v>
      </c>
      <c r="B1512" t="s">
        <v>168</v>
      </c>
      <c r="C1512" s="1">
        <v>0.32292524138838702</v>
      </c>
    </row>
    <row r="1513" spans="1:3" x14ac:dyDescent="0.25">
      <c r="A1513" t="s">
        <v>445</v>
      </c>
      <c r="B1513" t="s">
        <v>169</v>
      </c>
      <c r="C1513" s="1">
        <v>0.32737133884066399</v>
      </c>
    </row>
    <row r="1514" spans="1:3" x14ac:dyDescent="0.25">
      <c r="A1514" t="s">
        <v>445</v>
      </c>
      <c r="B1514" t="s">
        <v>282</v>
      </c>
      <c r="C1514" s="1">
        <v>0.318597621982878</v>
      </c>
    </row>
    <row r="1515" spans="1:3" x14ac:dyDescent="0.25">
      <c r="A1515" t="s">
        <v>445</v>
      </c>
      <c r="B1515" t="s">
        <v>284</v>
      </c>
      <c r="C1515" s="1">
        <v>0.32937751375034902</v>
      </c>
    </row>
    <row r="1516" spans="1:3" x14ac:dyDescent="0.25">
      <c r="A1516" t="s">
        <v>445</v>
      </c>
      <c r="B1516" t="s">
        <v>176</v>
      </c>
      <c r="C1516" s="1">
        <v>0.29356639854762001</v>
      </c>
    </row>
    <row r="1517" spans="1:3" x14ac:dyDescent="0.25">
      <c r="A1517" t="s">
        <v>445</v>
      </c>
      <c r="B1517" t="s">
        <v>180</v>
      </c>
      <c r="C1517" s="1">
        <v>0.32241706956780702</v>
      </c>
    </row>
    <row r="1518" spans="1:3" x14ac:dyDescent="0.25">
      <c r="A1518" t="s">
        <v>445</v>
      </c>
      <c r="B1518" t="s">
        <v>181</v>
      </c>
      <c r="C1518" s="1">
        <v>0.30968048373178902</v>
      </c>
    </row>
    <row r="1519" spans="1:3" x14ac:dyDescent="0.25">
      <c r="A1519" t="s">
        <v>445</v>
      </c>
      <c r="B1519" t="s">
        <v>183</v>
      </c>
      <c r="C1519" s="1">
        <v>0.30523467824724199</v>
      </c>
    </row>
    <row r="1520" spans="1:3" x14ac:dyDescent="0.25">
      <c r="A1520" t="s">
        <v>445</v>
      </c>
      <c r="B1520" t="s">
        <v>292</v>
      </c>
      <c r="C1520" s="1">
        <v>0.29729259430656502</v>
      </c>
    </row>
    <row r="1521" spans="1:3" x14ac:dyDescent="0.25">
      <c r="A1521" t="s">
        <v>445</v>
      </c>
      <c r="B1521" t="s">
        <v>294</v>
      </c>
      <c r="C1521" s="1">
        <v>0.29478651686062202</v>
      </c>
    </row>
    <row r="1522" spans="1:3" x14ac:dyDescent="0.25">
      <c r="A1522" t="s">
        <v>445</v>
      </c>
      <c r="B1522" t="s">
        <v>302</v>
      </c>
      <c r="C1522" s="1">
        <v>0.290402454148939</v>
      </c>
    </row>
    <row r="1523" spans="1:3" x14ac:dyDescent="0.25">
      <c r="A1523" t="s">
        <v>445</v>
      </c>
      <c r="B1523" t="s">
        <v>318</v>
      </c>
      <c r="C1523" s="1">
        <v>0.304674207643643</v>
      </c>
    </row>
    <row r="1524" spans="1:3" x14ac:dyDescent="0.25">
      <c r="A1524" t="s">
        <v>445</v>
      </c>
      <c r="B1524" t="s">
        <v>130</v>
      </c>
      <c r="C1524" s="1">
        <v>0.29752613745815698</v>
      </c>
    </row>
    <row r="1525" spans="1:3" x14ac:dyDescent="0.25">
      <c r="A1525" t="s">
        <v>445</v>
      </c>
      <c r="B1525" t="s">
        <v>131</v>
      </c>
      <c r="C1525" s="1">
        <v>0.33959474821798202</v>
      </c>
    </row>
    <row r="1526" spans="1:3" x14ac:dyDescent="0.25">
      <c r="A1526" t="s">
        <v>445</v>
      </c>
      <c r="B1526" t="s">
        <v>208</v>
      </c>
      <c r="C1526" s="1">
        <v>0.32327764132699799</v>
      </c>
    </row>
    <row r="1527" spans="1:3" x14ac:dyDescent="0.25">
      <c r="A1527" t="s">
        <v>445</v>
      </c>
      <c r="B1527" t="s">
        <v>227</v>
      </c>
      <c r="C1527" s="1">
        <v>0.33712266289161302</v>
      </c>
    </row>
    <row r="1528" spans="1:3" x14ac:dyDescent="0.25">
      <c r="A1528" t="s">
        <v>445</v>
      </c>
      <c r="B1528" t="s">
        <v>228</v>
      </c>
      <c r="C1528" s="1">
        <v>0.31304939525949399</v>
      </c>
    </row>
    <row r="1529" spans="1:3" x14ac:dyDescent="0.25">
      <c r="A1529" t="s">
        <v>445</v>
      </c>
      <c r="B1529" t="s">
        <v>229</v>
      </c>
      <c r="C1529" s="1">
        <v>0.296298511578997</v>
      </c>
    </row>
    <row r="1530" spans="1:3" x14ac:dyDescent="0.25">
      <c r="A1530" t="s">
        <v>445</v>
      </c>
      <c r="B1530" t="s">
        <v>344</v>
      </c>
      <c r="C1530" s="1">
        <v>0.29478223949231203</v>
      </c>
    </row>
    <row r="1531" spans="1:3" x14ac:dyDescent="0.25">
      <c r="A1531" t="s">
        <v>445</v>
      </c>
      <c r="B1531" t="s">
        <v>232</v>
      </c>
      <c r="C1531" s="1">
        <v>0.29047696614337698</v>
      </c>
    </row>
    <row r="1532" spans="1:3" x14ac:dyDescent="0.25">
      <c r="A1532" t="s">
        <v>445</v>
      </c>
      <c r="B1532" t="s">
        <v>141</v>
      </c>
      <c r="C1532" s="1">
        <v>0.29254307245225403</v>
      </c>
    </row>
    <row r="1533" spans="1:3" x14ac:dyDescent="0.25">
      <c r="A1533" t="s">
        <v>445</v>
      </c>
      <c r="B1533" t="s">
        <v>237</v>
      </c>
      <c r="C1533" s="1">
        <v>0.29040240831819503</v>
      </c>
    </row>
    <row r="1534" spans="1:3" x14ac:dyDescent="0.25">
      <c r="A1534" t="s">
        <v>445</v>
      </c>
      <c r="B1534" t="s">
        <v>239</v>
      </c>
      <c r="C1534" s="1">
        <v>0.33223697037104999</v>
      </c>
    </row>
    <row r="1535" spans="1:3" x14ac:dyDescent="0.25">
      <c r="A1535" t="s">
        <v>445</v>
      </c>
      <c r="B1535" t="s">
        <v>242</v>
      </c>
      <c r="C1535" s="1">
        <v>0.33462258845453602</v>
      </c>
    </row>
    <row r="1536" spans="1:3" x14ac:dyDescent="0.25">
      <c r="A1536" t="s">
        <v>445</v>
      </c>
      <c r="B1536" t="s">
        <v>146</v>
      </c>
      <c r="C1536" s="1">
        <v>0.28977051462797698</v>
      </c>
    </row>
    <row r="1537" spans="1:3" x14ac:dyDescent="0.25">
      <c r="A1537" t="s">
        <v>445</v>
      </c>
      <c r="B1537" t="s">
        <v>245</v>
      </c>
      <c r="C1537" s="1">
        <v>0.29223112394082401</v>
      </c>
    </row>
    <row r="1538" spans="1:3" x14ac:dyDescent="0.25">
      <c r="A1538" t="s">
        <v>445</v>
      </c>
      <c r="B1538" t="s">
        <v>250</v>
      </c>
      <c r="C1538" s="1">
        <v>0.29849017507912201</v>
      </c>
    </row>
    <row r="1539" spans="1:3" x14ac:dyDescent="0.25">
      <c r="A1539" t="s">
        <v>445</v>
      </c>
      <c r="B1539" t="s">
        <v>253</v>
      </c>
      <c r="C1539" s="1">
        <v>0.29169141635504697</v>
      </c>
    </row>
    <row r="1540" spans="1:3" x14ac:dyDescent="0.25">
      <c r="A1540" t="s">
        <v>445</v>
      </c>
      <c r="B1540" t="s">
        <v>255</v>
      </c>
      <c r="C1540" s="1">
        <v>0.28979589627563102</v>
      </c>
    </row>
    <row r="1541" spans="1:3" x14ac:dyDescent="0.25">
      <c r="A1541" t="s">
        <v>445</v>
      </c>
      <c r="B1541" t="s">
        <v>365</v>
      </c>
      <c r="C1541" s="1">
        <v>0.31488579926486898</v>
      </c>
    </row>
    <row r="1542" spans="1:3" x14ac:dyDescent="0.25">
      <c r="A1542" t="s">
        <v>445</v>
      </c>
      <c r="B1542" t="s">
        <v>267</v>
      </c>
      <c r="C1542" s="1">
        <v>0.29831450509263402</v>
      </c>
    </row>
    <row r="1543" spans="1:3" x14ac:dyDescent="0.25">
      <c r="A1543" t="s">
        <v>445</v>
      </c>
      <c r="B1543" t="s">
        <v>375</v>
      </c>
      <c r="C1543" s="1">
        <v>0.29098202796588002</v>
      </c>
    </row>
    <row r="1544" spans="1:3" x14ac:dyDescent="0.25">
      <c r="A1544" t="s">
        <v>445</v>
      </c>
      <c r="B1544" t="s">
        <v>153</v>
      </c>
      <c r="C1544" s="1">
        <v>0.30880990856191198</v>
      </c>
    </row>
    <row r="1545" spans="1:3" x14ac:dyDescent="0.25">
      <c r="A1545" t="s">
        <v>446</v>
      </c>
      <c r="B1545" t="s">
        <v>447</v>
      </c>
      <c r="C1545" s="1">
        <v>0.34138215844477698</v>
      </c>
    </row>
    <row r="1546" spans="1:3" x14ac:dyDescent="0.25">
      <c r="A1546" t="s">
        <v>446</v>
      </c>
      <c r="B1546" t="s">
        <v>450</v>
      </c>
      <c r="C1546" s="1">
        <v>0.32155904469131402</v>
      </c>
    </row>
    <row r="1547" spans="1:3" x14ac:dyDescent="0.25">
      <c r="A1547" t="s">
        <v>446</v>
      </c>
      <c r="B1547" t="s">
        <v>113</v>
      </c>
      <c r="C1547" s="1">
        <v>0.29408651011356501</v>
      </c>
    </row>
    <row r="1548" spans="1:3" x14ac:dyDescent="0.25">
      <c r="A1548" t="s">
        <v>446</v>
      </c>
      <c r="B1548" t="s">
        <v>451</v>
      </c>
      <c r="C1548" s="1">
        <v>0.30241504273876701</v>
      </c>
    </row>
    <row r="1549" spans="1:3" x14ac:dyDescent="0.25">
      <c r="A1549" t="s">
        <v>446</v>
      </c>
      <c r="B1549" t="s">
        <v>453</v>
      </c>
      <c r="C1549" s="1">
        <v>0.34064744673314701</v>
      </c>
    </row>
    <row r="1550" spans="1:3" x14ac:dyDescent="0.25">
      <c r="A1550" t="s">
        <v>446</v>
      </c>
      <c r="B1550" t="s">
        <v>454</v>
      </c>
      <c r="C1550" s="1">
        <v>0.29140025351599702</v>
      </c>
    </row>
    <row r="1551" spans="1:3" x14ac:dyDescent="0.25">
      <c r="A1551" t="s">
        <v>446</v>
      </c>
      <c r="B1551" t="s">
        <v>114</v>
      </c>
      <c r="C1551" s="1">
        <v>0.29469282181909601</v>
      </c>
    </row>
    <row r="1552" spans="1:3" x14ac:dyDescent="0.25">
      <c r="A1552" t="s">
        <v>446</v>
      </c>
      <c r="B1552" t="s">
        <v>157</v>
      </c>
      <c r="C1552" s="1">
        <v>0.33641665542494198</v>
      </c>
    </row>
    <row r="1553" spans="1:3" x14ac:dyDescent="0.25">
      <c r="A1553" t="s">
        <v>446</v>
      </c>
      <c r="B1553" t="s">
        <v>455</v>
      </c>
      <c r="C1553" s="1">
        <v>0.28951299913234602</v>
      </c>
    </row>
    <row r="1554" spans="1:3" x14ac:dyDescent="0.25">
      <c r="A1554" t="s">
        <v>446</v>
      </c>
      <c r="B1554" t="s">
        <v>456</v>
      </c>
      <c r="C1554" s="1">
        <v>0.32556134313731</v>
      </c>
    </row>
    <row r="1555" spans="1:3" x14ac:dyDescent="0.25">
      <c r="A1555" t="s">
        <v>446</v>
      </c>
      <c r="B1555" t="s">
        <v>274</v>
      </c>
      <c r="C1555" s="1">
        <v>0.34518273203565197</v>
      </c>
    </row>
    <row r="1556" spans="1:3" x14ac:dyDescent="0.25">
      <c r="A1556" t="s">
        <v>446</v>
      </c>
      <c r="B1556" t="s">
        <v>458</v>
      </c>
      <c r="C1556" s="1">
        <v>0.34124641784575499</v>
      </c>
    </row>
    <row r="1557" spans="1:3" x14ac:dyDescent="0.25">
      <c r="A1557" t="s">
        <v>446</v>
      </c>
      <c r="B1557" t="s">
        <v>159</v>
      </c>
      <c r="C1557" s="1">
        <v>0.31953452990692</v>
      </c>
    </row>
    <row r="1558" spans="1:3" x14ac:dyDescent="0.25">
      <c r="A1558" t="s">
        <v>446</v>
      </c>
      <c r="B1558" t="s">
        <v>276</v>
      </c>
      <c r="C1558" s="1">
        <v>0.33938121279674799</v>
      </c>
    </row>
    <row r="1559" spans="1:3" x14ac:dyDescent="0.25">
      <c r="A1559" t="s">
        <v>446</v>
      </c>
      <c r="B1559" t="s">
        <v>161</v>
      </c>
      <c r="C1559" s="1">
        <v>0.33634153609255502</v>
      </c>
    </row>
    <row r="1560" spans="1:3" x14ac:dyDescent="0.25">
      <c r="A1560" t="s">
        <v>446</v>
      </c>
      <c r="B1560" t="s">
        <v>162</v>
      </c>
      <c r="C1560" s="1">
        <v>0.32137424940984</v>
      </c>
    </row>
    <row r="1561" spans="1:3" x14ac:dyDescent="0.25">
      <c r="A1561" t="s">
        <v>446</v>
      </c>
      <c r="B1561" t="s">
        <v>459</v>
      </c>
      <c r="C1561" s="1">
        <v>0.31859019883039802</v>
      </c>
    </row>
    <row r="1562" spans="1:3" x14ac:dyDescent="0.25">
      <c r="A1562" t="s">
        <v>446</v>
      </c>
      <c r="B1562" t="s">
        <v>277</v>
      </c>
      <c r="C1562" s="1">
        <v>0.33596937439826302</v>
      </c>
    </row>
    <row r="1563" spans="1:3" x14ac:dyDescent="0.25">
      <c r="A1563" t="s">
        <v>446</v>
      </c>
      <c r="B1563" t="s">
        <v>163</v>
      </c>
      <c r="C1563" s="1">
        <v>0.34352506603474903</v>
      </c>
    </row>
    <row r="1564" spans="1:3" x14ac:dyDescent="0.25">
      <c r="A1564" t="s">
        <v>446</v>
      </c>
      <c r="B1564" t="s">
        <v>164</v>
      </c>
      <c r="C1564" s="1">
        <v>0.30808827017526802</v>
      </c>
    </row>
    <row r="1565" spans="1:3" x14ac:dyDescent="0.25">
      <c r="A1565" t="s">
        <v>446</v>
      </c>
      <c r="B1565" t="s">
        <v>461</v>
      </c>
      <c r="C1565" s="1">
        <v>0.31000908716828102</v>
      </c>
    </row>
    <row r="1566" spans="1:3" x14ac:dyDescent="0.25">
      <c r="A1566" t="s">
        <v>446</v>
      </c>
      <c r="B1566" t="s">
        <v>165</v>
      </c>
      <c r="C1566" s="1">
        <v>0.29131296688743502</v>
      </c>
    </row>
    <row r="1567" spans="1:3" x14ac:dyDescent="0.25">
      <c r="A1567" t="s">
        <v>446</v>
      </c>
      <c r="B1567" t="s">
        <v>168</v>
      </c>
      <c r="C1567" s="1">
        <v>0.32792781887637701</v>
      </c>
    </row>
    <row r="1568" spans="1:3" x14ac:dyDescent="0.25">
      <c r="A1568" t="s">
        <v>446</v>
      </c>
      <c r="B1568" t="s">
        <v>169</v>
      </c>
      <c r="C1568" s="1">
        <v>0.35311101984482801</v>
      </c>
    </row>
    <row r="1569" spans="1:3" x14ac:dyDescent="0.25">
      <c r="A1569" t="s">
        <v>446</v>
      </c>
      <c r="B1569" t="s">
        <v>170</v>
      </c>
      <c r="C1569" s="1">
        <v>0.29424981071531298</v>
      </c>
    </row>
    <row r="1570" spans="1:3" x14ac:dyDescent="0.25">
      <c r="A1570" t="s">
        <v>446</v>
      </c>
      <c r="B1570" t="s">
        <v>171</v>
      </c>
      <c r="C1570" s="1">
        <v>0.33570792132603799</v>
      </c>
    </row>
    <row r="1571" spans="1:3" x14ac:dyDescent="0.25">
      <c r="A1571" t="s">
        <v>446</v>
      </c>
      <c r="B1571" t="s">
        <v>282</v>
      </c>
      <c r="C1571" s="1">
        <v>0.33703438162559002</v>
      </c>
    </row>
    <row r="1572" spans="1:3" x14ac:dyDescent="0.25">
      <c r="A1572" t="s">
        <v>446</v>
      </c>
      <c r="B1572" t="s">
        <v>284</v>
      </c>
      <c r="C1572" s="1">
        <v>0.34928051235296897</v>
      </c>
    </row>
    <row r="1573" spans="1:3" x14ac:dyDescent="0.25">
      <c r="A1573" t="s">
        <v>446</v>
      </c>
      <c r="B1573" t="s">
        <v>285</v>
      </c>
      <c r="C1573" s="1">
        <v>0.31864218634557101</v>
      </c>
    </row>
    <row r="1574" spans="1:3" x14ac:dyDescent="0.25">
      <c r="A1574" t="s">
        <v>446</v>
      </c>
      <c r="B1574" t="s">
        <v>465</v>
      </c>
      <c r="C1574" s="1">
        <v>0.33442830791222</v>
      </c>
    </row>
    <row r="1575" spans="1:3" x14ac:dyDescent="0.25">
      <c r="A1575" t="s">
        <v>446</v>
      </c>
      <c r="B1575" t="s">
        <v>176</v>
      </c>
      <c r="C1575" s="1">
        <v>0.31162687595715099</v>
      </c>
    </row>
    <row r="1576" spans="1:3" x14ac:dyDescent="0.25">
      <c r="A1576" t="s">
        <v>446</v>
      </c>
      <c r="B1576" t="s">
        <v>286</v>
      </c>
      <c r="C1576" s="1">
        <v>0.32478917075053598</v>
      </c>
    </row>
    <row r="1577" spans="1:3" x14ac:dyDescent="0.25">
      <c r="A1577" t="s">
        <v>446</v>
      </c>
      <c r="B1577" t="s">
        <v>180</v>
      </c>
      <c r="C1577" s="1">
        <v>0.33066173300448498</v>
      </c>
    </row>
    <row r="1578" spans="1:3" x14ac:dyDescent="0.25">
      <c r="A1578" t="s">
        <v>446</v>
      </c>
      <c r="B1578" t="s">
        <v>118</v>
      </c>
      <c r="C1578" s="1">
        <v>0.30748442007528198</v>
      </c>
    </row>
    <row r="1579" spans="1:3" x14ac:dyDescent="0.25">
      <c r="A1579" t="s">
        <v>446</v>
      </c>
      <c r="B1579" t="s">
        <v>181</v>
      </c>
      <c r="C1579" s="1">
        <v>0.34788209121792102</v>
      </c>
    </row>
    <row r="1580" spans="1:3" x14ac:dyDescent="0.25">
      <c r="A1580" t="s">
        <v>446</v>
      </c>
      <c r="B1580" t="s">
        <v>467</v>
      </c>
      <c r="C1580" s="1">
        <v>0.32460757558679199</v>
      </c>
    </row>
    <row r="1581" spans="1:3" x14ac:dyDescent="0.25">
      <c r="A1581" t="s">
        <v>446</v>
      </c>
      <c r="B1581" t="s">
        <v>289</v>
      </c>
      <c r="C1581" s="1">
        <v>0.33121392652404802</v>
      </c>
    </row>
    <row r="1582" spans="1:3" x14ac:dyDescent="0.25">
      <c r="A1582" t="s">
        <v>446</v>
      </c>
      <c r="B1582" t="s">
        <v>183</v>
      </c>
      <c r="C1582" s="1">
        <v>0.31576349353503202</v>
      </c>
    </row>
    <row r="1583" spans="1:3" x14ac:dyDescent="0.25">
      <c r="A1583" t="s">
        <v>446</v>
      </c>
      <c r="B1583" t="s">
        <v>291</v>
      </c>
      <c r="C1583" s="1">
        <v>0.316719644502375</v>
      </c>
    </row>
    <row r="1584" spans="1:3" x14ac:dyDescent="0.25">
      <c r="A1584" t="s">
        <v>446</v>
      </c>
      <c r="B1584" t="s">
        <v>292</v>
      </c>
      <c r="C1584" s="1">
        <v>0.330347367832589</v>
      </c>
    </row>
    <row r="1585" spans="1:3" x14ac:dyDescent="0.25">
      <c r="A1585" t="s">
        <v>446</v>
      </c>
      <c r="B1585" t="s">
        <v>184</v>
      </c>
      <c r="C1585" s="1">
        <v>0.30325916550265097</v>
      </c>
    </row>
    <row r="1586" spans="1:3" x14ac:dyDescent="0.25">
      <c r="A1586" t="s">
        <v>446</v>
      </c>
      <c r="B1586" t="s">
        <v>294</v>
      </c>
      <c r="C1586" s="1">
        <v>0.34960410762479999</v>
      </c>
    </row>
    <row r="1587" spans="1:3" x14ac:dyDescent="0.25">
      <c r="A1587" t="s">
        <v>446</v>
      </c>
      <c r="B1587" t="s">
        <v>470</v>
      </c>
      <c r="C1587" s="1">
        <v>0.34272602044178102</v>
      </c>
    </row>
    <row r="1588" spans="1:3" x14ac:dyDescent="0.25">
      <c r="A1588" t="s">
        <v>446</v>
      </c>
      <c r="B1588" t="s">
        <v>472</v>
      </c>
      <c r="C1588" s="1">
        <v>0.31561484750332502</v>
      </c>
    </row>
    <row r="1589" spans="1:3" x14ac:dyDescent="0.25">
      <c r="A1589" t="s">
        <v>446</v>
      </c>
      <c r="B1589" t="s">
        <v>295</v>
      </c>
      <c r="C1589" s="1">
        <v>0.30558474923567802</v>
      </c>
    </row>
    <row r="1590" spans="1:3" x14ac:dyDescent="0.25">
      <c r="A1590" t="s">
        <v>446</v>
      </c>
      <c r="B1590" t="s">
        <v>187</v>
      </c>
      <c r="C1590" s="1">
        <v>0.30804485553648198</v>
      </c>
    </row>
    <row r="1591" spans="1:3" x14ac:dyDescent="0.25">
      <c r="A1591" t="s">
        <v>446</v>
      </c>
      <c r="B1591" t="s">
        <v>188</v>
      </c>
      <c r="C1591" s="1">
        <v>0.35873154052622902</v>
      </c>
    </row>
    <row r="1592" spans="1:3" x14ac:dyDescent="0.25">
      <c r="A1592" t="s">
        <v>446</v>
      </c>
      <c r="B1592" t="s">
        <v>125</v>
      </c>
      <c r="C1592" s="1">
        <v>0.32199361148498801</v>
      </c>
    </row>
    <row r="1593" spans="1:3" x14ac:dyDescent="0.25">
      <c r="A1593" t="s">
        <v>446</v>
      </c>
      <c r="B1593" t="s">
        <v>190</v>
      </c>
      <c r="C1593" s="1">
        <v>0.325366553094602</v>
      </c>
    </row>
    <row r="1594" spans="1:3" x14ac:dyDescent="0.25">
      <c r="A1594" t="s">
        <v>446</v>
      </c>
      <c r="B1594" t="s">
        <v>300</v>
      </c>
      <c r="C1594" s="1">
        <v>0.29763323280161202</v>
      </c>
    </row>
    <row r="1595" spans="1:3" x14ac:dyDescent="0.25">
      <c r="A1595" t="s">
        <v>446</v>
      </c>
      <c r="B1595" t="s">
        <v>302</v>
      </c>
      <c r="C1595" s="1">
        <v>0.31372634399619598</v>
      </c>
    </row>
    <row r="1596" spans="1:3" x14ac:dyDescent="0.25">
      <c r="A1596" t="s">
        <v>446</v>
      </c>
      <c r="B1596" t="s">
        <v>303</v>
      </c>
      <c r="C1596" s="1">
        <v>0.321888087565741</v>
      </c>
    </row>
    <row r="1597" spans="1:3" x14ac:dyDescent="0.25">
      <c r="A1597" t="s">
        <v>446</v>
      </c>
      <c r="B1597" t="s">
        <v>392</v>
      </c>
      <c r="C1597" s="1">
        <v>0.28946013098361201</v>
      </c>
    </row>
    <row r="1598" spans="1:3" x14ac:dyDescent="0.25">
      <c r="A1598" t="s">
        <v>446</v>
      </c>
      <c r="B1598" t="s">
        <v>192</v>
      </c>
      <c r="C1598" s="1">
        <v>0.319893749554444</v>
      </c>
    </row>
    <row r="1599" spans="1:3" x14ac:dyDescent="0.25">
      <c r="A1599" t="s">
        <v>446</v>
      </c>
      <c r="B1599" t="s">
        <v>393</v>
      </c>
      <c r="C1599" s="1">
        <v>0.31879133527854098</v>
      </c>
    </row>
    <row r="1600" spans="1:3" x14ac:dyDescent="0.25">
      <c r="A1600" t="s">
        <v>446</v>
      </c>
      <c r="B1600" t="s">
        <v>306</v>
      </c>
      <c r="C1600" s="1">
        <v>0.32321288698894901</v>
      </c>
    </row>
    <row r="1601" spans="1:3" x14ac:dyDescent="0.25">
      <c r="A1601" t="s">
        <v>446</v>
      </c>
      <c r="B1601" t="s">
        <v>195</v>
      </c>
      <c r="C1601" s="1">
        <v>0.30883825299590401</v>
      </c>
    </row>
    <row r="1602" spans="1:3" x14ac:dyDescent="0.25">
      <c r="A1602" t="s">
        <v>446</v>
      </c>
      <c r="B1602" t="s">
        <v>308</v>
      </c>
      <c r="C1602" s="1">
        <v>0.31153329593394402</v>
      </c>
    </row>
    <row r="1603" spans="1:3" x14ac:dyDescent="0.25">
      <c r="A1603" t="s">
        <v>446</v>
      </c>
      <c r="B1603" t="s">
        <v>309</v>
      </c>
      <c r="C1603" s="1">
        <v>0.32023163457218301</v>
      </c>
    </row>
    <row r="1604" spans="1:3" x14ac:dyDescent="0.25">
      <c r="A1604" t="s">
        <v>446</v>
      </c>
      <c r="B1604" t="s">
        <v>128</v>
      </c>
      <c r="C1604" s="1">
        <v>0.327911910930752</v>
      </c>
    </row>
    <row r="1605" spans="1:3" x14ac:dyDescent="0.25">
      <c r="A1605" t="s">
        <v>446</v>
      </c>
      <c r="B1605" t="s">
        <v>410</v>
      </c>
      <c r="C1605" s="1">
        <v>0.28965756101889201</v>
      </c>
    </row>
    <row r="1606" spans="1:3" x14ac:dyDescent="0.25">
      <c r="A1606" t="s">
        <v>446</v>
      </c>
      <c r="B1606" t="s">
        <v>312</v>
      </c>
      <c r="C1606" s="1">
        <v>0.30413753128057303</v>
      </c>
    </row>
    <row r="1607" spans="1:3" x14ac:dyDescent="0.25">
      <c r="A1607" t="s">
        <v>446</v>
      </c>
      <c r="B1607" t="s">
        <v>200</v>
      </c>
      <c r="C1607" s="1">
        <v>0.33109730895030998</v>
      </c>
    </row>
    <row r="1608" spans="1:3" x14ac:dyDescent="0.25">
      <c r="A1608" t="s">
        <v>446</v>
      </c>
      <c r="B1608" t="s">
        <v>201</v>
      </c>
      <c r="C1608" s="1">
        <v>0.31854956055999301</v>
      </c>
    </row>
    <row r="1609" spans="1:3" x14ac:dyDescent="0.25">
      <c r="A1609" t="s">
        <v>446</v>
      </c>
      <c r="B1609" t="s">
        <v>394</v>
      </c>
      <c r="C1609" s="1">
        <v>0.34134841696373602</v>
      </c>
    </row>
    <row r="1610" spans="1:3" x14ac:dyDescent="0.25">
      <c r="A1610" t="s">
        <v>446</v>
      </c>
      <c r="B1610" t="s">
        <v>318</v>
      </c>
      <c r="C1610" s="1">
        <v>0.31579590518935402</v>
      </c>
    </row>
    <row r="1611" spans="1:3" x14ac:dyDescent="0.25">
      <c r="A1611" t="s">
        <v>446</v>
      </c>
      <c r="B1611" t="s">
        <v>130</v>
      </c>
      <c r="C1611" s="1">
        <v>0.31095990295027198</v>
      </c>
    </row>
    <row r="1612" spans="1:3" x14ac:dyDescent="0.25">
      <c r="A1612" t="s">
        <v>446</v>
      </c>
      <c r="B1612" t="s">
        <v>321</v>
      </c>
      <c r="C1612" s="1">
        <v>0.30984760262594602</v>
      </c>
    </row>
    <row r="1613" spans="1:3" x14ac:dyDescent="0.25">
      <c r="A1613" t="s">
        <v>446</v>
      </c>
      <c r="B1613" t="s">
        <v>396</v>
      </c>
      <c r="C1613" s="1">
        <v>0.31656927025334802</v>
      </c>
    </row>
    <row r="1614" spans="1:3" x14ac:dyDescent="0.25">
      <c r="A1614" t="s">
        <v>446</v>
      </c>
      <c r="B1614" t="s">
        <v>131</v>
      </c>
      <c r="C1614" s="1">
        <v>0.36094042625994799</v>
      </c>
    </row>
    <row r="1615" spans="1:3" x14ac:dyDescent="0.25">
      <c r="A1615" t="s">
        <v>446</v>
      </c>
      <c r="B1615" t="s">
        <v>325</v>
      </c>
      <c r="C1615" s="1">
        <v>0.29733311394503498</v>
      </c>
    </row>
    <row r="1616" spans="1:3" x14ac:dyDescent="0.25">
      <c r="A1616" t="s">
        <v>446</v>
      </c>
      <c r="B1616" t="s">
        <v>132</v>
      </c>
      <c r="C1616" s="1">
        <v>0.322380534221339</v>
      </c>
    </row>
    <row r="1617" spans="1:3" x14ac:dyDescent="0.25">
      <c r="A1617" t="s">
        <v>446</v>
      </c>
      <c r="B1617" t="s">
        <v>328</v>
      </c>
      <c r="C1617" s="1">
        <v>0.32607529474175601</v>
      </c>
    </row>
    <row r="1618" spans="1:3" x14ac:dyDescent="0.25">
      <c r="A1618" t="s">
        <v>446</v>
      </c>
      <c r="B1618" t="s">
        <v>207</v>
      </c>
      <c r="C1618" s="1">
        <v>0.29004903838630602</v>
      </c>
    </row>
    <row r="1619" spans="1:3" x14ac:dyDescent="0.25">
      <c r="A1619" t="s">
        <v>446</v>
      </c>
      <c r="B1619" t="s">
        <v>208</v>
      </c>
      <c r="C1619" s="1">
        <v>0.34095473100135398</v>
      </c>
    </row>
    <row r="1620" spans="1:3" x14ac:dyDescent="0.25">
      <c r="A1620" t="s">
        <v>446</v>
      </c>
      <c r="B1620" t="s">
        <v>209</v>
      </c>
      <c r="C1620" s="1">
        <v>0.30085766004128101</v>
      </c>
    </row>
    <row r="1621" spans="1:3" x14ac:dyDescent="0.25">
      <c r="A1621" t="s">
        <v>446</v>
      </c>
      <c r="B1621" t="s">
        <v>210</v>
      </c>
      <c r="C1621" s="1">
        <v>0.34037788151664899</v>
      </c>
    </row>
    <row r="1622" spans="1:3" x14ac:dyDescent="0.25">
      <c r="A1622" t="s">
        <v>446</v>
      </c>
      <c r="B1622" t="s">
        <v>329</v>
      </c>
      <c r="C1622" s="1">
        <v>0.32159527907352398</v>
      </c>
    </row>
    <row r="1623" spans="1:3" x14ac:dyDescent="0.25">
      <c r="A1623" t="s">
        <v>446</v>
      </c>
      <c r="B1623" t="s">
        <v>212</v>
      </c>
      <c r="C1623" s="1">
        <v>0.32496714778865499</v>
      </c>
    </row>
    <row r="1624" spans="1:3" x14ac:dyDescent="0.25">
      <c r="A1624" t="s">
        <v>446</v>
      </c>
      <c r="B1624" t="s">
        <v>397</v>
      </c>
      <c r="C1624" s="1">
        <v>0.3162644898677</v>
      </c>
    </row>
    <row r="1625" spans="1:3" x14ac:dyDescent="0.25">
      <c r="A1625" t="s">
        <v>446</v>
      </c>
      <c r="B1625" t="s">
        <v>213</v>
      </c>
      <c r="C1625" s="1">
        <v>0.31163442417816201</v>
      </c>
    </row>
    <row r="1626" spans="1:3" x14ac:dyDescent="0.25">
      <c r="A1626" t="s">
        <v>446</v>
      </c>
      <c r="B1626" t="s">
        <v>331</v>
      </c>
      <c r="C1626" s="1">
        <v>0.31734063252219402</v>
      </c>
    </row>
    <row r="1627" spans="1:3" x14ac:dyDescent="0.25">
      <c r="A1627" t="s">
        <v>446</v>
      </c>
      <c r="B1627" t="s">
        <v>214</v>
      </c>
      <c r="C1627" s="1">
        <v>0.31683186828585103</v>
      </c>
    </row>
    <row r="1628" spans="1:3" x14ac:dyDescent="0.25">
      <c r="A1628" t="s">
        <v>446</v>
      </c>
      <c r="B1628" t="s">
        <v>332</v>
      </c>
      <c r="C1628" s="1">
        <v>0.30770018146053901</v>
      </c>
    </row>
    <row r="1629" spans="1:3" x14ac:dyDescent="0.25">
      <c r="A1629" t="s">
        <v>446</v>
      </c>
      <c r="B1629" t="s">
        <v>216</v>
      </c>
      <c r="C1629" s="1">
        <v>0.33787794229575702</v>
      </c>
    </row>
    <row r="1630" spans="1:3" x14ac:dyDescent="0.25">
      <c r="A1630" t="s">
        <v>446</v>
      </c>
      <c r="B1630" t="s">
        <v>135</v>
      </c>
      <c r="C1630" s="1">
        <v>0.29111786625341801</v>
      </c>
    </row>
    <row r="1631" spans="1:3" x14ac:dyDescent="0.25">
      <c r="A1631" t="s">
        <v>446</v>
      </c>
      <c r="B1631" t="s">
        <v>217</v>
      </c>
      <c r="C1631" s="1">
        <v>0.33889562161945302</v>
      </c>
    </row>
    <row r="1632" spans="1:3" x14ac:dyDescent="0.25">
      <c r="A1632" t="s">
        <v>446</v>
      </c>
      <c r="B1632" t="s">
        <v>218</v>
      </c>
      <c r="C1632" s="1">
        <v>0.29208345413716402</v>
      </c>
    </row>
    <row r="1633" spans="1:3" x14ac:dyDescent="0.25">
      <c r="A1633" t="s">
        <v>446</v>
      </c>
      <c r="B1633" t="s">
        <v>334</v>
      </c>
      <c r="C1633" s="1">
        <v>0.29269958569973598</v>
      </c>
    </row>
    <row r="1634" spans="1:3" x14ac:dyDescent="0.25">
      <c r="A1634" t="s">
        <v>446</v>
      </c>
      <c r="B1634" t="s">
        <v>219</v>
      </c>
      <c r="C1634" s="1">
        <v>0.34118511220193398</v>
      </c>
    </row>
    <row r="1635" spans="1:3" x14ac:dyDescent="0.25">
      <c r="A1635" t="s">
        <v>446</v>
      </c>
      <c r="B1635" t="s">
        <v>398</v>
      </c>
      <c r="C1635" s="1">
        <v>0.33716865276705099</v>
      </c>
    </row>
    <row r="1636" spans="1:3" x14ac:dyDescent="0.25">
      <c r="A1636" t="s">
        <v>446</v>
      </c>
      <c r="B1636" t="s">
        <v>222</v>
      </c>
      <c r="C1636" s="1">
        <v>0.29729905775788301</v>
      </c>
    </row>
    <row r="1637" spans="1:3" x14ac:dyDescent="0.25">
      <c r="A1637" t="s">
        <v>446</v>
      </c>
      <c r="B1637" t="s">
        <v>399</v>
      </c>
      <c r="C1637" s="1">
        <v>0.34009949163661202</v>
      </c>
    </row>
    <row r="1638" spans="1:3" x14ac:dyDescent="0.25">
      <c r="A1638" t="s">
        <v>446</v>
      </c>
      <c r="B1638" t="s">
        <v>337</v>
      </c>
      <c r="C1638" s="1">
        <v>0.328768163095296</v>
      </c>
    </row>
    <row r="1639" spans="1:3" x14ac:dyDescent="0.25">
      <c r="A1639" t="s">
        <v>446</v>
      </c>
      <c r="B1639" t="s">
        <v>225</v>
      </c>
      <c r="C1639" s="1">
        <v>0.32629972332470197</v>
      </c>
    </row>
    <row r="1640" spans="1:3" x14ac:dyDescent="0.25">
      <c r="A1640" t="s">
        <v>446</v>
      </c>
      <c r="B1640" t="s">
        <v>227</v>
      </c>
      <c r="C1640" s="1">
        <v>0.34655825848730198</v>
      </c>
    </row>
    <row r="1641" spans="1:3" x14ac:dyDescent="0.25">
      <c r="A1641" t="s">
        <v>446</v>
      </c>
      <c r="B1641" t="s">
        <v>228</v>
      </c>
      <c r="C1641" s="1">
        <v>0.35149698978258098</v>
      </c>
    </row>
    <row r="1642" spans="1:3" x14ac:dyDescent="0.25">
      <c r="A1642" t="s">
        <v>446</v>
      </c>
      <c r="B1642" t="s">
        <v>423</v>
      </c>
      <c r="C1642" s="1">
        <v>0.29112247019815102</v>
      </c>
    </row>
    <row r="1643" spans="1:3" x14ac:dyDescent="0.25">
      <c r="A1643" t="s">
        <v>446</v>
      </c>
      <c r="B1643" t="s">
        <v>229</v>
      </c>
      <c r="C1643" s="1">
        <v>0.33108441031373198</v>
      </c>
    </row>
    <row r="1644" spans="1:3" x14ac:dyDescent="0.25">
      <c r="A1644" t="s">
        <v>446</v>
      </c>
      <c r="B1644" t="s">
        <v>341</v>
      </c>
      <c r="C1644" s="1">
        <v>0.32357200414075399</v>
      </c>
    </row>
    <row r="1645" spans="1:3" x14ac:dyDescent="0.25">
      <c r="A1645" t="s">
        <v>446</v>
      </c>
      <c r="B1645" t="s">
        <v>400</v>
      </c>
      <c r="C1645" s="1">
        <v>0.32737574490837701</v>
      </c>
    </row>
    <row r="1646" spans="1:3" x14ac:dyDescent="0.25">
      <c r="A1646" t="s">
        <v>446</v>
      </c>
      <c r="B1646" t="s">
        <v>231</v>
      </c>
      <c r="C1646" s="1">
        <v>0.29736086337608097</v>
      </c>
    </row>
    <row r="1647" spans="1:3" x14ac:dyDescent="0.25">
      <c r="A1647" t="s">
        <v>446</v>
      </c>
      <c r="B1647" t="s">
        <v>344</v>
      </c>
      <c r="C1647" s="1">
        <v>0.304165748243443</v>
      </c>
    </row>
    <row r="1648" spans="1:3" x14ac:dyDescent="0.25">
      <c r="A1648" t="s">
        <v>446</v>
      </c>
      <c r="B1648" t="s">
        <v>139</v>
      </c>
      <c r="C1648" s="1">
        <v>0.29369024037707098</v>
      </c>
    </row>
    <row r="1649" spans="1:3" x14ac:dyDescent="0.25">
      <c r="A1649" t="s">
        <v>446</v>
      </c>
      <c r="B1649" t="s">
        <v>140</v>
      </c>
      <c r="C1649" s="1">
        <v>0.30551594609876698</v>
      </c>
    </row>
    <row r="1650" spans="1:3" x14ac:dyDescent="0.25">
      <c r="A1650" t="s">
        <v>446</v>
      </c>
      <c r="B1650" t="s">
        <v>234</v>
      </c>
      <c r="C1650" s="1">
        <v>0.31401909370443498</v>
      </c>
    </row>
    <row r="1651" spans="1:3" x14ac:dyDescent="0.25">
      <c r="A1651" t="s">
        <v>446</v>
      </c>
      <c r="B1651" t="s">
        <v>345</v>
      </c>
      <c r="C1651" s="1">
        <v>0.299264995588778</v>
      </c>
    </row>
    <row r="1652" spans="1:3" x14ac:dyDescent="0.25">
      <c r="A1652" t="s">
        <v>446</v>
      </c>
      <c r="B1652" t="s">
        <v>236</v>
      </c>
      <c r="C1652" s="1">
        <v>0.32639395166949697</v>
      </c>
    </row>
    <row r="1653" spans="1:3" x14ac:dyDescent="0.25">
      <c r="A1653" t="s">
        <v>446</v>
      </c>
      <c r="B1653" t="s">
        <v>141</v>
      </c>
      <c r="C1653" s="1">
        <v>0.33189223741093399</v>
      </c>
    </row>
    <row r="1654" spans="1:3" x14ac:dyDescent="0.25">
      <c r="A1654" t="s">
        <v>446</v>
      </c>
      <c r="B1654" t="s">
        <v>401</v>
      </c>
      <c r="C1654" s="1">
        <v>0.33477235092615598</v>
      </c>
    </row>
    <row r="1655" spans="1:3" x14ac:dyDescent="0.25">
      <c r="A1655" t="s">
        <v>446</v>
      </c>
      <c r="B1655" t="s">
        <v>346</v>
      </c>
      <c r="C1655" s="1">
        <v>0.30856405232055401</v>
      </c>
    </row>
    <row r="1656" spans="1:3" x14ac:dyDescent="0.25">
      <c r="A1656" t="s">
        <v>446</v>
      </c>
      <c r="B1656" t="s">
        <v>349</v>
      </c>
      <c r="C1656" s="1">
        <v>0.294670154069678</v>
      </c>
    </row>
    <row r="1657" spans="1:3" x14ac:dyDescent="0.25">
      <c r="A1657" t="s">
        <v>446</v>
      </c>
      <c r="B1657" t="s">
        <v>350</v>
      </c>
      <c r="C1657" s="1">
        <v>0.319230538002026</v>
      </c>
    </row>
    <row r="1658" spans="1:3" x14ac:dyDescent="0.25">
      <c r="A1658" t="s">
        <v>446</v>
      </c>
      <c r="B1658" t="s">
        <v>351</v>
      </c>
      <c r="C1658" s="1">
        <v>0.29663035029503598</v>
      </c>
    </row>
    <row r="1659" spans="1:3" x14ac:dyDescent="0.25">
      <c r="A1659" t="s">
        <v>446</v>
      </c>
      <c r="B1659" t="s">
        <v>388</v>
      </c>
      <c r="C1659" s="1">
        <v>0.32373341468116301</v>
      </c>
    </row>
    <row r="1660" spans="1:3" x14ac:dyDescent="0.25">
      <c r="A1660" t="s">
        <v>446</v>
      </c>
      <c r="B1660" t="s">
        <v>237</v>
      </c>
      <c r="C1660" s="1">
        <v>0.31223445626247398</v>
      </c>
    </row>
    <row r="1661" spans="1:3" x14ac:dyDescent="0.25">
      <c r="A1661" t="s">
        <v>446</v>
      </c>
      <c r="B1661" t="s">
        <v>239</v>
      </c>
      <c r="C1661" s="1">
        <v>0.330447939814275</v>
      </c>
    </row>
    <row r="1662" spans="1:3" x14ac:dyDescent="0.25">
      <c r="A1662" t="s">
        <v>446</v>
      </c>
      <c r="B1662" t="s">
        <v>142</v>
      </c>
      <c r="C1662" s="1">
        <v>0.30555094466489602</v>
      </c>
    </row>
    <row r="1663" spans="1:3" x14ac:dyDescent="0.25">
      <c r="A1663" t="s">
        <v>446</v>
      </c>
      <c r="B1663" t="s">
        <v>425</v>
      </c>
      <c r="C1663" s="1">
        <v>0.319159899640091</v>
      </c>
    </row>
    <row r="1664" spans="1:3" x14ac:dyDescent="0.25">
      <c r="A1664" t="s">
        <v>446</v>
      </c>
      <c r="B1664" t="s">
        <v>242</v>
      </c>
      <c r="C1664" s="1">
        <v>0.35423896094746599</v>
      </c>
    </row>
    <row r="1665" spans="1:3" x14ac:dyDescent="0.25">
      <c r="A1665" t="s">
        <v>446</v>
      </c>
      <c r="B1665" t="s">
        <v>144</v>
      </c>
      <c r="C1665" s="1">
        <v>0.31466284134078398</v>
      </c>
    </row>
    <row r="1666" spans="1:3" x14ac:dyDescent="0.25">
      <c r="A1666" t="s">
        <v>446</v>
      </c>
      <c r="B1666" t="s">
        <v>355</v>
      </c>
      <c r="C1666" s="1">
        <v>0.31169493275945298</v>
      </c>
    </row>
    <row r="1667" spans="1:3" x14ac:dyDescent="0.25">
      <c r="A1667" t="s">
        <v>446</v>
      </c>
      <c r="B1667" t="s">
        <v>145</v>
      </c>
      <c r="C1667" s="1">
        <v>0.29620369912692901</v>
      </c>
    </row>
    <row r="1668" spans="1:3" x14ac:dyDescent="0.25">
      <c r="A1668" t="s">
        <v>446</v>
      </c>
      <c r="B1668" t="s">
        <v>146</v>
      </c>
      <c r="C1668" s="1">
        <v>0.30124965533272902</v>
      </c>
    </row>
    <row r="1669" spans="1:3" x14ac:dyDescent="0.25">
      <c r="A1669" t="s">
        <v>446</v>
      </c>
      <c r="B1669" t="s">
        <v>243</v>
      </c>
      <c r="C1669" s="1">
        <v>0.33363056700121102</v>
      </c>
    </row>
    <row r="1670" spans="1:3" x14ac:dyDescent="0.25">
      <c r="A1670" t="s">
        <v>446</v>
      </c>
      <c r="B1670" t="s">
        <v>402</v>
      </c>
      <c r="C1670" s="1">
        <v>0.300828153034776</v>
      </c>
    </row>
    <row r="1671" spans="1:3" x14ac:dyDescent="0.25">
      <c r="A1671" t="s">
        <v>446</v>
      </c>
      <c r="B1671" t="s">
        <v>358</v>
      </c>
      <c r="C1671" s="1">
        <v>0.31762076450287402</v>
      </c>
    </row>
    <row r="1672" spans="1:3" x14ac:dyDescent="0.25">
      <c r="A1672" t="s">
        <v>446</v>
      </c>
      <c r="B1672" t="s">
        <v>147</v>
      </c>
      <c r="C1672" s="1">
        <v>0.291371623042258</v>
      </c>
    </row>
    <row r="1673" spans="1:3" x14ac:dyDescent="0.25">
      <c r="A1673" t="s">
        <v>446</v>
      </c>
      <c r="B1673" t="s">
        <v>427</v>
      </c>
      <c r="C1673" s="1">
        <v>0.29836511413343197</v>
      </c>
    </row>
    <row r="1674" spans="1:3" x14ac:dyDescent="0.25">
      <c r="A1674" t="s">
        <v>446</v>
      </c>
      <c r="B1674" t="s">
        <v>245</v>
      </c>
      <c r="C1674" s="1">
        <v>0.30219271006864201</v>
      </c>
    </row>
    <row r="1675" spans="1:3" x14ac:dyDescent="0.25">
      <c r="A1675" t="s">
        <v>446</v>
      </c>
      <c r="B1675" t="s">
        <v>359</v>
      </c>
      <c r="C1675" s="1">
        <v>0.31357688375545001</v>
      </c>
    </row>
    <row r="1676" spans="1:3" x14ac:dyDescent="0.25">
      <c r="A1676" t="s">
        <v>446</v>
      </c>
      <c r="B1676" t="s">
        <v>360</v>
      </c>
      <c r="C1676" s="1">
        <v>0.33899094286019499</v>
      </c>
    </row>
    <row r="1677" spans="1:3" x14ac:dyDescent="0.25">
      <c r="A1677" t="s">
        <v>446</v>
      </c>
      <c r="B1677" t="s">
        <v>361</v>
      </c>
      <c r="C1677" s="1">
        <v>0.345178908232396</v>
      </c>
    </row>
    <row r="1678" spans="1:3" x14ac:dyDescent="0.25">
      <c r="A1678" t="s">
        <v>446</v>
      </c>
      <c r="B1678" t="s">
        <v>362</v>
      </c>
      <c r="C1678" s="1">
        <v>0.29561489246412598</v>
      </c>
    </row>
    <row r="1679" spans="1:3" x14ac:dyDescent="0.25">
      <c r="A1679" t="s">
        <v>446</v>
      </c>
      <c r="B1679" t="s">
        <v>246</v>
      </c>
      <c r="C1679" s="1">
        <v>0.31075681514374498</v>
      </c>
    </row>
    <row r="1680" spans="1:3" x14ac:dyDescent="0.25">
      <c r="A1680" t="s">
        <v>446</v>
      </c>
      <c r="B1680" t="s">
        <v>247</v>
      </c>
      <c r="C1680" s="1">
        <v>0.32410886958372698</v>
      </c>
    </row>
    <row r="1681" spans="1:3" x14ac:dyDescent="0.25">
      <c r="A1681" t="s">
        <v>446</v>
      </c>
      <c r="B1681" t="s">
        <v>389</v>
      </c>
      <c r="C1681" s="1">
        <v>0.29957477364872298</v>
      </c>
    </row>
    <row r="1682" spans="1:3" x14ac:dyDescent="0.25">
      <c r="A1682" t="s">
        <v>446</v>
      </c>
      <c r="B1682" t="s">
        <v>403</v>
      </c>
      <c r="C1682" s="1">
        <v>0.33736514107674798</v>
      </c>
    </row>
    <row r="1683" spans="1:3" x14ac:dyDescent="0.25">
      <c r="A1683" t="s">
        <v>446</v>
      </c>
      <c r="B1683" t="s">
        <v>250</v>
      </c>
      <c r="C1683" s="1">
        <v>0.35989660281326902</v>
      </c>
    </row>
    <row r="1684" spans="1:3" x14ac:dyDescent="0.25">
      <c r="A1684" t="s">
        <v>446</v>
      </c>
      <c r="B1684" t="s">
        <v>364</v>
      </c>
      <c r="C1684" s="1">
        <v>0.30249441518975601</v>
      </c>
    </row>
    <row r="1685" spans="1:3" x14ac:dyDescent="0.25">
      <c r="A1685" t="s">
        <v>446</v>
      </c>
      <c r="B1685" t="s">
        <v>390</v>
      </c>
      <c r="C1685" s="1">
        <v>0.30388797750316099</v>
      </c>
    </row>
    <row r="1686" spans="1:3" x14ac:dyDescent="0.25">
      <c r="A1686" t="s">
        <v>446</v>
      </c>
      <c r="B1686" t="s">
        <v>253</v>
      </c>
      <c r="C1686" s="1">
        <v>0.29210932657946898</v>
      </c>
    </row>
    <row r="1687" spans="1:3" x14ac:dyDescent="0.25">
      <c r="A1687" t="s">
        <v>446</v>
      </c>
      <c r="B1687" t="s">
        <v>152</v>
      </c>
      <c r="C1687" s="1">
        <v>0.31169617122313997</v>
      </c>
    </row>
    <row r="1688" spans="1:3" x14ac:dyDescent="0.25">
      <c r="A1688" t="s">
        <v>446</v>
      </c>
      <c r="B1688" t="s">
        <v>254</v>
      </c>
      <c r="C1688" s="1">
        <v>0.29638294253059799</v>
      </c>
    </row>
    <row r="1689" spans="1:3" x14ac:dyDescent="0.25">
      <c r="A1689" t="s">
        <v>446</v>
      </c>
      <c r="B1689" t="s">
        <v>255</v>
      </c>
      <c r="C1689" s="1">
        <v>0.29868093010438601</v>
      </c>
    </row>
    <row r="1690" spans="1:3" x14ac:dyDescent="0.25">
      <c r="A1690" t="s">
        <v>446</v>
      </c>
      <c r="B1690" t="s">
        <v>365</v>
      </c>
      <c r="C1690" s="1">
        <v>0.35883699244864498</v>
      </c>
    </row>
    <row r="1691" spans="1:3" x14ac:dyDescent="0.25">
      <c r="A1691" t="s">
        <v>446</v>
      </c>
      <c r="B1691" t="s">
        <v>404</v>
      </c>
      <c r="C1691" s="1">
        <v>0.33988389817961101</v>
      </c>
    </row>
    <row r="1692" spans="1:3" x14ac:dyDescent="0.25">
      <c r="A1692" t="s">
        <v>446</v>
      </c>
      <c r="B1692" t="s">
        <v>368</v>
      </c>
      <c r="C1692" s="1">
        <v>0.31632567923674298</v>
      </c>
    </row>
    <row r="1693" spans="1:3" x14ac:dyDescent="0.25">
      <c r="A1693" t="s">
        <v>446</v>
      </c>
      <c r="B1693" t="s">
        <v>416</v>
      </c>
      <c r="C1693" s="1">
        <v>0.291056072914055</v>
      </c>
    </row>
    <row r="1694" spans="1:3" x14ac:dyDescent="0.25">
      <c r="A1694" t="s">
        <v>446</v>
      </c>
      <c r="B1694" t="s">
        <v>369</v>
      </c>
      <c r="C1694" s="1">
        <v>0.32349655290227602</v>
      </c>
    </row>
    <row r="1695" spans="1:3" x14ac:dyDescent="0.25">
      <c r="A1695" t="s">
        <v>446</v>
      </c>
      <c r="B1695" t="s">
        <v>371</v>
      </c>
      <c r="C1695" s="1">
        <v>0.316181261847371</v>
      </c>
    </row>
    <row r="1696" spans="1:3" x14ac:dyDescent="0.25">
      <c r="A1696" t="s">
        <v>446</v>
      </c>
      <c r="B1696" t="s">
        <v>405</v>
      </c>
      <c r="C1696" s="1">
        <v>0.33750944825382301</v>
      </c>
    </row>
    <row r="1697" spans="1:3" x14ac:dyDescent="0.25">
      <c r="A1697" t="s">
        <v>446</v>
      </c>
      <c r="B1697" t="s">
        <v>261</v>
      </c>
      <c r="C1697" s="1">
        <v>0.34029161686330001</v>
      </c>
    </row>
    <row r="1698" spans="1:3" x14ac:dyDescent="0.25">
      <c r="A1698" t="s">
        <v>446</v>
      </c>
      <c r="B1698" t="s">
        <v>262</v>
      </c>
      <c r="C1698" s="1">
        <v>0.32716412982501802</v>
      </c>
    </row>
    <row r="1699" spans="1:3" x14ac:dyDescent="0.25">
      <c r="A1699" t="s">
        <v>446</v>
      </c>
      <c r="B1699" t="s">
        <v>417</v>
      </c>
      <c r="C1699" s="1">
        <v>0.317446621829929</v>
      </c>
    </row>
    <row r="1700" spans="1:3" x14ac:dyDescent="0.25">
      <c r="A1700" t="s">
        <v>446</v>
      </c>
      <c r="B1700" t="s">
        <v>264</v>
      </c>
      <c r="C1700" s="1">
        <v>0.316996947688446</v>
      </c>
    </row>
    <row r="1701" spans="1:3" x14ac:dyDescent="0.25">
      <c r="A1701" t="s">
        <v>446</v>
      </c>
      <c r="B1701" t="s">
        <v>372</v>
      </c>
      <c r="C1701" s="1">
        <v>0.339974513216727</v>
      </c>
    </row>
    <row r="1702" spans="1:3" x14ac:dyDescent="0.25">
      <c r="A1702" t="s">
        <v>446</v>
      </c>
      <c r="B1702" t="s">
        <v>383</v>
      </c>
      <c r="C1702" s="1">
        <v>0.33476926767364501</v>
      </c>
    </row>
    <row r="1703" spans="1:3" x14ac:dyDescent="0.25">
      <c r="A1703" t="s">
        <v>446</v>
      </c>
      <c r="B1703" t="s">
        <v>406</v>
      </c>
      <c r="C1703" s="1">
        <v>0.31881715001718602</v>
      </c>
    </row>
    <row r="1704" spans="1:3" x14ac:dyDescent="0.25">
      <c r="A1704" t="s">
        <v>446</v>
      </c>
      <c r="B1704" t="s">
        <v>267</v>
      </c>
      <c r="C1704" s="1">
        <v>0.32220650776447601</v>
      </c>
    </row>
    <row r="1705" spans="1:3" x14ac:dyDescent="0.25">
      <c r="A1705" t="s">
        <v>446</v>
      </c>
      <c r="B1705" t="s">
        <v>268</v>
      </c>
      <c r="C1705" s="1">
        <v>0.32934848513796</v>
      </c>
    </row>
    <row r="1706" spans="1:3" x14ac:dyDescent="0.25">
      <c r="A1706" t="s">
        <v>446</v>
      </c>
      <c r="B1706" t="s">
        <v>271</v>
      </c>
      <c r="C1706" s="1">
        <v>0.308915949676975</v>
      </c>
    </row>
    <row r="1707" spans="1:3" x14ac:dyDescent="0.25">
      <c r="A1707" t="s">
        <v>446</v>
      </c>
      <c r="B1707" t="s">
        <v>407</v>
      </c>
      <c r="C1707" s="1">
        <v>0.329807460043679</v>
      </c>
    </row>
    <row r="1708" spans="1:3" x14ac:dyDescent="0.25">
      <c r="A1708" t="s">
        <v>446</v>
      </c>
      <c r="B1708" t="s">
        <v>375</v>
      </c>
      <c r="C1708" s="1">
        <v>0.300182497016732</v>
      </c>
    </row>
    <row r="1709" spans="1:3" x14ac:dyDescent="0.25">
      <c r="A1709" t="s">
        <v>446</v>
      </c>
      <c r="B1709" t="s">
        <v>418</v>
      </c>
      <c r="C1709" s="1">
        <v>0.28921868683926599</v>
      </c>
    </row>
    <row r="1710" spans="1:3" x14ac:dyDescent="0.25">
      <c r="A1710" t="s">
        <v>446</v>
      </c>
      <c r="B1710" t="s">
        <v>272</v>
      </c>
      <c r="C1710" s="1">
        <v>0.29568456714466701</v>
      </c>
    </row>
    <row r="1711" spans="1:3" x14ac:dyDescent="0.25">
      <c r="A1711" t="s">
        <v>446</v>
      </c>
      <c r="B1711" t="s">
        <v>431</v>
      </c>
      <c r="C1711" s="1">
        <v>0.31814235254078299</v>
      </c>
    </row>
    <row r="1712" spans="1:3" x14ac:dyDescent="0.25">
      <c r="A1712" t="s">
        <v>446</v>
      </c>
      <c r="B1712" t="s">
        <v>408</v>
      </c>
      <c r="C1712" s="1">
        <v>0.323523746261</v>
      </c>
    </row>
    <row r="1713" spans="1:3" x14ac:dyDescent="0.25">
      <c r="A1713" t="s">
        <v>446</v>
      </c>
      <c r="B1713" t="s">
        <v>153</v>
      </c>
      <c r="C1713" s="1">
        <v>0.30490617906096401</v>
      </c>
    </row>
    <row r="1714" spans="1:3" x14ac:dyDescent="0.25">
      <c r="A1714" t="s">
        <v>447</v>
      </c>
      <c r="B1714" t="s">
        <v>157</v>
      </c>
      <c r="C1714" s="1">
        <v>0.29677392484343701</v>
      </c>
    </row>
    <row r="1715" spans="1:3" x14ac:dyDescent="0.25">
      <c r="A1715" t="s">
        <v>447</v>
      </c>
      <c r="B1715" t="s">
        <v>274</v>
      </c>
      <c r="C1715" s="1">
        <v>0.299798525476283</v>
      </c>
    </row>
    <row r="1716" spans="1:3" x14ac:dyDescent="0.25">
      <c r="A1716" t="s">
        <v>447</v>
      </c>
      <c r="B1716" t="s">
        <v>276</v>
      </c>
      <c r="C1716" s="1">
        <v>0.33691636454124602</v>
      </c>
    </row>
    <row r="1717" spans="1:3" x14ac:dyDescent="0.25">
      <c r="A1717" t="s">
        <v>447</v>
      </c>
      <c r="B1717" t="s">
        <v>161</v>
      </c>
      <c r="C1717" s="1">
        <v>0.31313105012442899</v>
      </c>
    </row>
    <row r="1718" spans="1:3" x14ac:dyDescent="0.25">
      <c r="A1718" t="s">
        <v>447</v>
      </c>
      <c r="B1718" t="s">
        <v>162</v>
      </c>
      <c r="C1718" s="1">
        <v>0.29452765134380399</v>
      </c>
    </row>
    <row r="1719" spans="1:3" x14ac:dyDescent="0.25">
      <c r="A1719" t="s">
        <v>447</v>
      </c>
      <c r="B1719" t="s">
        <v>277</v>
      </c>
      <c r="C1719" s="1">
        <v>0.31723555444707202</v>
      </c>
    </row>
    <row r="1720" spans="1:3" x14ac:dyDescent="0.25">
      <c r="A1720" t="s">
        <v>447</v>
      </c>
      <c r="B1720" t="s">
        <v>163</v>
      </c>
      <c r="C1720" s="1">
        <v>0.31540813872654</v>
      </c>
    </row>
    <row r="1721" spans="1:3" x14ac:dyDescent="0.25">
      <c r="A1721" t="s">
        <v>447</v>
      </c>
      <c r="B1721" t="s">
        <v>169</v>
      </c>
      <c r="C1721" s="1">
        <v>0.34933366588777598</v>
      </c>
    </row>
    <row r="1722" spans="1:3" x14ac:dyDescent="0.25">
      <c r="A1722" t="s">
        <v>447</v>
      </c>
      <c r="B1722" t="s">
        <v>171</v>
      </c>
      <c r="C1722" s="1">
        <v>0.33542240223888398</v>
      </c>
    </row>
    <row r="1723" spans="1:3" x14ac:dyDescent="0.25">
      <c r="A1723" t="s">
        <v>447</v>
      </c>
      <c r="B1723" t="s">
        <v>282</v>
      </c>
      <c r="C1723" s="1">
        <v>0.31411624594758503</v>
      </c>
    </row>
    <row r="1724" spans="1:3" x14ac:dyDescent="0.25">
      <c r="A1724" t="s">
        <v>447</v>
      </c>
      <c r="B1724" t="s">
        <v>284</v>
      </c>
      <c r="C1724" s="1">
        <v>0.33401743514975901</v>
      </c>
    </row>
    <row r="1725" spans="1:3" x14ac:dyDescent="0.25">
      <c r="A1725" t="s">
        <v>447</v>
      </c>
      <c r="B1725" t="s">
        <v>465</v>
      </c>
      <c r="C1725" s="1">
        <v>0.29277577864874699</v>
      </c>
    </row>
    <row r="1726" spans="1:3" x14ac:dyDescent="0.25">
      <c r="A1726" t="s">
        <v>447</v>
      </c>
      <c r="B1726" t="s">
        <v>176</v>
      </c>
      <c r="C1726" s="1">
        <v>0.29141790587194499</v>
      </c>
    </row>
    <row r="1727" spans="1:3" x14ac:dyDescent="0.25">
      <c r="A1727" t="s">
        <v>447</v>
      </c>
      <c r="B1727" t="s">
        <v>286</v>
      </c>
      <c r="C1727" s="1">
        <v>0.32152722676213202</v>
      </c>
    </row>
    <row r="1728" spans="1:3" x14ac:dyDescent="0.25">
      <c r="A1728" t="s">
        <v>447</v>
      </c>
      <c r="B1728" t="s">
        <v>181</v>
      </c>
      <c r="C1728" s="1">
        <v>0.30379296203530098</v>
      </c>
    </row>
    <row r="1729" spans="1:3" x14ac:dyDescent="0.25">
      <c r="A1729" t="s">
        <v>447</v>
      </c>
      <c r="B1729" t="s">
        <v>292</v>
      </c>
      <c r="C1729" s="1">
        <v>0.336369201567773</v>
      </c>
    </row>
    <row r="1730" spans="1:3" x14ac:dyDescent="0.25">
      <c r="A1730" t="s">
        <v>447</v>
      </c>
      <c r="B1730" t="s">
        <v>470</v>
      </c>
      <c r="C1730" s="1">
        <v>0.33064637476003</v>
      </c>
    </row>
    <row r="1731" spans="1:3" x14ac:dyDescent="0.25">
      <c r="A1731" t="s">
        <v>447</v>
      </c>
      <c r="B1731" t="s">
        <v>188</v>
      </c>
      <c r="C1731" s="1">
        <v>0.29999323814713202</v>
      </c>
    </row>
    <row r="1732" spans="1:3" x14ac:dyDescent="0.25">
      <c r="A1732" t="s">
        <v>447</v>
      </c>
      <c r="B1732" t="s">
        <v>125</v>
      </c>
      <c r="C1732" s="1">
        <v>0.30490885630315301</v>
      </c>
    </row>
    <row r="1733" spans="1:3" x14ac:dyDescent="0.25">
      <c r="A1733" t="s">
        <v>447</v>
      </c>
      <c r="B1733" t="s">
        <v>393</v>
      </c>
      <c r="C1733" s="1">
        <v>0.29702993213552198</v>
      </c>
    </row>
    <row r="1734" spans="1:3" x14ac:dyDescent="0.25">
      <c r="A1734" t="s">
        <v>447</v>
      </c>
      <c r="B1734" t="s">
        <v>306</v>
      </c>
      <c r="C1734" s="1">
        <v>0.29654948126978298</v>
      </c>
    </row>
    <row r="1735" spans="1:3" x14ac:dyDescent="0.25">
      <c r="A1735" t="s">
        <v>447</v>
      </c>
      <c r="B1735" t="s">
        <v>200</v>
      </c>
      <c r="C1735" s="1">
        <v>0.289389030496918</v>
      </c>
    </row>
    <row r="1736" spans="1:3" x14ac:dyDescent="0.25">
      <c r="A1736" t="s">
        <v>447</v>
      </c>
      <c r="B1736" t="s">
        <v>394</v>
      </c>
      <c r="C1736" s="1">
        <v>0.30139531613704601</v>
      </c>
    </row>
    <row r="1737" spans="1:3" x14ac:dyDescent="0.25">
      <c r="A1737" t="s">
        <v>447</v>
      </c>
      <c r="B1737" t="s">
        <v>131</v>
      </c>
      <c r="C1737" s="1">
        <v>0.34271134750784499</v>
      </c>
    </row>
    <row r="1738" spans="1:3" x14ac:dyDescent="0.25">
      <c r="A1738" t="s">
        <v>447</v>
      </c>
      <c r="B1738" t="s">
        <v>208</v>
      </c>
      <c r="C1738" s="1">
        <v>0.313080739188076</v>
      </c>
    </row>
    <row r="1739" spans="1:3" x14ac:dyDescent="0.25">
      <c r="A1739" t="s">
        <v>447</v>
      </c>
      <c r="B1739" t="s">
        <v>210</v>
      </c>
      <c r="C1739" s="1">
        <v>0.33702077543919001</v>
      </c>
    </row>
    <row r="1740" spans="1:3" x14ac:dyDescent="0.25">
      <c r="A1740" t="s">
        <v>447</v>
      </c>
      <c r="B1740" t="s">
        <v>212</v>
      </c>
      <c r="C1740" s="1">
        <v>0.323282191583738</v>
      </c>
    </row>
    <row r="1741" spans="1:3" x14ac:dyDescent="0.25">
      <c r="A1741" t="s">
        <v>447</v>
      </c>
      <c r="B1741" t="s">
        <v>214</v>
      </c>
      <c r="C1741" s="1">
        <v>0.29508453420652597</v>
      </c>
    </row>
    <row r="1742" spans="1:3" x14ac:dyDescent="0.25">
      <c r="A1742" t="s">
        <v>447</v>
      </c>
      <c r="B1742" t="s">
        <v>217</v>
      </c>
      <c r="C1742" s="1">
        <v>0.32748342243870099</v>
      </c>
    </row>
    <row r="1743" spans="1:3" x14ac:dyDescent="0.25">
      <c r="A1743" t="s">
        <v>447</v>
      </c>
      <c r="B1743" t="s">
        <v>219</v>
      </c>
      <c r="C1743" s="1">
        <v>0.34376570966889403</v>
      </c>
    </row>
    <row r="1744" spans="1:3" x14ac:dyDescent="0.25">
      <c r="A1744" t="s">
        <v>447</v>
      </c>
      <c r="B1744" t="s">
        <v>398</v>
      </c>
      <c r="C1744" s="1">
        <v>0.30556475845367498</v>
      </c>
    </row>
    <row r="1745" spans="1:3" x14ac:dyDescent="0.25">
      <c r="A1745" t="s">
        <v>447</v>
      </c>
      <c r="B1745" t="s">
        <v>399</v>
      </c>
      <c r="C1745" s="1">
        <v>0.30305965110217797</v>
      </c>
    </row>
    <row r="1746" spans="1:3" x14ac:dyDescent="0.25">
      <c r="A1746" t="s">
        <v>447</v>
      </c>
      <c r="B1746" t="s">
        <v>337</v>
      </c>
      <c r="C1746" s="1">
        <v>0.29502014373244601</v>
      </c>
    </row>
    <row r="1747" spans="1:3" x14ac:dyDescent="0.25">
      <c r="A1747" t="s">
        <v>447</v>
      </c>
      <c r="B1747" t="s">
        <v>225</v>
      </c>
      <c r="C1747" s="1">
        <v>0.306645086635779</v>
      </c>
    </row>
    <row r="1748" spans="1:3" x14ac:dyDescent="0.25">
      <c r="A1748" t="s">
        <v>447</v>
      </c>
      <c r="B1748" t="s">
        <v>227</v>
      </c>
      <c r="C1748" s="1">
        <v>0.32957558908812101</v>
      </c>
    </row>
    <row r="1749" spans="1:3" x14ac:dyDescent="0.25">
      <c r="A1749" t="s">
        <v>447</v>
      </c>
      <c r="B1749" t="s">
        <v>228</v>
      </c>
      <c r="C1749" s="1">
        <v>0.316496943273534</v>
      </c>
    </row>
    <row r="1750" spans="1:3" x14ac:dyDescent="0.25">
      <c r="A1750" t="s">
        <v>447</v>
      </c>
      <c r="B1750" t="s">
        <v>229</v>
      </c>
      <c r="C1750" s="1">
        <v>0.30754783442622502</v>
      </c>
    </row>
    <row r="1751" spans="1:3" x14ac:dyDescent="0.25">
      <c r="A1751" t="s">
        <v>447</v>
      </c>
      <c r="B1751" t="s">
        <v>141</v>
      </c>
      <c r="C1751" s="1">
        <v>0.31694565162446497</v>
      </c>
    </row>
    <row r="1752" spans="1:3" x14ac:dyDescent="0.25">
      <c r="A1752" t="s">
        <v>447</v>
      </c>
      <c r="B1752" t="s">
        <v>239</v>
      </c>
      <c r="C1752" s="1">
        <v>0.31321691277749503</v>
      </c>
    </row>
    <row r="1753" spans="1:3" x14ac:dyDescent="0.25">
      <c r="A1753" t="s">
        <v>447</v>
      </c>
      <c r="B1753" t="s">
        <v>242</v>
      </c>
      <c r="C1753" s="1">
        <v>0.332772713243497</v>
      </c>
    </row>
    <row r="1754" spans="1:3" x14ac:dyDescent="0.25">
      <c r="A1754" t="s">
        <v>447</v>
      </c>
      <c r="B1754" t="s">
        <v>243</v>
      </c>
      <c r="C1754" s="1">
        <v>0.32708694118026499</v>
      </c>
    </row>
    <row r="1755" spans="1:3" x14ac:dyDescent="0.25">
      <c r="A1755" t="s">
        <v>447</v>
      </c>
      <c r="B1755" t="s">
        <v>358</v>
      </c>
      <c r="C1755" s="1">
        <v>0.29439309782940198</v>
      </c>
    </row>
    <row r="1756" spans="1:3" x14ac:dyDescent="0.25">
      <c r="A1756" t="s">
        <v>447</v>
      </c>
      <c r="B1756" t="s">
        <v>360</v>
      </c>
      <c r="C1756" s="1">
        <v>0.29434655612463601</v>
      </c>
    </row>
    <row r="1757" spans="1:3" x14ac:dyDescent="0.25">
      <c r="A1757" t="s">
        <v>447</v>
      </c>
      <c r="B1757" t="s">
        <v>361</v>
      </c>
      <c r="C1757" s="1">
        <v>0.31189589781983801</v>
      </c>
    </row>
    <row r="1758" spans="1:3" x14ac:dyDescent="0.25">
      <c r="A1758" t="s">
        <v>447</v>
      </c>
      <c r="B1758" t="s">
        <v>247</v>
      </c>
      <c r="C1758" s="1">
        <v>0.29247102275207298</v>
      </c>
    </row>
    <row r="1759" spans="1:3" x14ac:dyDescent="0.25">
      <c r="A1759" t="s">
        <v>447</v>
      </c>
      <c r="B1759" t="s">
        <v>250</v>
      </c>
      <c r="C1759" s="1">
        <v>0.31891903512776698</v>
      </c>
    </row>
    <row r="1760" spans="1:3" x14ac:dyDescent="0.25">
      <c r="A1760" t="s">
        <v>447</v>
      </c>
      <c r="B1760" t="s">
        <v>152</v>
      </c>
      <c r="C1760" s="1">
        <v>0.29393136316514601</v>
      </c>
    </row>
    <row r="1761" spans="1:3" x14ac:dyDescent="0.25">
      <c r="A1761" t="s">
        <v>447</v>
      </c>
      <c r="B1761" t="s">
        <v>365</v>
      </c>
      <c r="C1761" s="1">
        <v>0.34189488152036501</v>
      </c>
    </row>
    <row r="1762" spans="1:3" x14ac:dyDescent="0.25">
      <c r="A1762" t="s">
        <v>447</v>
      </c>
      <c r="B1762" t="s">
        <v>404</v>
      </c>
      <c r="C1762" s="1">
        <v>0.295471330791925</v>
      </c>
    </row>
    <row r="1763" spans="1:3" x14ac:dyDescent="0.25">
      <c r="A1763" t="s">
        <v>447</v>
      </c>
      <c r="B1763" t="s">
        <v>369</v>
      </c>
      <c r="C1763" s="1">
        <v>0.29319582688752499</v>
      </c>
    </row>
    <row r="1764" spans="1:3" x14ac:dyDescent="0.25">
      <c r="A1764" t="s">
        <v>447</v>
      </c>
      <c r="B1764" t="s">
        <v>261</v>
      </c>
      <c r="C1764" s="1">
        <v>0.32639944175761998</v>
      </c>
    </row>
    <row r="1765" spans="1:3" x14ac:dyDescent="0.25">
      <c r="A1765" t="s">
        <v>447</v>
      </c>
      <c r="B1765" t="s">
        <v>262</v>
      </c>
      <c r="C1765" s="1">
        <v>0.31991894982304098</v>
      </c>
    </row>
    <row r="1766" spans="1:3" x14ac:dyDescent="0.25">
      <c r="A1766" t="s">
        <v>447</v>
      </c>
      <c r="B1766" t="s">
        <v>383</v>
      </c>
      <c r="C1766" s="1">
        <v>0.33704931269570598</v>
      </c>
    </row>
    <row r="1767" spans="1:3" x14ac:dyDescent="0.25">
      <c r="A1767" t="s">
        <v>447</v>
      </c>
      <c r="B1767" t="s">
        <v>268</v>
      </c>
      <c r="C1767" s="1">
        <v>0.28966661977149</v>
      </c>
    </row>
    <row r="1768" spans="1:3" x14ac:dyDescent="0.25">
      <c r="A1768" t="s">
        <v>447</v>
      </c>
      <c r="B1768" t="s">
        <v>407</v>
      </c>
      <c r="C1768" s="1">
        <v>0.319616822714198</v>
      </c>
    </row>
    <row r="1769" spans="1:3" x14ac:dyDescent="0.25">
      <c r="A1769" t="s">
        <v>448</v>
      </c>
      <c r="B1769" t="s">
        <v>176</v>
      </c>
      <c r="C1769" s="1">
        <v>0.30158492201639597</v>
      </c>
    </row>
    <row r="1770" spans="1:3" x14ac:dyDescent="0.25">
      <c r="A1770" t="s">
        <v>448</v>
      </c>
      <c r="B1770" t="s">
        <v>135</v>
      </c>
      <c r="C1770" s="1">
        <v>0.29811050934378502</v>
      </c>
    </row>
    <row r="1771" spans="1:3" x14ac:dyDescent="0.25">
      <c r="A1771" t="s">
        <v>449</v>
      </c>
      <c r="B1771" t="s">
        <v>114</v>
      </c>
      <c r="C1771" s="1">
        <v>0.34229754890574099</v>
      </c>
    </row>
    <row r="1772" spans="1:3" x14ac:dyDescent="0.25">
      <c r="A1772" t="s">
        <v>449</v>
      </c>
      <c r="B1772" t="s">
        <v>115</v>
      </c>
      <c r="C1772" s="1">
        <v>0.292824456867806</v>
      </c>
    </row>
    <row r="1773" spans="1:3" x14ac:dyDescent="0.25">
      <c r="A1773" t="s">
        <v>449</v>
      </c>
      <c r="B1773" t="s">
        <v>163</v>
      </c>
      <c r="C1773" s="1">
        <v>0.31288063501186902</v>
      </c>
    </row>
    <row r="1774" spans="1:3" x14ac:dyDescent="0.25">
      <c r="A1774" t="s">
        <v>449</v>
      </c>
      <c r="B1774" t="s">
        <v>168</v>
      </c>
      <c r="C1774" s="1">
        <v>0.315572830022677</v>
      </c>
    </row>
    <row r="1775" spans="1:3" x14ac:dyDescent="0.25">
      <c r="A1775" t="s">
        <v>449</v>
      </c>
      <c r="B1775" t="s">
        <v>169</v>
      </c>
      <c r="C1775" s="1">
        <v>0.292849856099409</v>
      </c>
    </row>
    <row r="1776" spans="1:3" x14ac:dyDescent="0.25">
      <c r="A1776" t="s">
        <v>449</v>
      </c>
      <c r="B1776" t="s">
        <v>116</v>
      </c>
      <c r="C1776" s="1">
        <v>0.30051743126082198</v>
      </c>
    </row>
    <row r="1777" spans="1:3" x14ac:dyDescent="0.25">
      <c r="A1777" t="s">
        <v>449</v>
      </c>
      <c r="B1777" t="s">
        <v>282</v>
      </c>
      <c r="C1777" s="1">
        <v>0.31317069500632999</v>
      </c>
    </row>
    <row r="1778" spans="1:3" x14ac:dyDescent="0.25">
      <c r="A1778" t="s">
        <v>449</v>
      </c>
      <c r="B1778" t="s">
        <v>176</v>
      </c>
      <c r="C1778" s="1">
        <v>0.30661340883775001</v>
      </c>
    </row>
    <row r="1779" spans="1:3" x14ac:dyDescent="0.25">
      <c r="A1779" t="s">
        <v>449</v>
      </c>
      <c r="B1779" t="s">
        <v>181</v>
      </c>
      <c r="C1779" s="1">
        <v>0.30544568960101398</v>
      </c>
    </row>
    <row r="1780" spans="1:3" x14ac:dyDescent="0.25">
      <c r="A1780" t="s">
        <v>449</v>
      </c>
      <c r="B1780" t="s">
        <v>300</v>
      </c>
      <c r="C1780" s="1">
        <v>0.28894266078538899</v>
      </c>
    </row>
    <row r="1781" spans="1:3" x14ac:dyDescent="0.25">
      <c r="A1781" t="s">
        <v>449</v>
      </c>
      <c r="B1781" t="s">
        <v>306</v>
      </c>
      <c r="C1781" s="1">
        <v>0.293933241013004</v>
      </c>
    </row>
    <row r="1782" spans="1:3" x14ac:dyDescent="0.25">
      <c r="A1782" t="s">
        <v>449</v>
      </c>
      <c r="B1782" t="s">
        <v>128</v>
      </c>
      <c r="C1782" s="1">
        <v>0.30725689332116302</v>
      </c>
    </row>
    <row r="1783" spans="1:3" x14ac:dyDescent="0.25">
      <c r="A1783" t="s">
        <v>449</v>
      </c>
      <c r="B1783" t="s">
        <v>131</v>
      </c>
      <c r="C1783" s="1">
        <v>0.316909712616672</v>
      </c>
    </row>
    <row r="1784" spans="1:3" x14ac:dyDescent="0.25">
      <c r="A1784" t="s">
        <v>449</v>
      </c>
      <c r="B1784" t="s">
        <v>208</v>
      </c>
      <c r="C1784" s="1">
        <v>0.32864060399244599</v>
      </c>
    </row>
    <row r="1785" spans="1:3" x14ac:dyDescent="0.25">
      <c r="A1785" t="s">
        <v>449</v>
      </c>
      <c r="B1785" t="s">
        <v>211</v>
      </c>
      <c r="C1785" s="1">
        <v>0.30101765041460399</v>
      </c>
    </row>
    <row r="1786" spans="1:3" x14ac:dyDescent="0.25">
      <c r="A1786" t="s">
        <v>449</v>
      </c>
      <c r="B1786" t="s">
        <v>214</v>
      </c>
      <c r="C1786" s="1">
        <v>0.31424922514979697</v>
      </c>
    </row>
    <row r="1787" spans="1:3" x14ac:dyDescent="0.25">
      <c r="A1787" t="s">
        <v>449</v>
      </c>
      <c r="B1787" t="s">
        <v>135</v>
      </c>
      <c r="C1787" s="1">
        <v>0.30052269759236799</v>
      </c>
    </row>
    <row r="1788" spans="1:3" x14ac:dyDescent="0.25">
      <c r="A1788" t="s">
        <v>449</v>
      </c>
      <c r="B1788" t="s">
        <v>227</v>
      </c>
      <c r="C1788" s="1">
        <v>0.30846366944121201</v>
      </c>
    </row>
    <row r="1789" spans="1:3" x14ac:dyDescent="0.25">
      <c r="A1789" t="s">
        <v>449</v>
      </c>
      <c r="B1789" t="s">
        <v>239</v>
      </c>
      <c r="C1789" s="1">
        <v>0.331160742540134</v>
      </c>
    </row>
    <row r="1790" spans="1:3" x14ac:dyDescent="0.25">
      <c r="A1790" t="s">
        <v>449</v>
      </c>
      <c r="B1790" t="s">
        <v>142</v>
      </c>
      <c r="C1790" s="1">
        <v>0.304197676288334</v>
      </c>
    </row>
    <row r="1791" spans="1:3" x14ac:dyDescent="0.25">
      <c r="A1791" t="s">
        <v>449</v>
      </c>
      <c r="B1791" t="s">
        <v>242</v>
      </c>
      <c r="C1791" s="1">
        <v>0.31858737068323301</v>
      </c>
    </row>
    <row r="1792" spans="1:3" x14ac:dyDescent="0.25">
      <c r="A1792" t="s">
        <v>449</v>
      </c>
      <c r="B1792" t="s">
        <v>146</v>
      </c>
      <c r="C1792" s="1">
        <v>0.32740898819339298</v>
      </c>
    </row>
    <row r="1793" spans="1:3" x14ac:dyDescent="0.25">
      <c r="A1793" t="s">
        <v>449</v>
      </c>
      <c r="B1793" t="s">
        <v>245</v>
      </c>
      <c r="C1793" s="1">
        <v>0.29981416559699903</v>
      </c>
    </row>
    <row r="1794" spans="1:3" x14ac:dyDescent="0.25">
      <c r="A1794" t="s">
        <v>449</v>
      </c>
      <c r="B1794" t="s">
        <v>152</v>
      </c>
      <c r="C1794" s="1">
        <v>0.29992411978431099</v>
      </c>
    </row>
    <row r="1795" spans="1:3" x14ac:dyDescent="0.25">
      <c r="A1795" t="s">
        <v>449</v>
      </c>
      <c r="B1795" t="s">
        <v>255</v>
      </c>
      <c r="C1795" s="1">
        <v>0.291814614917286</v>
      </c>
    </row>
    <row r="1796" spans="1:3" x14ac:dyDescent="0.25">
      <c r="A1796" t="s">
        <v>449</v>
      </c>
      <c r="B1796" t="s">
        <v>265</v>
      </c>
      <c r="C1796" s="1">
        <v>0.31971019283976398</v>
      </c>
    </row>
    <row r="1797" spans="1:3" x14ac:dyDescent="0.25">
      <c r="A1797" t="s">
        <v>449</v>
      </c>
      <c r="B1797" t="s">
        <v>266</v>
      </c>
      <c r="C1797" s="1">
        <v>0.28933437297259401</v>
      </c>
    </row>
    <row r="1798" spans="1:3" x14ac:dyDescent="0.25">
      <c r="A1798" t="s">
        <v>449</v>
      </c>
      <c r="B1798" t="s">
        <v>272</v>
      </c>
      <c r="C1798" s="1">
        <v>0.29725918821076402</v>
      </c>
    </row>
    <row r="1799" spans="1:3" x14ac:dyDescent="0.25">
      <c r="A1799" t="s">
        <v>449</v>
      </c>
      <c r="B1799" t="s">
        <v>153</v>
      </c>
      <c r="C1799" s="1">
        <v>0.31017304175527699</v>
      </c>
    </row>
    <row r="1800" spans="1:3" x14ac:dyDescent="0.25">
      <c r="A1800" t="s">
        <v>450</v>
      </c>
      <c r="B1800" t="s">
        <v>154</v>
      </c>
      <c r="C1800" s="1">
        <v>0.34502254325076398</v>
      </c>
    </row>
    <row r="1801" spans="1:3" x14ac:dyDescent="0.25">
      <c r="A1801" t="s">
        <v>450</v>
      </c>
      <c r="B1801" t="s">
        <v>155</v>
      </c>
      <c r="C1801" s="1">
        <v>0.315716945316252</v>
      </c>
    </row>
    <row r="1802" spans="1:3" x14ac:dyDescent="0.25">
      <c r="A1802" t="s">
        <v>450</v>
      </c>
      <c r="B1802" t="s">
        <v>113</v>
      </c>
      <c r="C1802" s="1">
        <v>0.35091326075165402</v>
      </c>
    </row>
    <row r="1803" spans="1:3" x14ac:dyDescent="0.25">
      <c r="A1803" t="s">
        <v>450</v>
      </c>
      <c r="B1803" t="s">
        <v>156</v>
      </c>
      <c r="C1803" s="1">
        <v>0.30446809394429902</v>
      </c>
    </row>
    <row r="1804" spans="1:3" x14ac:dyDescent="0.25">
      <c r="A1804" t="s">
        <v>450</v>
      </c>
      <c r="B1804" t="s">
        <v>451</v>
      </c>
      <c r="C1804" s="1">
        <v>0.31858268597473199</v>
      </c>
    </row>
    <row r="1805" spans="1:3" x14ac:dyDescent="0.25">
      <c r="A1805" t="s">
        <v>450</v>
      </c>
      <c r="B1805" t="s">
        <v>114</v>
      </c>
      <c r="C1805" s="1">
        <v>0.34877895299175099</v>
      </c>
    </row>
    <row r="1806" spans="1:3" x14ac:dyDescent="0.25">
      <c r="A1806" t="s">
        <v>450</v>
      </c>
      <c r="B1806" t="s">
        <v>157</v>
      </c>
      <c r="C1806" s="1">
        <v>0.35982560046983603</v>
      </c>
    </row>
    <row r="1807" spans="1:3" x14ac:dyDescent="0.25">
      <c r="A1807" t="s">
        <v>450</v>
      </c>
      <c r="B1807" t="s">
        <v>158</v>
      </c>
      <c r="C1807" s="1">
        <v>0.33694916847819001</v>
      </c>
    </row>
    <row r="1808" spans="1:3" x14ac:dyDescent="0.25">
      <c r="A1808" t="s">
        <v>450</v>
      </c>
      <c r="B1808" t="s">
        <v>456</v>
      </c>
      <c r="C1808" s="1">
        <v>0.29879209564001502</v>
      </c>
    </row>
    <row r="1809" spans="1:3" x14ac:dyDescent="0.25">
      <c r="A1809" t="s">
        <v>450</v>
      </c>
      <c r="B1809" t="s">
        <v>274</v>
      </c>
      <c r="C1809" s="1">
        <v>0.301605903443325</v>
      </c>
    </row>
    <row r="1810" spans="1:3" x14ac:dyDescent="0.25">
      <c r="A1810" t="s">
        <v>450</v>
      </c>
      <c r="B1810" t="s">
        <v>159</v>
      </c>
      <c r="C1810" s="1">
        <v>0.36170357528015701</v>
      </c>
    </row>
    <row r="1811" spans="1:3" x14ac:dyDescent="0.25">
      <c r="A1811" t="s">
        <v>450</v>
      </c>
      <c r="B1811" t="s">
        <v>276</v>
      </c>
      <c r="C1811" s="1">
        <v>0.33668578204180299</v>
      </c>
    </row>
    <row r="1812" spans="1:3" x14ac:dyDescent="0.25">
      <c r="A1812" t="s">
        <v>450</v>
      </c>
      <c r="B1812" t="s">
        <v>160</v>
      </c>
      <c r="C1812" s="1">
        <v>0.29491109496268503</v>
      </c>
    </row>
    <row r="1813" spans="1:3" x14ac:dyDescent="0.25">
      <c r="A1813" t="s">
        <v>450</v>
      </c>
      <c r="B1813" t="s">
        <v>161</v>
      </c>
      <c r="C1813" s="1">
        <v>0.30614327012236298</v>
      </c>
    </row>
    <row r="1814" spans="1:3" x14ac:dyDescent="0.25">
      <c r="A1814" t="s">
        <v>450</v>
      </c>
      <c r="B1814" t="s">
        <v>162</v>
      </c>
      <c r="C1814" s="1">
        <v>0.32209827803110103</v>
      </c>
    </row>
    <row r="1815" spans="1:3" x14ac:dyDescent="0.25">
      <c r="A1815" t="s">
        <v>450</v>
      </c>
      <c r="B1815" t="s">
        <v>277</v>
      </c>
      <c r="C1815" s="1">
        <v>0.306274650431752</v>
      </c>
    </row>
    <row r="1816" spans="1:3" x14ac:dyDescent="0.25">
      <c r="A1816" t="s">
        <v>450</v>
      </c>
      <c r="B1816" t="s">
        <v>163</v>
      </c>
      <c r="C1816" s="1">
        <v>0.34704250684479498</v>
      </c>
    </row>
    <row r="1817" spans="1:3" x14ac:dyDescent="0.25">
      <c r="A1817" t="s">
        <v>450</v>
      </c>
      <c r="B1817" t="s">
        <v>164</v>
      </c>
      <c r="C1817" s="1">
        <v>0.29688276524074497</v>
      </c>
    </row>
    <row r="1818" spans="1:3" x14ac:dyDescent="0.25">
      <c r="A1818" t="s">
        <v>450</v>
      </c>
      <c r="B1818" t="s">
        <v>165</v>
      </c>
      <c r="C1818" s="1">
        <v>0.29598725304961199</v>
      </c>
    </row>
    <row r="1819" spans="1:3" x14ac:dyDescent="0.25">
      <c r="A1819" t="s">
        <v>450</v>
      </c>
      <c r="B1819" t="s">
        <v>167</v>
      </c>
      <c r="C1819" s="1">
        <v>0.29934418726905698</v>
      </c>
    </row>
    <row r="1820" spans="1:3" x14ac:dyDescent="0.25">
      <c r="A1820" t="s">
        <v>450</v>
      </c>
      <c r="B1820" t="s">
        <v>168</v>
      </c>
      <c r="C1820" s="1">
        <v>0.36314230852877599</v>
      </c>
    </row>
    <row r="1821" spans="1:3" x14ac:dyDescent="0.25">
      <c r="A1821" t="s">
        <v>450</v>
      </c>
      <c r="B1821" t="s">
        <v>169</v>
      </c>
      <c r="C1821" s="1">
        <v>0.34966780980864598</v>
      </c>
    </row>
    <row r="1822" spans="1:3" x14ac:dyDescent="0.25">
      <c r="A1822" t="s">
        <v>450</v>
      </c>
      <c r="B1822" t="s">
        <v>170</v>
      </c>
      <c r="C1822" s="1">
        <v>0.31936334759503598</v>
      </c>
    </row>
    <row r="1823" spans="1:3" x14ac:dyDescent="0.25">
      <c r="A1823" t="s">
        <v>450</v>
      </c>
      <c r="B1823" t="s">
        <v>171</v>
      </c>
      <c r="C1823" s="1">
        <v>0.33759674723059602</v>
      </c>
    </row>
    <row r="1824" spans="1:3" x14ac:dyDescent="0.25">
      <c r="A1824" t="s">
        <v>450</v>
      </c>
      <c r="B1824" t="s">
        <v>279</v>
      </c>
      <c r="C1824" s="1">
        <v>0.32636293814321998</v>
      </c>
    </row>
    <row r="1825" spans="1:3" x14ac:dyDescent="0.25">
      <c r="A1825" t="s">
        <v>450</v>
      </c>
      <c r="B1825" t="s">
        <v>172</v>
      </c>
      <c r="C1825" s="1">
        <v>0.37024637708566999</v>
      </c>
    </row>
    <row r="1826" spans="1:3" x14ac:dyDescent="0.25">
      <c r="A1826" t="s">
        <v>450</v>
      </c>
      <c r="B1826" t="s">
        <v>116</v>
      </c>
      <c r="C1826" s="1">
        <v>0.31068043424298197</v>
      </c>
    </row>
    <row r="1827" spans="1:3" x14ac:dyDescent="0.25">
      <c r="A1827" t="s">
        <v>450</v>
      </c>
      <c r="B1827" t="s">
        <v>173</v>
      </c>
      <c r="C1827" s="1">
        <v>0.34820478675612798</v>
      </c>
    </row>
    <row r="1828" spans="1:3" x14ac:dyDescent="0.25">
      <c r="A1828" t="s">
        <v>450</v>
      </c>
      <c r="B1828" t="s">
        <v>282</v>
      </c>
      <c r="C1828" s="1">
        <v>0.32872871129244602</v>
      </c>
    </row>
    <row r="1829" spans="1:3" x14ac:dyDescent="0.25">
      <c r="A1829" t="s">
        <v>450</v>
      </c>
      <c r="B1829" t="s">
        <v>174</v>
      </c>
      <c r="C1829" s="1">
        <v>0.36289362733762198</v>
      </c>
    </row>
    <row r="1830" spans="1:3" x14ac:dyDescent="0.25">
      <c r="A1830" t="s">
        <v>450</v>
      </c>
      <c r="B1830" t="s">
        <v>284</v>
      </c>
      <c r="C1830" s="1">
        <v>0.31434096845291998</v>
      </c>
    </row>
    <row r="1831" spans="1:3" x14ac:dyDescent="0.25">
      <c r="A1831" t="s">
        <v>450</v>
      </c>
      <c r="B1831" t="s">
        <v>175</v>
      </c>
      <c r="C1831" s="1">
        <v>0.33961703701687301</v>
      </c>
    </row>
    <row r="1832" spans="1:3" x14ac:dyDescent="0.25">
      <c r="A1832" t="s">
        <v>450</v>
      </c>
      <c r="B1832" t="s">
        <v>176</v>
      </c>
      <c r="C1832" s="1">
        <v>0.33003645109937801</v>
      </c>
    </row>
    <row r="1833" spans="1:3" x14ac:dyDescent="0.25">
      <c r="A1833" t="s">
        <v>450</v>
      </c>
      <c r="B1833" t="s">
        <v>177</v>
      </c>
      <c r="C1833" s="1">
        <v>0.29516865768033601</v>
      </c>
    </row>
    <row r="1834" spans="1:3" x14ac:dyDescent="0.25">
      <c r="A1834" t="s">
        <v>450</v>
      </c>
      <c r="B1834" t="s">
        <v>286</v>
      </c>
      <c r="C1834" s="1">
        <v>0.32423619662810599</v>
      </c>
    </row>
    <row r="1835" spans="1:3" x14ac:dyDescent="0.25">
      <c r="A1835" t="s">
        <v>450</v>
      </c>
      <c r="B1835" t="s">
        <v>178</v>
      </c>
      <c r="C1835" s="1">
        <v>0.34987351948624301</v>
      </c>
    </row>
    <row r="1836" spans="1:3" x14ac:dyDescent="0.25">
      <c r="A1836" t="s">
        <v>450</v>
      </c>
      <c r="B1836" t="s">
        <v>180</v>
      </c>
      <c r="C1836" s="1">
        <v>0.34903624679998202</v>
      </c>
    </row>
    <row r="1837" spans="1:3" x14ac:dyDescent="0.25">
      <c r="A1837" t="s">
        <v>450</v>
      </c>
      <c r="B1837" t="s">
        <v>287</v>
      </c>
      <c r="C1837" s="1">
        <v>0.312232840257404</v>
      </c>
    </row>
    <row r="1838" spans="1:3" x14ac:dyDescent="0.25">
      <c r="A1838" t="s">
        <v>450</v>
      </c>
      <c r="B1838" t="s">
        <v>181</v>
      </c>
      <c r="C1838" s="1">
        <v>0.37814190320813501</v>
      </c>
    </row>
    <row r="1839" spans="1:3" x14ac:dyDescent="0.25">
      <c r="A1839" t="s">
        <v>450</v>
      </c>
      <c r="B1839" t="s">
        <v>289</v>
      </c>
      <c r="C1839" s="1">
        <v>0.34893780548388798</v>
      </c>
    </row>
    <row r="1840" spans="1:3" x14ac:dyDescent="0.25">
      <c r="A1840" t="s">
        <v>450</v>
      </c>
      <c r="B1840" t="s">
        <v>290</v>
      </c>
      <c r="C1840" s="1">
        <v>0.305102364632512</v>
      </c>
    </row>
    <row r="1841" spans="1:3" x14ac:dyDescent="0.25">
      <c r="A1841" t="s">
        <v>450</v>
      </c>
      <c r="B1841" t="s">
        <v>183</v>
      </c>
      <c r="C1841" s="1">
        <v>0.31220366627142898</v>
      </c>
    </row>
    <row r="1842" spans="1:3" x14ac:dyDescent="0.25">
      <c r="A1842" t="s">
        <v>450</v>
      </c>
      <c r="B1842" t="s">
        <v>291</v>
      </c>
      <c r="C1842" s="1">
        <v>0.30568485196386902</v>
      </c>
    </row>
    <row r="1843" spans="1:3" x14ac:dyDescent="0.25">
      <c r="A1843" t="s">
        <v>450</v>
      </c>
      <c r="B1843" t="s">
        <v>292</v>
      </c>
      <c r="C1843" s="1">
        <v>0.302542646376316</v>
      </c>
    </row>
    <row r="1844" spans="1:3" x14ac:dyDescent="0.25">
      <c r="A1844" t="s">
        <v>450</v>
      </c>
      <c r="B1844" t="s">
        <v>469</v>
      </c>
      <c r="C1844" s="1">
        <v>0.30002499840164198</v>
      </c>
    </row>
    <row r="1845" spans="1:3" x14ac:dyDescent="0.25">
      <c r="A1845" t="s">
        <v>450</v>
      </c>
      <c r="B1845" t="s">
        <v>184</v>
      </c>
      <c r="C1845" s="1">
        <v>0.32191836295981002</v>
      </c>
    </row>
    <row r="1846" spans="1:3" x14ac:dyDescent="0.25">
      <c r="A1846" t="s">
        <v>450</v>
      </c>
      <c r="B1846" t="s">
        <v>294</v>
      </c>
      <c r="C1846" s="1">
        <v>0.32839086176582899</v>
      </c>
    </row>
    <row r="1847" spans="1:3" x14ac:dyDescent="0.25">
      <c r="A1847" t="s">
        <v>450</v>
      </c>
      <c r="B1847" t="s">
        <v>185</v>
      </c>
      <c r="C1847" s="1">
        <v>0.31154889947513997</v>
      </c>
    </row>
    <row r="1848" spans="1:3" x14ac:dyDescent="0.25">
      <c r="A1848" t="s">
        <v>450</v>
      </c>
      <c r="B1848" t="s">
        <v>470</v>
      </c>
      <c r="C1848" s="1">
        <v>0.31367161061103899</v>
      </c>
    </row>
    <row r="1849" spans="1:3" x14ac:dyDescent="0.25">
      <c r="A1849" t="s">
        <v>450</v>
      </c>
      <c r="B1849" t="s">
        <v>186</v>
      </c>
      <c r="C1849" s="1">
        <v>0.30605725381770199</v>
      </c>
    </row>
    <row r="1850" spans="1:3" x14ac:dyDescent="0.25">
      <c r="A1850" t="s">
        <v>450</v>
      </c>
      <c r="B1850" t="s">
        <v>187</v>
      </c>
      <c r="C1850" s="1">
        <v>0.34989245426986598</v>
      </c>
    </row>
    <row r="1851" spans="1:3" x14ac:dyDescent="0.25">
      <c r="A1851" t="s">
        <v>450</v>
      </c>
      <c r="B1851" t="s">
        <v>120</v>
      </c>
      <c r="C1851" s="1">
        <v>0.29589127052328801</v>
      </c>
    </row>
    <row r="1852" spans="1:3" x14ac:dyDescent="0.25">
      <c r="A1852" t="s">
        <v>450</v>
      </c>
      <c r="B1852" t="s">
        <v>122</v>
      </c>
      <c r="C1852" s="1">
        <v>0.29612342745502002</v>
      </c>
    </row>
    <row r="1853" spans="1:3" x14ac:dyDescent="0.25">
      <c r="A1853" t="s">
        <v>450</v>
      </c>
      <c r="B1853" t="s">
        <v>123</v>
      </c>
      <c r="C1853" s="1">
        <v>0.30136982977919802</v>
      </c>
    </row>
    <row r="1854" spans="1:3" x14ac:dyDescent="0.25">
      <c r="A1854" t="s">
        <v>450</v>
      </c>
      <c r="B1854" t="s">
        <v>188</v>
      </c>
      <c r="C1854" s="1">
        <v>0.372687877510606</v>
      </c>
    </row>
    <row r="1855" spans="1:3" x14ac:dyDescent="0.25">
      <c r="A1855" t="s">
        <v>450</v>
      </c>
      <c r="B1855" t="s">
        <v>125</v>
      </c>
      <c r="C1855" s="1">
        <v>0.31692433080675603</v>
      </c>
    </row>
    <row r="1856" spans="1:3" x14ac:dyDescent="0.25">
      <c r="A1856" t="s">
        <v>450</v>
      </c>
      <c r="B1856" t="s">
        <v>189</v>
      </c>
      <c r="C1856" s="1">
        <v>0.35988324337649702</v>
      </c>
    </row>
    <row r="1857" spans="1:3" x14ac:dyDescent="0.25">
      <c r="A1857" t="s">
        <v>450</v>
      </c>
      <c r="B1857" t="s">
        <v>190</v>
      </c>
      <c r="C1857" s="1">
        <v>0.337094574145888</v>
      </c>
    </row>
    <row r="1858" spans="1:3" x14ac:dyDescent="0.25">
      <c r="A1858" t="s">
        <v>450</v>
      </c>
      <c r="B1858" t="s">
        <v>300</v>
      </c>
      <c r="C1858" s="1">
        <v>0.304909844226464</v>
      </c>
    </row>
    <row r="1859" spans="1:3" x14ac:dyDescent="0.25">
      <c r="A1859" t="s">
        <v>450</v>
      </c>
      <c r="B1859" t="s">
        <v>191</v>
      </c>
      <c r="C1859" s="1">
        <v>0.342639044538188</v>
      </c>
    </row>
    <row r="1860" spans="1:3" x14ac:dyDescent="0.25">
      <c r="A1860" t="s">
        <v>450</v>
      </c>
      <c r="B1860" t="s">
        <v>302</v>
      </c>
      <c r="C1860" s="1">
        <v>0.33802946207629703</v>
      </c>
    </row>
    <row r="1861" spans="1:3" x14ac:dyDescent="0.25">
      <c r="A1861" t="s">
        <v>450</v>
      </c>
      <c r="B1861" t="s">
        <v>303</v>
      </c>
      <c r="C1861" s="1">
        <v>0.29948274805823499</v>
      </c>
    </row>
    <row r="1862" spans="1:3" x14ac:dyDescent="0.25">
      <c r="A1862" t="s">
        <v>450</v>
      </c>
      <c r="B1862" t="s">
        <v>392</v>
      </c>
      <c r="C1862" s="1">
        <v>0.32615092727929901</v>
      </c>
    </row>
    <row r="1863" spans="1:3" x14ac:dyDescent="0.25">
      <c r="A1863" t="s">
        <v>450</v>
      </c>
      <c r="B1863" t="s">
        <v>126</v>
      </c>
      <c r="C1863" s="1">
        <v>0.36576110903849202</v>
      </c>
    </row>
    <row r="1864" spans="1:3" x14ac:dyDescent="0.25">
      <c r="A1864" t="s">
        <v>450</v>
      </c>
      <c r="B1864" t="s">
        <v>192</v>
      </c>
      <c r="C1864" s="1">
        <v>0.31635660640020102</v>
      </c>
    </row>
    <row r="1865" spans="1:3" x14ac:dyDescent="0.25">
      <c r="A1865" t="s">
        <v>450</v>
      </c>
      <c r="B1865" t="s">
        <v>393</v>
      </c>
      <c r="C1865" s="1">
        <v>0.32090440748293803</v>
      </c>
    </row>
    <row r="1866" spans="1:3" x14ac:dyDescent="0.25">
      <c r="A1866" t="s">
        <v>450</v>
      </c>
      <c r="B1866" t="s">
        <v>193</v>
      </c>
      <c r="C1866" s="1">
        <v>0.34481317677930501</v>
      </c>
    </row>
    <row r="1867" spans="1:3" x14ac:dyDescent="0.25">
      <c r="A1867" t="s">
        <v>450</v>
      </c>
      <c r="B1867" t="s">
        <v>194</v>
      </c>
      <c r="C1867" s="1">
        <v>0.32288727701854902</v>
      </c>
    </row>
    <row r="1868" spans="1:3" x14ac:dyDescent="0.25">
      <c r="A1868" t="s">
        <v>450</v>
      </c>
      <c r="B1868" t="s">
        <v>306</v>
      </c>
      <c r="C1868" s="1">
        <v>0.30906460325192397</v>
      </c>
    </row>
    <row r="1869" spans="1:3" x14ac:dyDescent="0.25">
      <c r="A1869" t="s">
        <v>450</v>
      </c>
      <c r="B1869" t="s">
        <v>308</v>
      </c>
      <c r="C1869" s="1">
        <v>0.34223201709465301</v>
      </c>
    </row>
    <row r="1870" spans="1:3" x14ac:dyDescent="0.25">
      <c r="A1870" t="s">
        <v>450</v>
      </c>
      <c r="B1870" t="s">
        <v>196</v>
      </c>
      <c r="C1870" s="1">
        <v>0.356407381188663</v>
      </c>
    </row>
    <row r="1871" spans="1:3" x14ac:dyDescent="0.25">
      <c r="A1871" t="s">
        <v>450</v>
      </c>
      <c r="B1871" t="s">
        <v>198</v>
      </c>
      <c r="C1871" s="1">
        <v>0.36476354535136402</v>
      </c>
    </row>
    <row r="1872" spans="1:3" x14ac:dyDescent="0.25">
      <c r="A1872" t="s">
        <v>450</v>
      </c>
      <c r="B1872" t="s">
        <v>309</v>
      </c>
      <c r="C1872" s="1">
        <v>0.35692759222231002</v>
      </c>
    </row>
    <row r="1873" spans="1:3" x14ac:dyDescent="0.25">
      <c r="A1873" t="s">
        <v>450</v>
      </c>
      <c r="B1873" t="s">
        <v>128</v>
      </c>
      <c r="C1873" s="1">
        <v>0.37809185394952</v>
      </c>
    </row>
    <row r="1874" spans="1:3" x14ac:dyDescent="0.25">
      <c r="A1874" t="s">
        <v>450</v>
      </c>
      <c r="B1874" t="s">
        <v>410</v>
      </c>
      <c r="C1874" s="1">
        <v>0.300955692531718</v>
      </c>
    </row>
    <row r="1875" spans="1:3" x14ac:dyDescent="0.25">
      <c r="A1875" t="s">
        <v>450</v>
      </c>
      <c r="B1875" t="s">
        <v>312</v>
      </c>
      <c r="C1875" s="1">
        <v>0.30847926025129202</v>
      </c>
    </row>
    <row r="1876" spans="1:3" x14ac:dyDescent="0.25">
      <c r="A1876" t="s">
        <v>450</v>
      </c>
      <c r="B1876" t="s">
        <v>199</v>
      </c>
      <c r="C1876" s="1">
        <v>0.37308008442534002</v>
      </c>
    </row>
    <row r="1877" spans="1:3" x14ac:dyDescent="0.25">
      <c r="A1877" t="s">
        <v>450</v>
      </c>
      <c r="B1877" t="s">
        <v>200</v>
      </c>
      <c r="C1877" s="1">
        <v>0.37652012626382703</v>
      </c>
    </row>
    <row r="1878" spans="1:3" x14ac:dyDescent="0.25">
      <c r="A1878" t="s">
        <v>450</v>
      </c>
      <c r="B1878" t="s">
        <v>315</v>
      </c>
      <c r="C1878" s="1">
        <v>0.31619869536017198</v>
      </c>
    </row>
    <row r="1879" spans="1:3" x14ac:dyDescent="0.25">
      <c r="A1879" t="s">
        <v>450</v>
      </c>
      <c r="B1879" t="s">
        <v>201</v>
      </c>
      <c r="C1879" s="1">
        <v>0.34209201127329297</v>
      </c>
    </row>
    <row r="1880" spans="1:3" x14ac:dyDescent="0.25">
      <c r="A1880" t="s">
        <v>450</v>
      </c>
      <c r="B1880" t="s">
        <v>203</v>
      </c>
      <c r="C1880" s="1">
        <v>0.31722546137183399</v>
      </c>
    </row>
    <row r="1881" spans="1:3" x14ac:dyDescent="0.25">
      <c r="A1881" t="s">
        <v>450</v>
      </c>
      <c r="B1881" t="s">
        <v>204</v>
      </c>
      <c r="C1881" s="1">
        <v>0.333859135759902</v>
      </c>
    </row>
    <row r="1882" spans="1:3" x14ac:dyDescent="0.25">
      <c r="A1882" t="s">
        <v>450</v>
      </c>
      <c r="B1882" t="s">
        <v>205</v>
      </c>
      <c r="C1882" s="1">
        <v>0.33462206327470501</v>
      </c>
    </row>
    <row r="1883" spans="1:3" x14ac:dyDescent="0.25">
      <c r="A1883" t="s">
        <v>450</v>
      </c>
      <c r="B1883" t="s">
        <v>394</v>
      </c>
      <c r="C1883" s="1">
        <v>0.33373037498408897</v>
      </c>
    </row>
    <row r="1884" spans="1:3" x14ac:dyDescent="0.25">
      <c r="A1884" t="s">
        <v>450</v>
      </c>
      <c r="B1884" t="s">
        <v>318</v>
      </c>
      <c r="C1884" s="1">
        <v>0.30853957014722999</v>
      </c>
    </row>
    <row r="1885" spans="1:3" x14ac:dyDescent="0.25">
      <c r="A1885" t="s">
        <v>450</v>
      </c>
      <c r="B1885" t="s">
        <v>130</v>
      </c>
      <c r="C1885" s="1">
        <v>0.32348744216292402</v>
      </c>
    </row>
    <row r="1886" spans="1:3" x14ac:dyDescent="0.25">
      <c r="A1886" t="s">
        <v>450</v>
      </c>
      <c r="B1886" t="s">
        <v>131</v>
      </c>
      <c r="C1886" s="1">
        <v>0.37758392034593802</v>
      </c>
    </row>
    <row r="1887" spans="1:3" x14ac:dyDescent="0.25">
      <c r="A1887" t="s">
        <v>450</v>
      </c>
      <c r="B1887" t="s">
        <v>324</v>
      </c>
      <c r="C1887" s="1">
        <v>0.30090332466328101</v>
      </c>
    </row>
    <row r="1888" spans="1:3" x14ac:dyDescent="0.25">
      <c r="A1888" t="s">
        <v>450</v>
      </c>
      <c r="B1888" t="s">
        <v>325</v>
      </c>
      <c r="C1888" s="1">
        <v>0.32060497318187398</v>
      </c>
    </row>
    <row r="1889" spans="1:3" x14ac:dyDescent="0.25">
      <c r="A1889" t="s">
        <v>450</v>
      </c>
      <c r="B1889" t="s">
        <v>132</v>
      </c>
      <c r="C1889" s="1">
        <v>0.293729560187313</v>
      </c>
    </row>
    <row r="1890" spans="1:3" x14ac:dyDescent="0.25">
      <c r="A1890" t="s">
        <v>450</v>
      </c>
      <c r="B1890" t="s">
        <v>133</v>
      </c>
      <c r="C1890" s="1">
        <v>0.32329035320964999</v>
      </c>
    </row>
    <row r="1891" spans="1:3" x14ac:dyDescent="0.25">
      <c r="A1891" t="s">
        <v>450</v>
      </c>
      <c r="B1891" t="s">
        <v>412</v>
      </c>
      <c r="C1891" s="1">
        <v>0.34011038391877302</v>
      </c>
    </row>
    <row r="1892" spans="1:3" x14ac:dyDescent="0.25">
      <c r="A1892" t="s">
        <v>450</v>
      </c>
      <c r="B1892" t="s">
        <v>208</v>
      </c>
      <c r="C1892" s="1">
        <v>0.374816613815453</v>
      </c>
    </row>
    <row r="1893" spans="1:3" x14ac:dyDescent="0.25">
      <c r="A1893" t="s">
        <v>450</v>
      </c>
      <c r="B1893" t="s">
        <v>209</v>
      </c>
      <c r="C1893" s="1">
        <v>0.322141663156782</v>
      </c>
    </row>
    <row r="1894" spans="1:3" x14ac:dyDescent="0.25">
      <c r="A1894" t="s">
        <v>450</v>
      </c>
      <c r="B1894" t="s">
        <v>210</v>
      </c>
      <c r="C1894" s="1">
        <v>0.33484839299216301</v>
      </c>
    </row>
    <row r="1895" spans="1:3" x14ac:dyDescent="0.25">
      <c r="A1895" t="s">
        <v>450</v>
      </c>
      <c r="B1895" t="s">
        <v>211</v>
      </c>
      <c r="C1895" s="1">
        <v>0.30368799794704099</v>
      </c>
    </row>
    <row r="1896" spans="1:3" x14ac:dyDescent="0.25">
      <c r="A1896" t="s">
        <v>450</v>
      </c>
      <c r="B1896" t="s">
        <v>212</v>
      </c>
      <c r="C1896" s="1">
        <v>0.34315879298428897</v>
      </c>
    </row>
    <row r="1897" spans="1:3" x14ac:dyDescent="0.25">
      <c r="A1897" t="s">
        <v>450</v>
      </c>
      <c r="B1897" t="s">
        <v>397</v>
      </c>
      <c r="C1897" s="1">
        <v>0.312918137025118</v>
      </c>
    </row>
    <row r="1898" spans="1:3" x14ac:dyDescent="0.25">
      <c r="A1898" t="s">
        <v>450</v>
      </c>
      <c r="B1898" t="s">
        <v>134</v>
      </c>
      <c r="C1898" s="1">
        <v>0.29035567322023798</v>
      </c>
    </row>
    <row r="1899" spans="1:3" x14ac:dyDescent="0.25">
      <c r="A1899" t="s">
        <v>450</v>
      </c>
      <c r="B1899" t="s">
        <v>213</v>
      </c>
      <c r="C1899" s="1">
        <v>0.34556039021197499</v>
      </c>
    </row>
    <row r="1900" spans="1:3" x14ac:dyDescent="0.25">
      <c r="A1900" t="s">
        <v>450</v>
      </c>
      <c r="B1900" t="s">
        <v>331</v>
      </c>
      <c r="C1900" s="1">
        <v>0.29562681295637999</v>
      </c>
    </row>
    <row r="1901" spans="1:3" x14ac:dyDescent="0.25">
      <c r="A1901" t="s">
        <v>450</v>
      </c>
      <c r="B1901" t="s">
        <v>214</v>
      </c>
      <c r="C1901" s="1">
        <v>0.34788465235176502</v>
      </c>
    </row>
    <row r="1902" spans="1:3" x14ac:dyDescent="0.25">
      <c r="A1902" t="s">
        <v>450</v>
      </c>
      <c r="B1902" t="s">
        <v>332</v>
      </c>
      <c r="C1902" s="1">
        <v>0.30285257209018701</v>
      </c>
    </row>
    <row r="1903" spans="1:3" x14ac:dyDescent="0.25">
      <c r="A1903" t="s">
        <v>450</v>
      </c>
      <c r="B1903" t="s">
        <v>215</v>
      </c>
      <c r="C1903" s="1">
        <v>0.32940301870362099</v>
      </c>
    </row>
    <row r="1904" spans="1:3" x14ac:dyDescent="0.25">
      <c r="A1904" t="s">
        <v>450</v>
      </c>
      <c r="B1904" t="s">
        <v>216</v>
      </c>
      <c r="C1904" s="1">
        <v>0.32640117060031099</v>
      </c>
    </row>
    <row r="1905" spans="1:3" x14ac:dyDescent="0.25">
      <c r="A1905" t="s">
        <v>450</v>
      </c>
      <c r="B1905" t="s">
        <v>135</v>
      </c>
      <c r="C1905" s="1">
        <v>0.31424223568665799</v>
      </c>
    </row>
    <row r="1906" spans="1:3" x14ac:dyDescent="0.25">
      <c r="A1906" t="s">
        <v>450</v>
      </c>
      <c r="B1906" t="s">
        <v>217</v>
      </c>
      <c r="C1906" s="1">
        <v>0.33939007288434098</v>
      </c>
    </row>
    <row r="1907" spans="1:3" x14ac:dyDescent="0.25">
      <c r="A1907" t="s">
        <v>450</v>
      </c>
      <c r="B1907" t="s">
        <v>218</v>
      </c>
      <c r="C1907" s="1">
        <v>0.32176998699003601</v>
      </c>
    </row>
    <row r="1908" spans="1:3" x14ac:dyDescent="0.25">
      <c r="A1908" t="s">
        <v>450</v>
      </c>
      <c r="B1908" t="s">
        <v>334</v>
      </c>
      <c r="C1908" s="1">
        <v>0.33870114987876099</v>
      </c>
    </row>
    <row r="1909" spans="1:3" x14ac:dyDescent="0.25">
      <c r="A1909" t="s">
        <v>450</v>
      </c>
      <c r="B1909" t="s">
        <v>219</v>
      </c>
      <c r="C1909" s="1">
        <v>0.33716150387477101</v>
      </c>
    </row>
    <row r="1910" spans="1:3" x14ac:dyDescent="0.25">
      <c r="A1910" t="s">
        <v>450</v>
      </c>
      <c r="B1910" t="s">
        <v>220</v>
      </c>
      <c r="C1910" s="1">
        <v>0.32292555367567999</v>
      </c>
    </row>
    <row r="1911" spans="1:3" x14ac:dyDescent="0.25">
      <c r="A1911" t="s">
        <v>450</v>
      </c>
      <c r="B1911" t="s">
        <v>398</v>
      </c>
      <c r="C1911" s="1">
        <v>0.298800548763272</v>
      </c>
    </row>
    <row r="1912" spans="1:3" x14ac:dyDescent="0.25">
      <c r="A1912" t="s">
        <v>450</v>
      </c>
      <c r="B1912" t="s">
        <v>221</v>
      </c>
      <c r="C1912" s="1">
        <v>0.336380337734908</v>
      </c>
    </row>
    <row r="1913" spans="1:3" x14ac:dyDescent="0.25">
      <c r="A1913" t="s">
        <v>450</v>
      </c>
      <c r="B1913" t="s">
        <v>223</v>
      </c>
      <c r="C1913" s="1">
        <v>0.299408037106486</v>
      </c>
    </row>
    <row r="1914" spans="1:3" x14ac:dyDescent="0.25">
      <c r="A1914" t="s">
        <v>450</v>
      </c>
      <c r="B1914" t="s">
        <v>399</v>
      </c>
      <c r="C1914" s="1">
        <v>0.306649117032611</v>
      </c>
    </row>
    <row r="1915" spans="1:3" x14ac:dyDescent="0.25">
      <c r="A1915" t="s">
        <v>450</v>
      </c>
      <c r="B1915" t="s">
        <v>335</v>
      </c>
      <c r="C1915" s="1">
        <v>0.30473381088352203</v>
      </c>
    </row>
    <row r="1916" spans="1:3" x14ac:dyDescent="0.25">
      <c r="A1916" t="s">
        <v>450</v>
      </c>
      <c r="B1916" t="s">
        <v>224</v>
      </c>
      <c r="C1916" s="1">
        <v>0.29883337985535902</v>
      </c>
    </row>
    <row r="1917" spans="1:3" x14ac:dyDescent="0.25">
      <c r="A1917" t="s">
        <v>450</v>
      </c>
      <c r="B1917" t="s">
        <v>337</v>
      </c>
      <c r="C1917" s="1">
        <v>0.298756147741008</v>
      </c>
    </row>
    <row r="1918" spans="1:3" x14ac:dyDescent="0.25">
      <c r="A1918" t="s">
        <v>450</v>
      </c>
      <c r="B1918" t="s">
        <v>225</v>
      </c>
      <c r="C1918" s="1">
        <v>0.33033904528886798</v>
      </c>
    </row>
    <row r="1919" spans="1:3" x14ac:dyDescent="0.25">
      <c r="A1919" t="s">
        <v>450</v>
      </c>
      <c r="B1919" t="s">
        <v>226</v>
      </c>
      <c r="C1919" s="1">
        <v>0.34394650818213901</v>
      </c>
    </row>
    <row r="1920" spans="1:3" x14ac:dyDescent="0.25">
      <c r="A1920" t="s">
        <v>450</v>
      </c>
      <c r="B1920" t="s">
        <v>137</v>
      </c>
      <c r="C1920" s="1">
        <v>0.34529734620633301</v>
      </c>
    </row>
    <row r="1921" spans="1:3" x14ac:dyDescent="0.25">
      <c r="A1921" t="s">
        <v>450</v>
      </c>
      <c r="B1921" t="s">
        <v>227</v>
      </c>
      <c r="C1921" s="1">
        <v>0.352142158767066</v>
      </c>
    </row>
    <row r="1922" spans="1:3" x14ac:dyDescent="0.25">
      <c r="A1922" t="s">
        <v>450</v>
      </c>
      <c r="B1922" t="s">
        <v>339</v>
      </c>
      <c r="C1922" s="1">
        <v>0.34108486640039598</v>
      </c>
    </row>
    <row r="1923" spans="1:3" x14ac:dyDescent="0.25">
      <c r="A1923" t="s">
        <v>450</v>
      </c>
      <c r="B1923" t="s">
        <v>228</v>
      </c>
      <c r="C1923" s="1">
        <v>0.36458763122562998</v>
      </c>
    </row>
    <row r="1924" spans="1:3" x14ac:dyDescent="0.25">
      <c r="A1924" t="s">
        <v>450</v>
      </c>
      <c r="B1924" t="s">
        <v>229</v>
      </c>
      <c r="C1924" s="1">
        <v>0.31615372143075698</v>
      </c>
    </row>
    <row r="1925" spans="1:3" x14ac:dyDescent="0.25">
      <c r="A1925" t="s">
        <v>450</v>
      </c>
      <c r="B1925" t="s">
        <v>230</v>
      </c>
      <c r="C1925" s="1">
        <v>0.31324891156882401</v>
      </c>
    </row>
    <row r="1926" spans="1:3" x14ac:dyDescent="0.25">
      <c r="A1926" t="s">
        <v>450</v>
      </c>
      <c r="B1926" t="s">
        <v>413</v>
      </c>
      <c r="C1926" s="1">
        <v>0.32197483763944401</v>
      </c>
    </row>
    <row r="1927" spans="1:3" x14ac:dyDescent="0.25">
      <c r="A1927" t="s">
        <v>450</v>
      </c>
      <c r="B1927" t="s">
        <v>231</v>
      </c>
      <c r="C1927" s="1">
        <v>0.36004279567407699</v>
      </c>
    </row>
    <row r="1928" spans="1:3" x14ac:dyDescent="0.25">
      <c r="A1928" t="s">
        <v>450</v>
      </c>
      <c r="B1928" t="s">
        <v>343</v>
      </c>
      <c r="C1928" s="1">
        <v>0.31713334818938899</v>
      </c>
    </row>
    <row r="1929" spans="1:3" x14ac:dyDescent="0.25">
      <c r="A1929" t="s">
        <v>450</v>
      </c>
      <c r="B1929" t="s">
        <v>232</v>
      </c>
      <c r="C1929" s="1">
        <v>0.30018733345716397</v>
      </c>
    </row>
    <row r="1930" spans="1:3" x14ac:dyDescent="0.25">
      <c r="A1930" t="s">
        <v>450</v>
      </c>
      <c r="B1930" t="s">
        <v>233</v>
      </c>
      <c r="C1930" s="1">
        <v>0.35433879077999703</v>
      </c>
    </row>
    <row r="1931" spans="1:3" x14ac:dyDescent="0.25">
      <c r="A1931" t="s">
        <v>450</v>
      </c>
      <c r="B1931" t="s">
        <v>140</v>
      </c>
      <c r="C1931" s="1">
        <v>0.34943408683976102</v>
      </c>
    </row>
    <row r="1932" spans="1:3" x14ac:dyDescent="0.25">
      <c r="A1932" t="s">
        <v>450</v>
      </c>
      <c r="B1932" t="s">
        <v>234</v>
      </c>
      <c r="C1932" s="1">
        <v>0.30192392885660602</v>
      </c>
    </row>
    <row r="1933" spans="1:3" x14ac:dyDescent="0.25">
      <c r="A1933" t="s">
        <v>450</v>
      </c>
      <c r="B1933" t="s">
        <v>414</v>
      </c>
      <c r="C1933" s="1">
        <v>0.33521918456926503</v>
      </c>
    </row>
    <row r="1934" spans="1:3" x14ac:dyDescent="0.25">
      <c r="A1934" t="s">
        <v>450</v>
      </c>
      <c r="B1934" t="s">
        <v>409</v>
      </c>
      <c r="C1934" s="1">
        <v>0.35942745010490601</v>
      </c>
    </row>
    <row r="1935" spans="1:3" x14ac:dyDescent="0.25">
      <c r="A1935" t="s">
        <v>450</v>
      </c>
      <c r="B1935" t="s">
        <v>235</v>
      </c>
      <c r="C1935" s="1">
        <v>0.34698248369972001</v>
      </c>
    </row>
    <row r="1936" spans="1:3" x14ac:dyDescent="0.25">
      <c r="A1936" t="s">
        <v>450</v>
      </c>
      <c r="B1936" t="s">
        <v>345</v>
      </c>
      <c r="C1936" s="1">
        <v>0.30005088245475497</v>
      </c>
    </row>
    <row r="1937" spans="1:3" x14ac:dyDescent="0.25">
      <c r="A1937" t="s">
        <v>450</v>
      </c>
      <c r="B1937" t="s">
        <v>236</v>
      </c>
      <c r="C1937" s="1">
        <v>0.34260987013024702</v>
      </c>
    </row>
    <row r="1938" spans="1:3" x14ac:dyDescent="0.25">
      <c r="A1938" t="s">
        <v>450</v>
      </c>
      <c r="B1938" t="s">
        <v>141</v>
      </c>
      <c r="C1938" s="1">
        <v>0.34293059712570001</v>
      </c>
    </row>
    <row r="1939" spans="1:3" x14ac:dyDescent="0.25">
      <c r="A1939" t="s">
        <v>450</v>
      </c>
      <c r="B1939" t="s">
        <v>347</v>
      </c>
      <c r="C1939" s="1">
        <v>0.300715732896216</v>
      </c>
    </row>
    <row r="1940" spans="1:3" x14ac:dyDescent="0.25">
      <c r="A1940" t="s">
        <v>450</v>
      </c>
      <c r="B1940" t="s">
        <v>350</v>
      </c>
      <c r="C1940" s="1">
        <v>0.32057496032524102</v>
      </c>
    </row>
    <row r="1941" spans="1:3" x14ac:dyDescent="0.25">
      <c r="A1941" t="s">
        <v>450</v>
      </c>
      <c r="B1941" t="s">
        <v>237</v>
      </c>
      <c r="C1941" s="1">
        <v>0.32422047154799</v>
      </c>
    </row>
    <row r="1942" spans="1:3" x14ac:dyDescent="0.25">
      <c r="A1942" t="s">
        <v>450</v>
      </c>
      <c r="B1942" t="s">
        <v>238</v>
      </c>
      <c r="C1942" s="1">
        <v>0.30506998238434402</v>
      </c>
    </row>
    <row r="1943" spans="1:3" x14ac:dyDescent="0.25">
      <c r="A1943" t="s">
        <v>450</v>
      </c>
      <c r="B1943" t="s">
        <v>239</v>
      </c>
      <c r="C1943" s="1">
        <v>0.35421118136753899</v>
      </c>
    </row>
    <row r="1944" spans="1:3" x14ac:dyDescent="0.25">
      <c r="A1944" t="s">
        <v>450</v>
      </c>
      <c r="B1944" t="s">
        <v>142</v>
      </c>
      <c r="C1944" s="1">
        <v>0.334303499271911</v>
      </c>
    </row>
    <row r="1945" spans="1:3" x14ac:dyDescent="0.25">
      <c r="A1945" t="s">
        <v>450</v>
      </c>
      <c r="B1945" t="s">
        <v>143</v>
      </c>
      <c r="C1945" s="1">
        <v>0.308949338110241</v>
      </c>
    </row>
    <row r="1946" spans="1:3" x14ac:dyDescent="0.25">
      <c r="A1946" t="s">
        <v>450</v>
      </c>
      <c r="B1946" t="s">
        <v>240</v>
      </c>
      <c r="C1946" s="1">
        <v>0.313965434884524</v>
      </c>
    </row>
    <row r="1947" spans="1:3" x14ac:dyDescent="0.25">
      <c r="A1947" t="s">
        <v>450</v>
      </c>
      <c r="B1947" t="s">
        <v>242</v>
      </c>
      <c r="C1947" s="1">
        <v>0.36978557813525298</v>
      </c>
    </row>
    <row r="1948" spans="1:3" x14ac:dyDescent="0.25">
      <c r="A1948" t="s">
        <v>450</v>
      </c>
      <c r="B1948" t="s">
        <v>146</v>
      </c>
      <c r="C1948" s="1">
        <v>0.33230317608679399</v>
      </c>
    </row>
    <row r="1949" spans="1:3" x14ac:dyDescent="0.25">
      <c r="A1949" t="s">
        <v>450</v>
      </c>
      <c r="B1949" t="s">
        <v>357</v>
      </c>
      <c r="C1949" s="1">
        <v>0.29268850746202801</v>
      </c>
    </row>
    <row r="1950" spans="1:3" x14ac:dyDescent="0.25">
      <c r="A1950" t="s">
        <v>450</v>
      </c>
      <c r="B1950" t="s">
        <v>243</v>
      </c>
      <c r="C1950" s="1">
        <v>0.33052939907356998</v>
      </c>
    </row>
    <row r="1951" spans="1:3" x14ac:dyDescent="0.25">
      <c r="A1951" t="s">
        <v>450</v>
      </c>
      <c r="B1951" t="s">
        <v>402</v>
      </c>
      <c r="C1951" s="1">
        <v>0.30718243904938802</v>
      </c>
    </row>
    <row r="1952" spans="1:3" x14ac:dyDescent="0.25">
      <c r="A1952" t="s">
        <v>450</v>
      </c>
      <c r="B1952" t="s">
        <v>358</v>
      </c>
      <c r="C1952" s="1">
        <v>0.304199244182766</v>
      </c>
    </row>
    <row r="1953" spans="1:3" x14ac:dyDescent="0.25">
      <c r="A1953" t="s">
        <v>450</v>
      </c>
      <c r="B1953" t="s">
        <v>147</v>
      </c>
      <c r="C1953" s="1">
        <v>0.29121380257774498</v>
      </c>
    </row>
    <row r="1954" spans="1:3" x14ac:dyDescent="0.25">
      <c r="A1954" t="s">
        <v>450</v>
      </c>
      <c r="B1954" t="s">
        <v>245</v>
      </c>
      <c r="C1954" s="1">
        <v>0.31657760932455697</v>
      </c>
    </row>
    <row r="1955" spans="1:3" x14ac:dyDescent="0.25">
      <c r="A1955" t="s">
        <v>450</v>
      </c>
      <c r="B1955" t="s">
        <v>360</v>
      </c>
      <c r="C1955" s="1">
        <v>0.29913102872832698</v>
      </c>
    </row>
    <row r="1956" spans="1:3" x14ac:dyDescent="0.25">
      <c r="A1956" t="s">
        <v>450</v>
      </c>
      <c r="B1956" t="s">
        <v>361</v>
      </c>
      <c r="C1956" s="1">
        <v>0.309502988900482</v>
      </c>
    </row>
    <row r="1957" spans="1:3" x14ac:dyDescent="0.25">
      <c r="A1957" t="s">
        <v>450</v>
      </c>
      <c r="B1957" t="s">
        <v>362</v>
      </c>
      <c r="C1957" s="1">
        <v>0.30914527159935901</v>
      </c>
    </row>
    <row r="1958" spans="1:3" x14ac:dyDescent="0.25">
      <c r="A1958" t="s">
        <v>450</v>
      </c>
      <c r="B1958" t="s">
        <v>246</v>
      </c>
      <c r="C1958" s="1">
        <v>0.342669220284396</v>
      </c>
    </row>
    <row r="1959" spans="1:3" x14ac:dyDescent="0.25">
      <c r="A1959" t="s">
        <v>450</v>
      </c>
      <c r="B1959" t="s">
        <v>247</v>
      </c>
      <c r="C1959" s="1">
        <v>0.31194713463199802</v>
      </c>
    </row>
    <row r="1960" spans="1:3" x14ac:dyDescent="0.25">
      <c r="A1960" t="s">
        <v>450</v>
      </c>
      <c r="B1960" t="s">
        <v>248</v>
      </c>
      <c r="C1960" s="1">
        <v>0.303412776138763</v>
      </c>
    </row>
    <row r="1961" spans="1:3" x14ac:dyDescent="0.25">
      <c r="A1961" t="s">
        <v>450</v>
      </c>
      <c r="B1961" t="s">
        <v>249</v>
      </c>
      <c r="C1961" s="1">
        <v>0.30073811828368302</v>
      </c>
    </row>
    <row r="1962" spans="1:3" x14ac:dyDescent="0.25">
      <c r="A1962" t="s">
        <v>450</v>
      </c>
      <c r="B1962" t="s">
        <v>150</v>
      </c>
      <c r="C1962" s="1">
        <v>0.31307774347282002</v>
      </c>
    </row>
    <row r="1963" spans="1:3" x14ac:dyDescent="0.25">
      <c r="A1963" t="s">
        <v>450</v>
      </c>
      <c r="B1963" t="s">
        <v>250</v>
      </c>
      <c r="C1963" s="1">
        <v>0.347295483227607</v>
      </c>
    </row>
    <row r="1964" spans="1:3" x14ac:dyDescent="0.25">
      <c r="A1964" t="s">
        <v>450</v>
      </c>
      <c r="B1964" t="s">
        <v>251</v>
      </c>
      <c r="C1964" s="1">
        <v>0.33337166116442501</v>
      </c>
    </row>
    <row r="1965" spans="1:3" x14ac:dyDescent="0.25">
      <c r="A1965" t="s">
        <v>450</v>
      </c>
      <c r="B1965" t="s">
        <v>252</v>
      </c>
      <c r="C1965" s="1">
        <v>0.35930994461201599</v>
      </c>
    </row>
    <row r="1966" spans="1:3" x14ac:dyDescent="0.25">
      <c r="A1966" t="s">
        <v>450</v>
      </c>
      <c r="B1966" t="s">
        <v>253</v>
      </c>
      <c r="C1966" s="1">
        <v>0.31750090174650802</v>
      </c>
    </row>
    <row r="1967" spans="1:3" x14ac:dyDescent="0.25">
      <c r="A1967" t="s">
        <v>450</v>
      </c>
      <c r="B1967" t="s">
        <v>152</v>
      </c>
      <c r="C1967" s="1">
        <v>0.32372863139527602</v>
      </c>
    </row>
    <row r="1968" spans="1:3" x14ac:dyDescent="0.25">
      <c r="A1968" t="s">
        <v>450</v>
      </c>
      <c r="B1968" t="s">
        <v>254</v>
      </c>
      <c r="C1968" s="1">
        <v>0.28963330903161899</v>
      </c>
    </row>
    <row r="1969" spans="1:3" x14ac:dyDescent="0.25">
      <c r="A1969" t="s">
        <v>450</v>
      </c>
      <c r="B1969" t="s">
        <v>255</v>
      </c>
      <c r="C1969" s="1">
        <v>0.30466342584929601</v>
      </c>
    </row>
    <row r="1970" spans="1:3" x14ac:dyDescent="0.25">
      <c r="A1970" t="s">
        <v>450</v>
      </c>
      <c r="B1970" t="s">
        <v>365</v>
      </c>
      <c r="C1970" s="1">
        <v>0.302155717712631</v>
      </c>
    </row>
    <row r="1971" spans="1:3" x14ac:dyDescent="0.25">
      <c r="A1971" t="s">
        <v>450</v>
      </c>
      <c r="B1971" t="s">
        <v>404</v>
      </c>
      <c r="C1971" s="1">
        <v>0.289230419066761</v>
      </c>
    </row>
    <row r="1972" spans="1:3" x14ac:dyDescent="0.25">
      <c r="A1972" t="s">
        <v>450</v>
      </c>
      <c r="B1972" t="s">
        <v>366</v>
      </c>
      <c r="C1972" s="1">
        <v>0.34841730063760101</v>
      </c>
    </row>
    <row r="1973" spans="1:3" x14ac:dyDescent="0.25">
      <c r="A1973" t="s">
        <v>450</v>
      </c>
      <c r="B1973" t="s">
        <v>257</v>
      </c>
      <c r="C1973" s="1">
        <v>0.31898852394766902</v>
      </c>
    </row>
    <row r="1974" spans="1:3" x14ac:dyDescent="0.25">
      <c r="A1974" t="s">
        <v>450</v>
      </c>
      <c r="B1974" t="s">
        <v>367</v>
      </c>
      <c r="C1974" s="1">
        <v>0.309870398299193</v>
      </c>
    </row>
    <row r="1975" spans="1:3" x14ac:dyDescent="0.25">
      <c r="A1975" t="s">
        <v>450</v>
      </c>
      <c r="B1975" t="s">
        <v>368</v>
      </c>
      <c r="C1975" s="1">
        <v>0.35120274608783503</v>
      </c>
    </row>
    <row r="1976" spans="1:3" x14ac:dyDescent="0.25">
      <c r="A1976" t="s">
        <v>450</v>
      </c>
      <c r="B1976" t="s">
        <v>258</v>
      </c>
      <c r="C1976" s="1">
        <v>0.34549573857059002</v>
      </c>
    </row>
    <row r="1977" spans="1:3" x14ac:dyDescent="0.25">
      <c r="A1977" t="s">
        <v>450</v>
      </c>
      <c r="B1977" t="s">
        <v>416</v>
      </c>
      <c r="C1977" s="1">
        <v>0.32686561316312002</v>
      </c>
    </row>
    <row r="1978" spans="1:3" x14ac:dyDescent="0.25">
      <c r="A1978" t="s">
        <v>450</v>
      </c>
      <c r="B1978" t="s">
        <v>369</v>
      </c>
      <c r="C1978" s="1">
        <v>0.32312781365452198</v>
      </c>
    </row>
    <row r="1979" spans="1:3" x14ac:dyDescent="0.25">
      <c r="A1979" t="s">
        <v>450</v>
      </c>
      <c r="B1979" t="s">
        <v>260</v>
      </c>
      <c r="C1979" s="1">
        <v>0.30657050743229303</v>
      </c>
    </row>
    <row r="1980" spans="1:3" x14ac:dyDescent="0.25">
      <c r="A1980" t="s">
        <v>450</v>
      </c>
      <c r="B1980" t="s">
        <v>371</v>
      </c>
      <c r="C1980" s="1">
        <v>0.30227412517487801</v>
      </c>
    </row>
    <row r="1981" spans="1:3" x14ac:dyDescent="0.25">
      <c r="A1981" t="s">
        <v>450</v>
      </c>
      <c r="B1981" t="s">
        <v>261</v>
      </c>
      <c r="C1981" s="1">
        <v>0.36260453039878998</v>
      </c>
    </row>
    <row r="1982" spans="1:3" x14ac:dyDescent="0.25">
      <c r="A1982" t="s">
        <v>450</v>
      </c>
      <c r="B1982" t="s">
        <v>262</v>
      </c>
      <c r="C1982" s="1">
        <v>0.33631744653079498</v>
      </c>
    </row>
    <row r="1983" spans="1:3" x14ac:dyDescent="0.25">
      <c r="A1983" t="s">
        <v>450</v>
      </c>
      <c r="B1983" t="s">
        <v>417</v>
      </c>
      <c r="C1983" s="1">
        <v>0.29467022812659399</v>
      </c>
    </row>
    <row r="1984" spans="1:3" x14ac:dyDescent="0.25">
      <c r="A1984" t="s">
        <v>450</v>
      </c>
      <c r="B1984" t="s">
        <v>263</v>
      </c>
      <c r="C1984" s="1">
        <v>0.31013348756563902</v>
      </c>
    </row>
    <row r="1985" spans="1:3" x14ac:dyDescent="0.25">
      <c r="A1985" t="s">
        <v>450</v>
      </c>
      <c r="B1985" t="s">
        <v>264</v>
      </c>
      <c r="C1985" s="1">
        <v>0.30919477368653597</v>
      </c>
    </row>
    <row r="1986" spans="1:3" x14ac:dyDescent="0.25">
      <c r="A1986" t="s">
        <v>450</v>
      </c>
      <c r="B1986" t="s">
        <v>383</v>
      </c>
      <c r="C1986" s="1">
        <v>0.32626542108102602</v>
      </c>
    </row>
    <row r="1987" spans="1:3" x14ac:dyDescent="0.25">
      <c r="A1987" t="s">
        <v>450</v>
      </c>
      <c r="B1987" t="s">
        <v>265</v>
      </c>
      <c r="C1987" s="1">
        <v>0.35257346903122999</v>
      </c>
    </row>
    <row r="1988" spans="1:3" x14ac:dyDescent="0.25">
      <c r="A1988" t="s">
        <v>450</v>
      </c>
      <c r="B1988" t="s">
        <v>266</v>
      </c>
      <c r="C1988" s="1">
        <v>0.340160986779448</v>
      </c>
    </row>
    <row r="1989" spans="1:3" x14ac:dyDescent="0.25">
      <c r="A1989" t="s">
        <v>450</v>
      </c>
      <c r="B1989" t="s">
        <v>267</v>
      </c>
      <c r="C1989" s="1">
        <v>0.334735067472686</v>
      </c>
    </row>
    <row r="1990" spans="1:3" x14ac:dyDescent="0.25">
      <c r="A1990" t="s">
        <v>450</v>
      </c>
      <c r="B1990" t="s">
        <v>268</v>
      </c>
      <c r="C1990" s="1">
        <v>0.30034927509321402</v>
      </c>
    </row>
    <row r="1991" spans="1:3" x14ac:dyDescent="0.25">
      <c r="A1991" t="s">
        <v>450</v>
      </c>
      <c r="B1991" t="s">
        <v>269</v>
      </c>
      <c r="C1991" s="1">
        <v>0.31748006116062799</v>
      </c>
    </row>
    <row r="1992" spans="1:3" x14ac:dyDescent="0.25">
      <c r="A1992" t="s">
        <v>450</v>
      </c>
      <c r="B1992" t="s">
        <v>271</v>
      </c>
      <c r="C1992" s="1">
        <v>0.36239343390164103</v>
      </c>
    </row>
    <row r="1993" spans="1:3" x14ac:dyDescent="0.25">
      <c r="A1993" t="s">
        <v>450</v>
      </c>
      <c r="B1993" t="s">
        <v>272</v>
      </c>
      <c r="C1993" s="1">
        <v>0.33779492659302002</v>
      </c>
    </row>
    <row r="1994" spans="1:3" x14ac:dyDescent="0.25">
      <c r="A1994" t="s">
        <v>450</v>
      </c>
      <c r="B1994" t="s">
        <v>273</v>
      </c>
      <c r="C1994" s="1">
        <v>0.34494337682912501</v>
      </c>
    </row>
    <row r="1995" spans="1:3" x14ac:dyDescent="0.25">
      <c r="A1995" t="s">
        <v>450</v>
      </c>
      <c r="B1995" t="s">
        <v>153</v>
      </c>
      <c r="C1995" s="1">
        <v>0.34211011569756999</v>
      </c>
    </row>
    <row r="1996" spans="1:3" x14ac:dyDescent="0.25">
      <c r="A1996" t="s">
        <v>113</v>
      </c>
      <c r="B1996" t="s">
        <v>154</v>
      </c>
      <c r="C1996" s="1">
        <v>0.31227579396747901</v>
      </c>
    </row>
    <row r="1997" spans="1:3" x14ac:dyDescent="0.25">
      <c r="A1997" t="s">
        <v>113</v>
      </c>
      <c r="B1997" t="s">
        <v>155</v>
      </c>
      <c r="C1997" s="1">
        <v>0.31821773512669299</v>
      </c>
    </row>
    <row r="1998" spans="1:3" x14ac:dyDescent="0.25">
      <c r="A1998" t="s">
        <v>113</v>
      </c>
      <c r="B1998" t="s">
        <v>156</v>
      </c>
      <c r="C1998" s="1">
        <v>0.32105308562838702</v>
      </c>
    </row>
    <row r="1999" spans="1:3" x14ac:dyDescent="0.25">
      <c r="A1999" t="s">
        <v>113</v>
      </c>
      <c r="B1999" t="s">
        <v>114</v>
      </c>
      <c r="C1999" s="1">
        <v>0.34034826560470699</v>
      </c>
    </row>
    <row r="2000" spans="1:3" x14ac:dyDescent="0.25">
      <c r="A2000" t="s">
        <v>113</v>
      </c>
      <c r="B2000" t="s">
        <v>157</v>
      </c>
      <c r="C2000" s="1">
        <v>0.33529119671387497</v>
      </c>
    </row>
    <row r="2001" spans="1:3" x14ac:dyDescent="0.25">
      <c r="A2001" t="s">
        <v>113</v>
      </c>
      <c r="B2001" t="s">
        <v>158</v>
      </c>
      <c r="C2001" s="1">
        <v>0.30159334403839499</v>
      </c>
    </row>
    <row r="2002" spans="1:3" x14ac:dyDescent="0.25">
      <c r="A2002" t="s">
        <v>113</v>
      </c>
      <c r="B2002" t="s">
        <v>159</v>
      </c>
      <c r="C2002" s="1">
        <v>0.32030611878014797</v>
      </c>
    </row>
    <row r="2003" spans="1:3" x14ac:dyDescent="0.25">
      <c r="A2003" t="s">
        <v>113</v>
      </c>
      <c r="B2003" t="s">
        <v>160</v>
      </c>
      <c r="C2003" s="1">
        <v>0.29854155606934002</v>
      </c>
    </row>
    <row r="2004" spans="1:3" x14ac:dyDescent="0.25">
      <c r="A2004" t="s">
        <v>113</v>
      </c>
      <c r="B2004" t="s">
        <v>161</v>
      </c>
      <c r="C2004" s="1">
        <v>0.29119764234645701</v>
      </c>
    </row>
    <row r="2005" spans="1:3" x14ac:dyDescent="0.25">
      <c r="A2005" t="s">
        <v>113</v>
      </c>
      <c r="B2005" t="s">
        <v>162</v>
      </c>
      <c r="C2005" s="1">
        <v>0.324318778300832</v>
      </c>
    </row>
    <row r="2006" spans="1:3" x14ac:dyDescent="0.25">
      <c r="A2006" t="s">
        <v>113</v>
      </c>
      <c r="B2006" t="s">
        <v>163</v>
      </c>
      <c r="C2006" s="1">
        <v>0.30818618642929702</v>
      </c>
    </row>
    <row r="2007" spans="1:3" x14ac:dyDescent="0.25">
      <c r="A2007" t="s">
        <v>113</v>
      </c>
      <c r="B2007" t="s">
        <v>164</v>
      </c>
      <c r="C2007" s="1">
        <v>0.311040870303185</v>
      </c>
    </row>
    <row r="2008" spans="1:3" x14ac:dyDescent="0.25">
      <c r="A2008" t="s">
        <v>113</v>
      </c>
      <c r="B2008" t="s">
        <v>165</v>
      </c>
      <c r="C2008" s="1">
        <v>0.29025150011121997</v>
      </c>
    </row>
    <row r="2009" spans="1:3" x14ac:dyDescent="0.25">
      <c r="A2009" t="s">
        <v>113</v>
      </c>
      <c r="B2009" t="s">
        <v>166</v>
      </c>
      <c r="C2009" s="1">
        <v>0.29564574225956802</v>
      </c>
    </row>
    <row r="2010" spans="1:3" x14ac:dyDescent="0.25">
      <c r="A2010" t="s">
        <v>113</v>
      </c>
      <c r="B2010" t="s">
        <v>167</v>
      </c>
      <c r="C2010" s="1">
        <v>0.31045915281143999</v>
      </c>
    </row>
    <row r="2011" spans="1:3" x14ac:dyDescent="0.25">
      <c r="A2011" t="s">
        <v>113</v>
      </c>
      <c r="B2011" t="s">
        <v>168</v>
      </c>
      <c r="C2011" s="1">
        <v>0.33982028764823502</v>
      </c>
    </row>
    <row r="2012" spans="1:3" x14ac:dyDescent="0.25">
      <c r="A2012" t="s">
        <v>113</v>
      </c>
      <c r="B2012" t="s">
        <v>169</v>
      </c>
      <c r="C2012" s="1">
        <v>0.31583950629906798</v>
      </c>
    </row>
    <row r="2013" spans="1:3" x14ac:dyDescent="0.25">
      <c r="A2013" t="s">
        <v>113</v>
      </c>
      <c r="B2013" t="s">
        <v>170</v>
      </c>
      <c r="C2013" s="1">
        <v>0.31636005223521302</v>
      </c>
    </row>
    <row r="2014" spans="1:3" x14ac:dyDescent="0.25">
      <c r="A2014" t="s">
        <v>113</v>
      </c>
      <c r="B2014" t="s">
        <v>171</v>
      </c>
      <c r="C2014" s="1">
        <v>0.31157560595702499</v>
      </c>
    </row>
    <row r="2015" spans="1:3" x14ac:dyDescent="0.25">
      <c r="A2015" t="s">
        <v>113</v>
      </c>
      <c r="B2015" t="s">
        <v>172</v>
      </c>
      <c r="C2015" s="1">
        <v>0.32135799453102398</v>
      </c>
    </row>
    <row r="2016" spans="1:3" x14ac:dyDescent="0.25">
      <c r="A2016" t="s">
        <v>113</v>
      </c>
      <c r="B2016" t="s">
        <v>116</v>
      </c>
      <c r="C2016" s="1">
        <v>0.33129107363765598</v>
      </c>
    </row>
    <row r="2017" spans="1:3" x14ac:dyDescent="0.25">
      <c r="A2017" t="s">
        <v>113</v>
      </c>
      <c r="B2017" t="s">
        <v>173</v>
      </c>
      <c r="C2017" s="1">
        <v>0.32238514174833299</v>
      </c>
    </row>
    <row r="2018" spans="1:3" x14ac:dyDescent="0.25">
      <c r="A2018" t="s">
        <v>113</v>
      </c>
      <c r="B2018" t="s">
        <v>174</v>
      </c>
      <c r="C2018" s="1">
        <v>0.29414864635736399</v>
      </c>
    </row>
    <row r="2019" spans="1:3" x14ac:dyDescent="0.25">
      <c r="A2019" t="s">
        <v>113</v>
      </c>
      <c r="B2019" t="s">
        <v>117</v>
      </c>
      <c r="C2019" s="1">
        <v>0.32795080788650899</v>
      </c>
    </row>
    <row r="2020" spans="1:3" x14ac:dyDescent="0.25">
      <c r="A2020" t="s">
        <v>113</v>
      </c>
      <c r="B2020" t="s">
        <v>175</v>
      </c>
      <c r="C2020" s="1">
        <v>0.31368218688097499</v>
      </c>
    </row>
    <row r="2021" spans="1:3" x14ac:dyDescent="0.25">
      <c r="A2021" t="s">
        <v>113</v>
      </c>
      <c r="B2021" t="s">
        <v>176</v>
      </c>
      <c r="C2021" s="1">
        <v>0.328210745027393</v>
      </c>
    </row>
    <row r="2022" spans="1:3" x14ac:dyDescent="0.25">
      <c r="A2022" t="s">
        <v>113</v>
      </c>
      <c r="B2022" t="s">
        <v>177</v>
      </c>
      <c r="C2022" s="1">
        <v>0.31683291895433202</v>
      </c>
    </row>
    <row r="2023" spans="1:3" x14ac:dyDescent="0.25">
      <c r="A2023" t="s">
        <v>113</v>
      </c>
      <c r="B2023" t="s">
        <v>178</v>
      </c>
      <c r="C2023" s="1">
        <v>0.30925777150820999</v>
      </c>
    </row>
    <row r="2024" spans="1:3" x14ac:dyDescent="0.25">
      <c r="A2024" t="s">
        <v>113</v>
      </c>
      <c r="B2024" t="s">
        <v>179</v>
      </c>
      <c r="C2024" s="1">
        <v>0.30781478841075099</v>
      </c>
    </row>
    <row r="2025" spans="1:3" x14ac:dyDescent="0.25">
      <c r="A2025" t="s">
        <v>113</v>
      </c>
      <c r="B2025" t="s">
        <v>180</v>
      </c>
      <c r="C2025" s="1">
        <v>0.34848894943791298</v>
      </c>
    </row>
    <row r="2026" spans="1:3" x14ac:dyDescent="0.25">
      <c r="A2026" t="s">
        <v>113</v>
      </c>
      <c r="B2026" t="s">
        <v>118</v>
      </c>
      <c r="C2026" s="1">
        <v>0.28895795592194201</v>
      </c>
    </row>
    <row r="2027" spans="1:3" x14ac:dyDescent="0.25">
      <c r="A2027" t="s">
        <v>113</v>
      </c>
      <c r="B2027" t="s">
        <v>181</v>
      </c>
      <c r="C2027" s="1">
        <v>0.34495709466069702</v>
      </c>
    </row>
    <row r="2028" spans="1:3" x14ac:dyDescent="0.25">
      <c r="A2028" t="s">
        <v>113</v>
      </c>
      <c r="B2028" t="s">
        <v>182</v>
      </c>
      <c r="C2028" s="1">
        <v>0.29603706341867803</v>
      </c>
    </row>
    <row r="2029" spans="1:3" x14ac:dyDescent="0.25">
      <c r="A2029" t="s">
        <v>113</v>
      </c>
      <c r="B2029" t="s">
        <v>183</v>
      </c>
      <c r="C2029" s="1">
        <v>0.30725535729620901</v>
      </c>
    </row>
    <row r="2030" spans="1:3" x14ac:dyDescent="0.25">
      <c r="A2030" t="s">
        <v>113</v>
      </c>
      <c r="B2030" t="s">
        <v>184</v>
      </c>
      <c r="C2030" s="1">
        <v>0.32488092219896603</v>
      </c>
    </row>
    <row r="2031" spans="1:3" x14ac:dyDescent="0.25">
      <c r="A2031" t="s">
        <v>113</v>
      </c>
      <c r="B2031" t="s">
        <v>185</v>
      </c>
      <c r="C2031" s="1">
        <v>0.297291100533701</v>
      </c>
    </row>
    <row r="2032" spans="1:3" x14ac:dyDescent="0.25">
      <c r="A2032" t="s">
        <v>113</v>
      </c>
      <c r="B2032" t="s">
        <v>119</v>
      </c>
      <c r="C2032" s="1">
        <v>0.31791994309619298</v>
      </c>
    </row>
    <row r="2033" spans="1:3" x14ac:dyDescent="0.25">
      <c r="A2033" t="s">
        <v>113</v>
      </c>
      <c r="B2033" t="s">
        <v>186</v>
      </c>
      <c r="C2033" s="1">
        <v>0.31997655155128701</v>
      </c>
    </row>
    <row r="2034" spans="1:3" x14ac:dyDescent="0.25">
      <c r="A2034" t="s">
        <v>113</v>
      </c>
      <c r="B2034" t="s">
        <v>187</v>
      </c>
      <c r="C2034" s="1">
        <v>0.31141523120130099</v>
      </c>
    </row>
    <row r="2035" spans="1:3" x14ac:dyDescent="0.25">
      <c r="A2035" t="s">
        <v>113</v>
      </c>
      <c r="B2035" t="s">
        <v>120</v>
      </c>
      <c r="C2035" s="1">
        <v>0.32738907551084401</v>
      </c>
    </row>
    <row r="2036" spans="1:3" x14ac:dyDescent="0.25">
      <c r="A2036" t="s">
        <v>113</v>
      </c>
      <c r="B2036" t="s">
        <v>121</v>
      </c>
      <c r="C2036" s="1">
        <v>0.29066385232543301</v>
      </c>
    </row>
    <row r="2037" spans="1:3" x14ac:dyDescent="0.25">
      <c r="A2037" t="s">
        <v>113</v>
      </c>
      <c r="B2037" t="s">
        <v>122</v>
      </c>
      <c r="C2037" s="1">
        <v>0.32487794276679299</v>
      </c>
    </row>
    <row r="2038" spans="1:3" x14ac:dyDescent="0.25">
      <c r="A2038" t="s">
        <v>113</v>
      </c>
      <c r="B2038" t="s">
        <v>123</v>
      </c>
      <c r="C2038" s="1">
        <v>0.30691216672573102</v>
      </c>
    </row>
    <row r="2039" spans="1:3" x14ac:dyDescent="0.25">
      <c r="A2039" t="s">
        <v>113</v>
      </c>
      <c r="B2039" t="s">
        <v>188</v>
      </c>
      <c r="C2039" s="1">
        <v>0.34276549455612998</v>
      </c>
    </row>
    <row r="2040" spans="1:3" x14ac:dyDescent="0.25">
      <c r="A2040" t="s">
        <v>113</v>
      </c>
      <c r="B2040" t="s">
        <v>125</v>
      </c>
      <c r="C2040" s="1">
        <v>0.29581158497596799</v>
      </c>
    </row>
    <row r="2041" spans="1:3" x14ac:dyDescent="0.25">
      <c r="A2041" t="s">
        <v>113</v>
      </c>
      <c r="B2041" t="s">
        <v>189</v>
      </c>
      <c r="C2041" s="1">
        <v>0.29169406807677201</v>
      </c>
    </row>
    <row r="2042" spans="1:3" x14ac:dyDescent="0.25">
      <c r="A2042" t="s">
        <v>113</v>
      </c>
      <c r="B2042" t="s">
        <v>190</v>
      </c>
      <c r="C2042" s="1">
        <v>0.30868538931023198</v>
      </c>
    </row>
    <row r="2043" spans="1:3" x14ac:dyDescent="0.25">
      <c r="A2043" t="s">
        <v>113</v>
      </c>
      <c r="B2043" t="s">
        <v>191</v>
      </c>
      <c r="C2043" s="1">
        <v>0.34571293128872899</v>
      </c>
    </row>
    <row r="2044" spans="1:3" x14ac:dyDescent="0.25">
      <c r="A2044" t="s">
        <v>113</v>
      </c>
      <c r="B2044" t="s">
        <v>126</v>
      </c>
      <c r="C2044" s="1">
        <v>0.34570801583698402</v>
      </c>
    </row>
    <row r="2045" spans="1:3" x14ac:dyDescent="0.25">
      <c r="A2045" t="s">
        <v>113</v>
      </c>
      <c r="B2045" t="s">
        <v>192</v>
      </c>
      <c r="C2045" s="1">
        <v>0.29927107529293601</v>
      </c>
    </row>
    <row r="2046" spans="1:3" x14ac:dyDescent="0.25">
      <c r="A2046" t="s">
        <v>113</v>
      </c>
      <c r="B2046" t="s">
        <v>193</v>
      </c>
      <c r="C2046" s="1">
        <v>0.29596386962610799</v>
      </c>
    </row>
    <row r="2047" spans="1:3" x14ac:dyDescent="0.25">
      <c r="A2047" t="s">
        <v>113</v>
      </c>
      <c r="B2047" t="s">
        <v>194</v>
      </c>
      <c r="C2047" s="1">
        <v>0.33256967126964698</v>
      </c>
    </row>
    <row r="2048" spans="1:3" x14ac:dyDescent="0.25">
      <c r="A2048" t="s">
        <v>113</v>
      </c>
      <c r="B2048" t="s">
        <v>195</v>
      </c>
      <c r="C2048" s="1">
        <v>0.29602187944355202</v>
      </c>
    </row>
    <row r="2049" spans="1:3" x14ac:dyDescent="0.25">
      <c r="A2049" t="s">
        <v>113</v>
      </c>
      <c r="B2049" t="s">
        <v>196</v>
      </c>
      <c r="C2049" s="1">
        <v>0.30662978521083201</v>
      </c>
    </row>
    <row r="2050" spans="1:3" x14ac:dyDescent="0.25">
      <c r="A2050" t="s">
        <v>113</v>
      </c>
      <c r="B2050" t="s">
        <v>197</v>
      </c>
      <c r="C2050" s="1">
        <v>0.29331744294638601</v>
      </c>
    </row>
    <row r="2051" spans="1:3" x14ac:dyDescent="0.25">
      <c r="A2051" t="s">
        <v>113</v>
      </c>
      <c r="B2051" t="s">
        <v>198</v>
      </c>
      <c r="C2051" s="1">
        <v>0.28931385459477299</v>
      </c>
    </row>
    <row r="2052" spans="1:3" x14ac:dyDescent="0.25">
      <c r="A2052" t="s">
        <v>113</v>
      </c>
      <c r="B2052" t="s">
        <v>128</v>
      </c>
      <c r="C2052" s="1">
        <v>0.37517288717320002</v>
      </c>
    </row>
    <row r="2053" spans="1:3" x14ac:dyDescent="0.25">
      <c r="A2053" t="s">
        <v>113</v>
      </c>
      <c r="B2053" t="s">
        <v>199</v>
      </c>
      <c r="C2053" s="1">
        <v>0.319029430718068</v>
      </c>
    </row>
    <row r="2054" spans="1:3" x14ac:dyDescent="0.25">
      <c r="A2054" t="s">
        <v>113</v>
      </c>
      <c r="B2054" t="s">
        <v>200</v>
      </c>
      <c r="C2054" s="1">
        <v>0.34986480478333798</v>
      </c>
    </row>
    <row r="2055" spans="1:3" x14ac:dyDescent="0.25">
      <c r="A2055" t="s">
        <v>113</v>
      </c>
      <c r="B2055" t="s">
        <v>201</v>
      </c>
      <c r="C2055" s="1">
        <v>0.30568787213228099</v>
      </c>
    </row>
    <row r="2056" spans="1:3" x14ac:dyDescent="0.25">
      <c r="A2056" t="s">
        <v>113</v>
      </c>
      <c r="B2056" t="s">
        <v>202</v>
      </c>
      <c r="C2056" s="1">
        <v>0.30244803628287897</v>
      </c>
    </row>
    <row r="2057" spans="1:3" x14ac:dyDescent="0.25">
      <c r="A2057" t="s">
        <v>113</v>
      </c>
      <c r="B2057" t="s">
        <v>203</v>
      </c>
      <c r="C2057" s="1">
        <v>0.31542703454152499</v>
      </c>
    </row>
    <row r="2058" spans="1:3" x14ac:dyDescent="0.25">
      <c r="A2058" t="s">
        <v>113</v>
      </c>
      <c r="B2058" t="s">
        <v>204</v>
      </c>
      <c r="C2058" s="1">
        <v>0.335564412203325</v>
      </c>
    </row>
    <row r="2059" spans="1:3" x14ac:dyDescent="0.25">
      <c r="A2059" t="s">
        <v>113</v>
      </c>
      <c r="B2059" t="s">
        <v>205</v>
      </c>
      <c r="C2059" s="1">
        <v>0.320510585886986</v>
      </c>
    </row>
    <row r="2060" spans="1:3" x14ac:dyDescent="0.25">
      <c r="A2060" t="s">
        <v>113</v>
      </c>
      <c r="B2060" t="s">
        <v>129</v>
      </c>
      <c r="C2060" s="1">
        <v>0.29175725392669899</v>
      </c>
    </row>
    <row r="2061" spans="1:3" x14ac:dyDescent="0.25">
      <c r="A2061" t="s">
        <v>113</v>
      </c>
      <c r="B2061" t="s">
        <v>130</v>
      </c>
      <c r="C2061" s="1">
        <v>0.33601586228917102</v>
      </c>
    </row>
    <row r="2062" spans="1:3" x14ac:dyDescent="0.25">
      <c r="A2062" t="s">
        <v>113</v>
      </c>
      <c r="B2062" t="s">
        <v>206</v>
      </c>
      <c r="C2062" s="1">
        <v>0.28972861781981601</v>
      </c>
    </row>
    <row r="2063" spans="1:3" x14ac:dyDescent="0.25">
      <c r="A2063" t="s">
        <v>113</v>
      </c>
      <c r="B2063" t="s">
        <v>131</v>
      </c>
      <c r="C2063" s="1">
        <v>0.36123685393115501</v>
      </c>
    </row>
    <row r="2064" spans="1:3" x14ac:dyDescent="0.25">
      <c r="A2064" t="s">
        <v>113</v>
      </c>
      <c r="B2064" t="s">
        <v>132</v>
      </c>
      <c r="C2064" s="1">
        <v>0.313700231058751</v>
      </c>
    </row>
    <row r="2065" spans="1:3" x14ac:dyDescent="0.25">
      <c r="A2065" t="s">
        <v>113</v>
      </c>
      <c r="B2065" t="s">
        <v>133</v>
      </c>
      <c r="C2065" s="1">
        <v>0.33836833485212098</v>
      </c>
    </row>
    <row r="2066" spans="1:3" x14ac:dyDescent="0.25">
      <c r="A2066" t="s">
        <v>113</v>
      </c>
      <c r="B2066" t="s">
        <v>207</v>
      </c>
      <c r="C2066" s="1">
        <v>0.29735538720711302</v>
      </c>
    </row>
    <row r="2067" spans="1:3" x14ac:dyDescent="0.25">
      <c r="A2067" t="s">
        <v>113</v>
      </c>
      <c r="B2067" t="s">
        <v>208</v>
      </c>
      <c r="C2067" s="1">
        <v>0.34962240114439203</v>
      </c>
    </row>
    <row r="2068" spans="1:3" x14ac:dyDescent="0.25">
      <c r="A2068" t="s">
        <v>113</v>
      </c>
      <c r="B2068" t="s">
        <v>209</v>
      </c>
      <c r="C2068" s="1">
        <v>0.32316257421241401</v>
      </c>
    </row>
    <row r="2069" spans="1:3" x14ac:dyDescent="0.25">
      <c r="A2069" t="s">
        <v>113</v>
      </c>
      <c r="B2069" t="s">
        <v>210</v>
      </c>
      <c r="C2069" s="1">
        <v>0.29264230708644201</v>
      </c>
    </row>
    <row r="2070" spans="1:3" x14ac:dyDescent="0.25">
      <c r="A2070" t="s">
        <v>113</v>
      </c>
      <c r="B2070" t="s">
        <v>211</v>
      </c>
      <c r="C2070" s="1">
        <v>0.29674628479189202</v>
      </c>
    </row>
    <row r="2071" spans="1:3" x14ac:dyDescent="0.25">
      <c r="A2071" t="s">
        <v>113</v>
      </c>
      <c r="B2071" t="s">
        <v>212</v>
      </c>
      <c r="C2071" s="1">
        <v>0.29643589862059999</v>
      </c>
    </row>
    <row r="2072" spans="1:3" x14ac:dyDescent="0.25">
      <c r="A2072" t="s">
        <v>113</v>
      </c>
      <c r="B2072" t="s">
        <v>134</v>
      </c>
      <c r="C2072" s="1">
        <v>0.30859029294477203</v>
      </c>
    </row>
    <row r="2073" spans="1:3" x14ac:dyDescent="0.25">
      <c r="A2073" t="s">
        <v>113</v>
      </c>
      <c r="B2073" t="s">
        <v>213</v>
      </c>
      <c r="C2073" s="1">
        <v>0.31913796477512002</v>
      </c>
    </row>
    <row r="2074" spans="1:3" x14ac:dyDescent="0.25">
      <c r="A2074" t="s">
        <v>113</v>
      </c>
      <c r="B2074" t="s">
        <v>214</v>
      </c>
      <c r="C2074" s="1">
        <v>0.31697291672003403</v>
      </c>
    </row>
    <row r="2075" spans="1:3" x14ac:dyDescent="0.25">
      <c r="A2075" t="s">
        <v>113</v>
      </c>
      <c r="B2075" t="s">
        <v>215</v>
      </c>
      <c r="C2075" s="1">
        <v>0.29651840811345398</v>
      </c>
    </row>
    <row r="2076" spans="1:3" x14ac:dyDescent="0.25">
      <c r="A2076" t="s">
        <v>113</v>
      </c>
      <c r="B2076" t="s">
        <v>216</v>
      </c>
      <c r="C2076" s="1">
        <v>0.31305190330601201</v>
      </c>
    </row>
    <row r="2077" spans="1:3" x14ac:dyDescent="0.25">
      <c r="A2077" t="s">
        <v>113</v>
      </c>
      <c r="B2077" t="s">
        <v>135</v>
      </c>
      <c r="C2077" s="1">
        <v>0.33312227167433101</v>
      </c>
    </row>
    <row r="2078" spans="1:3" x14ac:dyDescent="0.25">
      <c r="A2078" t="s">
        <v>113</v>
      </c>
      <c r="B2078" t="s">
        <v>217</v>
      </c>
      <c r="C2078" s="1">
        <v>0.29769223763275798</v>
      </c>
    </row>
    <row r="2079" spans="1:3" x14ac:dyDescent="0.25">
      <c r="A2079" t="s">
        <v>113</v>
      </c>
      <c r="B2079" t="s">
        <v>218</v>
      </c>
      <c r="C2079" s="1">
        <v>0.29179167258802602</v>
      </c>
    </row>
    <row r="2080" spans="1:3" x14ac:dyDescent="0.25">
      <c r="A2080" t="s">
        <v>113</v>
      </c>
      <c r="B2080" t="s">
        <v>136</v>
      </c>
      <c r="C2080" s="1">
        <v>0.320472633668617</v>
      </c>
    </row>
    <row r="2081" spans="1:3" x14ac:dyDescent="0.25">
      <c r="A2081" t="s">
        <v>113</v>
      </c>
      <c r="B2081" t="s">
        <v>219</v>
      </c>
      <c r="C2081" s="1">
        <v>0.290120354761355</v>
      </c>
    </row>
    <row r="2082" spans="1:3" x14ac:dyDescent="0.25">
      <c r="A2082" t="s">
        <v>113</v>
      </c>
      <c r="B2082" t="s">
        <v>220</v>
      </c>
      <c r="C2082" s="1">
        <v>0.32476409987626997</v>
      </c>
    </row>
    <row r="2083" spans="1:3" x14ac:dyDescent="0.25">
      <c r="A2083" t="s">
        <v>113</v>
      </c>
      <c r="B2083" t="s">
        <v>221</v>
      </c>
      <c r="C2083" s="1">
        <v>0.31690916602630798</v>
      </c>
    </row>
    <row r="2084" spans="1:3" x14ac:dyDescent="0.25">
      <c r="A2084" t="s">
        <v>113</v>
      </c>
      <c r="B2084" t="s">
        <v>222</v>
      </c>
      <c r="C2084" s="1">
        <v>0.29658381217815499</v>
      </c>
    </row>
    <row r="2085" spans="1:3" x14ac:dyDescent="0.25">
      <c r="A2085" t="s">
        <v>113</v>
      </c>
      <c r="B2085" t="s">
        <v>223</v>
      </c>
      <c r="C2085" s="1">
        <v>0.317952549837625</v>
      </c>
    </row>
    <row r="2086" spans="1:3" x14ac:dyDescent="0.25">
      <c r="A2086" t="s">
        <v>113</v>
      </c>
      <c r="B2086" t="s">
        <v>224</v>
      </c>
      <c r="C2086" s="1">
        <v>0.30934797382663198</v>
      </c>
    </row>
    <row r="2087" spans="1:3" x14ac:dyDescent="0.25">
      <c r="A2087" t="s">
        <v>113</v>
      </c>
      <c r="B2087" t="s">
        <v>225</v>
      </c>
      <c r="C2087" s="1">
        <v>0.29610141319788902</v>
      </c>
    </row>
    <row r="2088" spans="1:3" x14ac:dyDescent="0.25">
      <c r="A2088" t="s">
        <v>113</v>
      </c>
      <c r="B2088" t="s">
        <v>226</v>
      </c>
      <c r="C2088" s="1">
        <v>0.296716780377481</v>
      </c>
    </row>
    <row r="2089" spans="1:3" x14ac:dyDescent="0.25">
      <c r="A2089" t="s">
        <v>113</v>
      </c>
      <c r="B2089" t="s">
        <v>137</v>
      </c>
      <c r="C2089" s="1">
        <v>0.35661507329514902</v>
      </c>
    </row>
    <row r="2090" spans="1:3" x14ac:dyDescent="0.25">
      <c r="A2090" t="s">
        <v>113</v>
      </c>
      <c r="B2090" t="s">
        <v>227</v>
      </c>
      <c r="C2090" s="1">
        <v>0.32503936296068298</v>
      </c>
    </row>
    <row r="2091" spans="1:3" x14ac:dyDescent="0.25">
      <c r="A2091" t="s">
        <v>113</v>
      </c>
      <c r="B2091" t="s">
        <v>228</v>
      </c>
      <c r="C2091" s="1">
        <v>0.343262130351705</v>
      </c>
    </row>
    <row r="2092" spans="1:3" x14ac:dyDescent="0.25">
      <c r="A2092" t="s">
        <v>113</v>
      </c>
      <c r="B2092" t="s">
        <v>138</v>
      </c>
      <c r="C2092" s="1">
        <v>0.29505763031798199</v>
      </c>
    </row>
    <row r="2093" spans="1:3" x14ac:dyDescent="0.25">
      <c r="A2093" t="s">
        <v>113</v>
      </c>
      <c r="B2093" t="s">
        <v>229</v>
      </c>
      <c r="C2093" s="1">
        <v>0.311675305000708</v>
      </c>
    </row>
    <row r="2094" spans="1:3" x14ac:dyDescent="0.25">
      <c r="A2094" t="s">
        <v>113</v>
      </c>
      <c r="B2094" t="s">
        <v>230</v>
      </c>
      <c r="C2094" s="1">
        <v>0.30434172119133202</v>
      </c>
    </row>
    <row r="2095" spans="1:3" x14ac:dyDescent="0.25">
      <c r="A2095" t="s">
        <v>113</v>
      </c>
      <c r="B2095" t="s">
        <v>231</v>
      </c>
      <c r="C2095" s="1">
        <v>0.31104499839757599</v>
      </c>
    </row>
    <row r="2096" spans="1:3" x14ac:dyDescent="0.25">
      <c r="A2096" t="s">
        <v>113</v>
      </c>
      <c r="B2096" t="s">
        <v>232</v>
      </c>
      <c r="C2096" s="1">
        <v>0.30672909589057101</v>
      </c>
    </row>
    <row r="2097" spans="1:3" x14ac:dyDescent="0.25">
      <c r="A2097" t="s">
        <v>113</v>
      </c>
      <c r="B2097" t="s">
        <v>139</v>
      </c>
      <c r="C2097" s="1">
        <v>0.28912212760832201</v>
      </c>
    </row>
    <row r="2098" spans="1:3" x14ac:dyDescent="0.25">
      <c r="A2098" t="s">
        <v>113</v>
      </c>
      <c r="B2098" t="s">
        <v>233</v>
      </c>
      <c r="C2098" s="1">
        <v>0.3220511250243</v>
      </c>
    </row>
    <row r="2099" spans="1:3" x14ac:dyDescent="0.25">
      <c r="A2099" t="s">
        <v>113</v>
      </c>
      <c r="B2099" t="s">
        <v>140</v>
      </c>
      <c r="C2099" s="1">
        <v>0.359828664829138</v>
      </c>
    </row>
    <row r="2100" spans="1:3" x14ac:dyDescent="0.25">
      <c r="A2100" t="s">
        <v>113</v>
      </c>
      <c r="B2100" t="s">
        <v>234</v>
      </c>
      <c r="C2100" s="1">
        <v>0.30808207376061397</v>
      </c>
    </row>
    <row r="2101" spans="1:3" x14ac:dyDescent="0.25">
      <c r="A2101" t="s">
        <v>113</v>
      </c>
      <c r="B2101" t="s">
        <v>235</v>
      </c>
      <c r="C2101" s="1">
        <v>0.299974184767691</v>
      </c>
    </row>
    <row r="2102" spans="1:3" x14ac:dyDescent="0.25">
      <c r="A2102" t="s">
        <v>113</v>
      </c>
      <c r="B2102" t="s">
        <v>236</v>
      </c>
      <c r="C2102" s="1">
        <v>0.29992268999751698</v>
      </c>
    </row>
    <row r="2103" spans="1:3" x14ac:dyDescent="0.25">
      <c r="A2103" t="s">
        <v>113</v>
      </c>
      <c r="B2103" t="s">
        <v>141</v>
      </c>
      <c r="C2103" s="1">
        <v>0.34078589759958</v>
      </c>
    </row>
    <row r="2104" spans="1:3" x14ac:dyDescent="0.25">
      <c r="A2104" t="s">
        <v>113</v>
      </c>
      <c r="B2104" t="s">
        <v>237</v>
      </c>
      <c r="C2104" s="1">
        <v>0.32027159324614002</v>
      </c>
    </row>
    <row r="2105" spans="1:3" x14ac:dyDescent="0.25">
      <c r="A2105" t="s">
        <v>113</v>
      </c>
      <c r="B2105" t="s">
        <v>238</v>
      </c>
      <c r="C2105" s="1">
        <v>0.32602775082104801</v>
      </c>
    </row>
    <row r="2106" spans="1:3" x14ac:dyDescent="0.25">
      <c r="A2106" t="s">
        <v>113</v>
      </c>
      <c r="B2106" t="s">
        <v>239</v>
      </c>
      <c r="C2106" s="1">
        <v>0.33801065322902302</v>
      </c>
    </row>
    <row r="2107" spans="1:3" x14ac:dyDescent="0.25">
      <c r="A2107" t="s">
        <v>113</v>
      </c>
      <c r="B2107" t="s">
        <v>142</v>
      </c>
      <c r="C2107" s="1">
        <v>0.336979188030538</v>
      </c>
    </row>
    <row r="2108" spans="1:3" x14ac:dyDescent="0.25">
      <c r="A2108" t="s">
        <v>113</v>
      </c>
      <c r="B2108" t="s">
        <v>143</v>
      </c>
      <c r="C2108" s="1">
        <v>0.319991444300605</v>
      </c>
    </row>
    <row r="2109" spans="1:3" x14ac:dyDescent="0.25">
      <c r="A2109" t="s">
        <v>113</v>
      </c>
      <c r="B2109" t="s">
        <v>240</v>
      </c>
      <c r="C2109" s="1">
        <v>0.32272911038882401</v>
      </c>
    </row>
    <row r="2110" spans="1:3" x14ac:dyDescent="0.25">
      <c r="A2110" t="s">
        <v>113</v>
      </c>
      <c r="B2110" t="s">
        <v>241</v>
      </c>
      <c r="C2110" s="1">
        <v>0.29075397852111301</v>
      </c>
    </row>
    <row r="2111" spans="1:3" x14ac:dyDescent="0.25">
      <c r="A2111" t="s">
        <v>113</v>
      </c>
      <c r="B2111" t="s">
        <v>242</v>
      </c>
      <c r="C2111" s="1">
        <v>0.35423482448855398</v>
      </c>
    </row>
    <row r="2112" spans="1:3" x14ac:dyDescent="0.25">
      <c r="A2112" t="s">
        <v>113</v>
      </c>
      <c r="B2112" t="s">
        <v>146</v>
      </c>
      <c r="C2112" s="1">
        <v>0.32543394803118098</v>
      </c>
    </row>
    <row r="2113" spans="1:3" x14ac:dyDescent="0.25">
      <c r="A2113" t="s">
        <v>113</v>
      </c>
      <c r="B2113" t="s">
        <v>243</v>
      </c>
      <c r="C2113" s="1">
        <v>0.30794166670374001</v>
      </c>
    </row>
    <row r="2114" spans="1:3" x14ac:dyDescent="0.25">
      <c r="A2114" t="s">
        <v>113</v>
      </c>
      <c r="B2114" t="s">
        <v>147</v>
      </c>
      <c r="C2114" s="1">
        <v>0.317964473483696</v>
      </c>
    </row>
    <row r="2115" spans="1:3" x14ac:dyDescent="0.25">
      <c r="A2115" t="s">
        <v>113</v>
      </c>
      <c r="B2115" t="s">
        <v>148</v>
      </c>
      <c r="C2115" s="1">
        <v>0.32463043497911598</v>
      </c>
    </row>
    <row r="2116" spans="1:3" x14ac:dyDescent="0.25">
      <c r="A2116" t="s">
        <v>113</v>
      </c>
      <c r="B2116" t="s">
        <v>244</v>
      </c>
      <c r="C2116" s="1">
        <v>0.30791287892873798</v>
      </c>
    </row>
    <row r="2117" spans="1:3" x14ac:dyDescent="0.25">
      <c r="A2117" t="s">
        <v>113</v>
      </c>
      <c r="B2117" t="s">
        <v>245</v>
      </c>
      <c r="C2117" s="1">
        <v>0.30920370716776902</v>
      </c>
    </row>
    <row r="2118" spans="1:3" x14ac:dyDescent="0.25">
      <c r="A2118" t="s">
        <v>113</v>
      </c>
      <c r="B2118" t="s">
        <v>246</v>
      </c>
      <c r="C2118" s="1">
        <v>0.32041146553407701</v>
      </c>
    </row>
    <row r="2119" spans="1:3" x14ac:dyDescent="0.25">
      <c r="A2119" t="s">
        <v>113</v>
      </c>
      <c r="B2119" t="s">
        <v>247</v>
      </c>
      <c r="C2119" s="1">
        <v>0.315427015718794</v>
      </c>
    </row>
    <row r="2120" spans="1:3" x14ac:dyDescent="0.25">
      <c r="A2120" t="s">
        <v>113</v>
      </c>
      <c r="B2120" t="s">
        <v>248</v>
      </c>
      <c r="C2120" s="1">
        <v>0.296785209212585</v>
      </c>
    </row>
    <row r="2121" spans="1:3" x14ac:dyDescent="0.25">
      <c r="A2121" t="s">
        <v>113</v>
      </c>
      <c r="B2121" t="s">
        <v>249</v>
      </c>
      <c r="C2121" s="1">
        <v>0.30175625096930703</v>
      </c>
    </row>
    <row r="2122" spans="1:3" x14ac:dyDescent="0.25">
      <c r="A2122" t="s">
        <v>113</v>
      </c>
      <c r="B2122" t="s">
        <v>150</v>
      </c>
      <c r="C2122" s="1">
        <v>0.33288247977659702</v>
      </c>
    </row>
    <row r="2123" spans="1:3" x14ac:dyDescent="0.25">
      <c r="A2123" t="s">
        <v>113</v>
      </c>
      <c r="B2123" t="s">
        <v>151</v>
      </c>
      <c r="C2123" s="1">
        <v>0.315767082537668</v>
      </c>
    </row>
    <row r="2124" spans="1:3" x14ac:dyDescent="0.25">
      <c r="A2124" t="s">
        <v>113</v>
      </c>
      <c r="B2124" t="s">
        <v>250</v>
      </c>
      <c r="C2124" s="1">
        <v>0.32270536909122699</v>
      </c>
    </row>
    <row r="2125" spans="1:3" x14ac:dyDescent="0.25">
      <c r="A2125" t="s">
        <v>113</v>
      </c>
      <c r="B2125" t="s">
        <v>251</v>
      </c>
      <c r="C2125" s="1">
        <v>0.339799504647814</v>
      </c>
    </row>
    <row r="2126" spans="1:3" x14ac:dyDescent="0.25">
      <c r="A2126" t="s">
        <v>113</v>
      </c>
      <c r="B2126" t="s">
        <v>252</v>
      </c>
      <c r="C2126" s="1">
        <v>0.30202163229921702</v>
      </c>
    </row>
    <row r="2127" spans="1:3" x14ac:dyDescent="0.25">
      <c r="A2127" t="s">
        <v>113</v>
      </c>
      <c r="B2127" t="s">
        <v>253</v>
      </c>
      <c r="C2127" s="1">
        <v>0.33445688987363797</v>
      </c>
    </row>
    <row r="2128" spans="1:3" x14ac:dyDescent="0.25">
      <c r="A2128" t="s">
        <v>113</v>
      </c>
      <c r="B2128" t="s">
        <v>152</v>
      </c>
      <c r="C2128" s="1">
        <v>0.327217169920346</v>
      </c>
    </row>
    <row r="2129" spans="1:3" x14ac:dyDescent="0.25">
      <c r="A2129" t="s">
        <v>113</v>
      </c>
      <c r="B2129" t="s">
        <v>254</v>
      </c>
      <c r="C2129" s="1">
        <v>0.29990982076054101</v>
      </c>
    </row>
    <row r="2130" spans="1:3" x14ac:dyDescent="0.25">
      <c r="A2130" t="s">
        <v>113</v>
      </c>
      <c r="B2130" t="s">
        <v>255</v>
      </c>
      <c r="C2130" s="1">
        <v>0.30713951461384098</v>
      </c>
    </row>
    <row r="2131" spans="1:3" x14ac:dyDescent="0.25">
      <c r="A2131" t="s">
        <v>113</v>
      </c>
      <c r="B2131" t="s">
        <v>256</v>
      </c>
      <c r="C2131" s="1">
        <v>0.29285249405872299</v>
      </c>
    </row>
    <row r="2132" spans="1:3" x14ac:dyDescent="0.25">
      <c r="A2132" t="s">
        <v>113</v>
      </c>
      <c r="B2132" t="s">
        <v>257</v>
      </c>
      <c r="C2132" s="1">
        <v>0.298076713517549</v>
      </c>
    </row>
    <row r="2133" spans="1:3" x14ac:dyDescent="0.25">
      <c r="A2133" t="s">
        <v>113</v>
      </c>
      <c r="B2133" t="s">
        <v>258</v>
      </c>
      <c r="C2133" s="1">
        <v>0.30225448793279702</v>
      </c>
    </row>
    <row r="2134" spans="1:3" x14ac:dyDescent="0.25">
      <c r="A2134" t="s">
        <v>113</v>
      </c>
      <c r="B2134" t="s">
        <v>259</v>
      </c>
      <c r="C2134" s="1">
        <v>0.30671448878755397</v>
      </c>
    </row>
    <row r="2135" spans="1:3" x14ac:dyDescent="0.25">
      <c r="A2135" t="s">
        <v>113</v>
      </c>
      <c r="B2135" t="s">
        <v>260</v>
      </c>
      <c r="C2135" s="1">
        <v>0.28909556298725397</v>
      </c>
    </row>
    <row r="2136" spans="1:3" x14ac:dyDescent="0.25">
      <c r="A2136" t="s">
        <v>113</v>
      </c>
      <c r="B2136" t="s">
        <v>261</v>
      </c>
      <c r="C2136" s="1">
        <v>0.30649059315920002</v>
      </c>
    </row>
    <row r="2137" spans="1:3" x14ac:dyDescent="0.25">
      <c r="A2137" t="s">
        <v>113</v>
      </c>
      <c r="B2137" t="s">
        <v>262</v>
      </c>
      <c r="C2137" s="1">
        <v>0.29502410712188099</v>
      </c>
    </row>
    <row r="2138" spans="1:3" x14ac:dyDescent="0.25">
      <c r="A2138" t="s">
        <v>113</v>
      </c>
      <c r="B2138" t="s">
        <v>263</v>
      </c>
      <c r="C2138" s="1">
        <v>0.31039927153510899</v>
      </c>
    </row>
    <row r="2139" spans="1:3" x14ac:dyDescent="0.25">
      <c r="A2139" t="s">
        <v>113</v>
      </c>
      <c r="B2139" t="s">
        <v>264</v>
      </c>
      <c r="C2139" s="1">
        <v>0.292048721873502</v>
      </c>
    </row>
    <row r="2140" spans="1:3" x14ac:dyDescent="0.25">
      <c r="A2140" t="s">
        <v>113</v>
      </c>
      <c r="B2140" t="s">
        <v>265</v>
      </c>
      <c r="C2140" s="1">
        <v>0.30736132854925402</v>
      </c>
    </row>
    <row r="2141" spans="1:3" x14ac:dyDescent="0.25">
      <c r="A2141" t="s">
        <v>113</v>
      </c>
      <c r="B2141" t="s">
        <v>266</v>
      </c>
      <c r="C2141" s="1">
        <v>0.29406642130988903</v>
      </c>
    </row>
    <row r="2142" spans="1:3" x14ac:dyDescent="0.25">
      <c r="A2142" t="s">
        <v>113</v>
      </c>
      <c r="B2142" t="s">
        <v>267</v>
      </c>
      <c r="C2142" s="1">
        <v>0.30926485234124801</v>
      </c>
    </row>
    <row r="2143" spans="1:3" x14ac:dyDescent="0.25">
      <c r="A2143" t="s">
        <v>113</v>
      </c>
      <c r="B2143" t="s">
        <v>268</v>
      </c>
      <c r="C2143" s="1">
        <v>0.31065946688760199</v>
      </c>
    </row>
    <row r="2144" spans="1:3" x14ac:dyDescent="0.25">
      <c r="A2144" t="s">
        <v>113</v>
      </c>
      <c r="B2144" t="s">
        <v>269</v>
      </c>
      <c r="C2144" s="1">
        <v>0.29878632711164999</v>
      </c>
    </row>
    <row r="2145" spans="1:3" x14ac:dyDescent="0.25">
      <c r="A2145" t="s">
        <v>113</v>
      </c>
      <c r="B2145" t="s">
        <v>270</v>
      </c>
      <c r="C2145" s="1">
        <v>0.29612783478673699</v>
      </c>
    </row>
    <row r="2146" spans="1:3" x14ac:dyDescent="0.25">
      <c r="A2146" t="s">
        <v>113</v>
      </c>
      <c r="B2146" t="s">
        <v>271</v>
      </c>
      <c r="C2146" s="1">
        <v>0.33147991356218098</v>
      </c>
    </row>
    <row r="2147" spans="1:3" x14ac:dyDescent="0.25">
      <c r="A2147" t="s">
        <v>113</v>
      </c>
      <c r="B2147" t="s">
        <v>272</v>
      </c>
      <c r="C2147" s="1">
        <v>0.30160620413154698</v>
      </c>
    </row>
    <row r="2148" spans="1:3" x14ac:dyDescent="0.25">
      <c r="A2148" t="s">
        <v>113</v>
      </c>
      <c r="B2148" t="s">
        <v>273</v>
      </c>
      <c r="C2148" s="1">
        <v>0.299055545911598</v>
      </c>
    </row>
    <row r="2149" spans="1:3" x14ac:dyDescent="0.25">
      <c r="A2149" t="s">
        <v>113</v>
      </c>
      <c r="B2149" t="s">
        <v>153</v>
      </c>
      <c r="C2149" s="1">
        <v>0.34383609946332899</v>
      </c>
    </row>
    <row r="2150" spans="1:3" x14ac:dyDescent="0.25">
      <c r="A2150" t="s">
        <v>156</v>
      </c>
      <c r="B2150" t="s">
        <v>155</v>
      </c>
      <c r="C2150" s="1">
        <v>0.32261490264720499</v>
      </c>
    </row>
    <row r="2151" spans="1:3" x14ac:dyDescent="0.25">
      <c r="A2151" t="s">
        <v>156</v>
      </c>
      <c r="B2151" t="s">
        <v>114</v>
      </c>
      <c r="C2151" s="1">
        <v>0.31273531749448502</v>
      </c>
    </row>
    <row r="2152" spans="1:3" x14ac:dyDescent="0.25">
      <c r="A2152" t="s">
        <v>156</v>
      </c>
      <c r="B2152" t="s">
        <v>157</v>
      </c>
      <c r="C2152" s="1">
        <v>0.33163758819461597</v>
      </c>
    </row>
    <row r="2153" spans="1:3" x14ac:dyDescent="0.25">
      <c r="A2153" t="s">
        <v>156</v>
      </c>
      <c r="B2153" t="s">
        <v>160</v>
      </c>
      <c r="C2153" s="1">
        <v>0.32543954663371399</v>
      </c>
    </row>
    <row r="2154" spans="1:3" x14ac:dyDescent="0.25">
      <c r="A2154" t="s">
        <v>156</v>
      </c>
      <c r="B2154" t="s">
        <v>162</v>
      </c>
      <c r="C2154" s="1">
        <v>0.31611162854063501</v>
      </c>
    </row>
    <row r="2155" spans="1:3" x14ac:dyDescent="0.25">
      <c r="A2155" t="s">
        <v>156</v>
      </c>
      <c r="B2155" t="s">
        <v>460</v>
      </c>
      <c r="C2155" s="1">
        <v>0.305474100331037</v>
      </c>
    </row>
    <row r="2156" spans="1:3" x14ac:dyDescent="0.25">
      <c r="A2156" t="s">
        <v>156</v>
      </c>
      <c r="B2156" t="s">
        <v>163</v>
      </c>
      <c r="C2156" s="1">
        <v>0.31387258384314698</v>
      </c>
    </row>
    <row r="2157" spans="1:3" x14ac:dyDescent="0.25">
      <c r="A2157" t="s">
        <v>156</v>
      </c>
      <c r="B2157" t="s">
        <v>164</v>
      </c>
      <c r="C2157" s="1">
        <v>0.306953357768878</v>
      </c>
    </row>
    <row r="2158" spans="1:3" x14ac:dyDescent="0.25">
      <c r="A2158" t="s">
        <v>156</v>
      </c>
      <c r="B2158" t="s">
        <v>168</v>
      </c>
      <c r="C2158" s="1">
        <v>0.34483615639391202</v>
      </c>
    </row>
    <row r="2159" spans="1:3" x14ac:dyDescent="0.25">
      <c r="A2159" t="s">
        <v>156</v>
      </c>
      <c r="B2159" t="s">
        <v>169</v>
      </c>
      <c r="C2159" s="1">
        <v>0.30737953459075401</v>
      </c>
    </row>
    <row r="2160" spans="1:3" x14ac:dyDescent="0.25">
      <c r="A2160" t="s">
        <v>156</v>
      </c>
      <c r="B2160" t="s">
        <v>462</v>
      </c>
      <c r="C2160" s="1">
        <v>0.298960173715619</v>
      </c>
    </row>
    <row r="2161" spans="1:3" x14ac:dyDescent="0.25">
      <c r="A2161" t="s">
        <v>156</v>
      </c>
      <c r="B2161" t="s">
        <v>170</v>
      </c>
      <c r="C2161" s="1">
        <v>0.31703943464290801</v>
      </c>
    </row>
    <row r="2162" spans="1:3" x14ac:dyDescent="0.25">
      <c r="A2162" t="s">
        <v>156</v>
      </c>
      <c r="B2162" t="s">
        <v>463</v>
      </c>
      <c r="C2162" s="1">
        <v>0.31650837966523598</v>
      </c>
    </row>
    <row r="2163" spans="1:3" x14ac:dyDescent="0.25">
      <c r="A2163" t="s">
        <v>156</v>
      </c>
      <c r="B2163" t="s">
        <v>280</v>
      </c>
      <c r="C2163" s="1">
        <v>0.29715375329171001</v>
      </c>
    </row>
    <row r="2164" spans="1:3" x14ac:dyDescent="0.25">
      <c r="A2164" t="s">
        <v>156</v>
      </c>
      <c r="B2164" t="s">
        <v>116</v>
      </c>
      <c r="C2164" s="1">
        <v>0.31147758118529001</v>
      </c>
    </row>
    <row r="2165" spans="1:3" x14ac:dyDescent="0.25">
      <c r="A2165" t="s">
        <v>156</v>
      </c>
      <c r="B2165" t="s">
        <v>281</v>
      </c>
      <c r="C2165" s="1">
        <v>0.29763029975184901</v>
      </c>
    </row>
    <row r="2166" spans="1:3" x14ac:dyDescent="0.25">
      <c r="A2166" t="s">
        <v>156</v>
      </c>
      <c r="B2166" t="s">
        <v>282</v>
      </c>
      <c r="C2166" s="1">
        <v>0.30392620738015802</v>
      </c>
    </row>
    <row r="2167" spans="1:3" x14ac:dyDescent="0.25">
      <c r="A2167" t="s">
        <v>156</v>
      </c>
      <c r="B2167" t="s">
        <v>283</v>
      </c>
      <c r="C2167" s="1">
        <v>0.30923947729755802</v>
      </c>
    </row>
    <row r="2168" spans="1:3" x14ac:dyDescent="0.25">
      <c r="A2168" t="s">
        <v>156</v>
      </c>
      <c r="B2168" t="s">
        <v>175</v>
      </c>
      <c r="C2168" s="1">
        <v>0.31336868582899702</v>
      </c>
    </row>
    <row r="2169" spans="1:3" x14ac:dyDescent="0.25">
      <c r="A2169" t="s">
        <v>156</v>
      </c>
      <c r="B2169" t="s">
        <v>176</v>
      </c>
      <c r="C2169" s="1">
        <v>0.32029161645133197</v>
      </c>
    </row>
    <row r="2170" spans="1:3" x14ac:dyDescent="0.25">
      <c r="A2170" t="s">
        <v>156</v>
      </c>
      <c r="B2170" t="s">
        <v>177</v>
      </c>
      <c r="C2170" s="1">
        <v>0.32907948192276198</v>
      </c>
    </row>
    <row r="2171" spans="1:3" x14ac:dyDescent="0.25">
      <c r="A2171" t="s">
        <v>156</v>
      </c>
      <c r="B2171" t="s">
        <v>178</v>
      </c>
      <c r="C2171" s="1">
        <v>0.313598034874641</v>
      </c>
    </row>
    <row r="2172" spans="1:3" x14ac:dyDescent="0.25">
      <c r="A2172" t="s">
        <v>156</v>
      </c>
      <c r="B2172" t="s">
        <v>179</v>
      </c>
      <c r="C2172" s="1">
        <v>0.30659898350159998</v>
      </c>
    </row>
    <row r="2173" spans="1:3" x14ac:dyDescent="0.25">
      <c r="A2173" t="s">
        <v>156</v>
      </c>
      <c r="B2173" t="s">
        <v>180</v>
      </c>
      <c r="C2173" s="1">
        <v>0.36035273716453398</v>
      </c>
    </row>
    <row r="2174" spans="1:3" x14ac:dyDescent="0.25">
      <c r="A2174" t="s">
        <v>156</v>
      </c>
      <c r="B2174" t="s">
        <v>287</v>
      </c>
      <c r="C2174" s="1">
        <v>0.30178852353146002</v>
      </c>
    </row>
    <row r="2175" spans="1:3" x14ac:dyDescent="0.25">
      <c r="A2175" t="s">
        <v>156</v>
      </c>
      <c r="B2175" t="s">
        <v>181</v>
      </c>
      <c r="C2175" s="1">
        <v>0.340256884399814</v>
      </c>
    </row>
    <row r="2176" spans="1:3" x14ac:dyDescent="0.25">
      <c r="A2176" t="s">
        <v>156</v>
      </c>
      <c r="B2176" t="s">
        <v>288</v>
      </c>
      <c r="C2176" s="1">
        <v>0.29501818261379298</v>
      </c>
    </row>
    <row r="2177" spans="1:3" x14ac:dyDescent="0.25">
      <c r="A2177" t="s">
        <v>156</v>
      </c>
      <c r="B2177" t="s">
        <v>182</v>
      </c>
      <c r="C2177" s="1">
        <v>0.30241508564807101</v>
      </c>
    </row>
    <row r="2178" spans="1:3" x14ac:dyDescent="0.25">
      <c r="A2178" t="s">
        <v>156</v>
      </c>
      <c r="B2178" t="s">
        <v>183</v>
      </c>
      <c r="C2178" s="1">
        <v>0.30266278572249</v>
      </c>
    </row>
    <row r="2179" spans="1:3" x14ac:dyDescent="0.25">
      <c r="A2179" t="s">
        <v>156</v>
      </c>
      <c r="B2179" t="s">
        <v>291</v>
      </c>
      <c r="C2179" s="1">
        <v>0.32325460557770802</v>
      </c>
    </row>
    <row r="2180" spans="1:3" x14ac:dyDescent="0.25">
      <c r="A2180" t="s">
        <v>156</v>
      </c>
      <c r="B2180" t="s">
        <v>468</v>
      </c>
      <c r="C2180" s="1">
        <v>0.29503782981951698</v>
      </c>
    </row>
    <row r="2181" spans="1:3" x14ac:dyDescent="0.25">
      <c r="A2181" t="s">
        <v>156</v>
      </c>
      <c r="B2181" t="s">
        <v>469</v>
      </c>
      <c r="C2181" s="1">
        <v>0.293738587163068</v>
      </c>
    </row>
    <row r="2182" spans="1:3" x14ac:dyDescent="0.25">
      <c r="A2182" t="s">
        <v>156</v>
      </c>
      <c r="B2182" t="s">
        <v>184</v>
      </c>
      <c r="C2182" s="1">
        <v>0.32638884888215602</v>
      </c>
    </row>
    <row r="2183" spans="1:3" x14ac:dyDescent="0.25">
      <c r="A2183" t="s">
        <v>156</v>
      </c>
      <c r="B2183" t="s">
        <v>294</v>
      </c>
      <c r="C2183" s="1">
        <v>0.31759777030129399</v>
      </c>
    </row>
    <row r="2184" spans="1:3" x14ac:dyDescent="0.25">
      <c r="A2184" t="s">
        <v>156</v>
      </c>
      <c r="B2184" t="s">
        <v>186</v>
      </c>
      <c r="C2184" s="1">
        <v>0.30907532913686298</v>
      </c>
    </row>
    <row r="2185" spans="1:3" x14ac:dyDescent="0.25">
      <c r="A2185" t="s">
        <v>156</v>
      </c>
      <c r="B2185" t="s">
        <v>473</v>
      </c>
      <c r="C2185" s="1">
        <v>0.29950329479483301</v>
      </c>
    </row>
    <row r="2186" spans="1:3" x14ac:dyDescent="0.25">
      <c r="A2186" t="s">
        <v>156</v>
      </c>
      <c r="B2186" t="s">
        <v>296</v>
      </c>
      <c r="C2186" s="1">
        <v>0.311433842822401</v>
      </c>
    </row>
    <row r="2187" spans="1:3" x14ac:dyDescent="0.25">
      <c r="A2187" t="s">
        <v>156</v>
      </c>
      <c r="B2187" t="s">
        <v>297</v>
      </c>
      <c r="C2187" s="1">
        <v>0.28996067631817501</v>
      </c>
    </row>
    <row r="2188" spans="1:3" x14ac:dyDescent="0.25">
      <c r="A2188" t="s">
        <v>156</v>
      </c>
      <c r="B2188" t="s">
        <v>187</v>
      </c>
      <c r="C2188" s="1">
        <v>0.31876361716763002</v>
      </c>
    </row>
    <row r="2189" spans="1:3" x14ac:dyDescent="0.25">
      <c r="A2189" t="s">
        <v>156</v>
      </c>
      <c r="B2189" t="s">
        <v>298</v>
      </c>
      <c r="C2189" s="1">
        <v>0.29452204499364298</v>
      </c>
    </row>
    <row r="2190" spans="1:3" x14ac:dyDescent="0.25">
      <c r="A2190" t="s">
        <v>156</v>
      </c>
      <c r="B2190" t="s">
        <v>122</v>
      </c>
      <c r="C2190" s="1">
        <v>0.28935319832603001</v>
      </c>
    </row>
    <row r="2191" spans="1:3" x14ac:dyDescent="0.25">
      <c r="A2191" t="s">
        <v>156</v>
      </c>
      <c r="B2191" t="s">
        <v>188</v>
      </c>
      <c r="C2191" s="1">
        <v>0.31562412866825101</v>
      </c>
    </row>
    <row r="2192" spans="1:3" x14ac:dyDescent="0.25">
      <c r="A2192" t="s">
        <v>156</v>
      </c>
      <c r="B2192" t="s">
        <v>300</v>
      </c>
      <c r="C2192" s="1">
        <v>0.30610289656518103</v>
      </c>
    </row>
    <row r="2193" spans="1:3" x14ac:dyDescent="0.25">
      <c r="A2193" t="s">
        <v>156</v>
      </c>
      <c r="B2193" t="s">
        <v>191</v>
      </c>
      <c r="C2193" s="1">
        <v>0.30027365185445498</v>
      </c>
    </row>
    <row r="2194" spans="1:3" x14ac:dyDescent="0.25">
      <c r="A2194" t="s">
        <v>156</v>
      </c>
      <c r="B2194" t="s">
        <v>302</v>
      </c>
      <c r="C2194" s="1">
        <v>0.31378030537317497</v>
      </c>
    </row>
    <row r="2195" spans="1:3" x14ac:dyDescent="0.25">
      <c r="A2195" t="s">
        <v>156</v>
      </c>
      <c r="B2195" t="s">
        <v>126</v>
      </c>
      <c r="C2195" s="1">
        <v>0.298966385158629</v>
      </c>
    </row>
    <row r="2196" spans="1:3" x14ac:dyDescent="0.25">
      <c r="A2196" t="s">
        <v>156</v>
      </c>
      <c r="B2196" t="s">
        <v>194</v>
      </c>
      <c r="C2196" s="1">
        <v>0.32773047026213098</v>
      </c>
    </row>
    <row r="2197" spans="1:3" x14ac:dyDescent="0.25">
      <c r="A2197" t="s">
        <v>156</v>
      </c>
      <c r="B2197" t="s">
        <v>475</v>
      </c>
      <c r="C2197" s="1">
        <v>0.308578532481326</v>
      </c>
    </row>
    <row r="2198" spans="1:3" x14ac:dyDescent="0.25">
      <c r="A2198" t="s">
        <v>156</v>
      </c>
      <c r="B2198" t="s">
        <v>195</v>
      </c>
      <c r="C2198" s="1">
        <v>0.29991768008069197</v>
      </c>
    </row>
    <row r="2199" spans="1:3" x14ac:dyDescent="0.25">
      <c r="A2199" t="s">
        <v>156</v>
      </c>
      <c r="B2199" t="s">
        <v>307</v>
      </c>
      <c r="C2199" s="1">
        <v>0.31335167925263202</v>
      </c>
    </row>
    <row r="2200" spans="1:3" x14ac:dyDescent="0.25">
      <c r="A2200" t="s">
        <v>156</v>
      </c>
      <c r="B2200" t="s">
        <v>196</v>
      </c>
      <c r="C2200" s="1">
        <v>0.31086617098311697</v>
      </c>
    </row>
    <row r="2201" spans="1:3" x14ac:dyDescent="0.25">
      <c r="A2201" t="s">
        <v>156</v>
      </c>
      <c r="B2201" t="s">
        <v>197</v>
      </c>
      <c r="C2201" s="1">
        <v>0.30542783667018703</v>
      </c>
    </row>
    <row r="2202" spans="1:3" x14ac:dyDescent="0.25">
      <c r="A2202" t="s">
        <v>156</v>
      </c>
      <c r="B2202" t="s">
        <v>128</v>
      </c>
      <c r="C2202" s="1">
        <v>0.33729784054491802</v>
      </c>
    </row>
    <row r="2203" spans="1:3" x14ac:dyDescent="0.25">
      <c r="A2203" t="s">
        <v>156</v>
      </c>
      <c r="B2203" t="s">
        <v>311</v>
      </c>
      <c r="C2203" s="1">
        <v>0.29332931125360501</v>
      </c>
    </row>
    <row r="2204" spans="1:3" x14ac:dyDescent="0.25">
      <c r="A2204" t="s">
        <v>156</v>
      </c>
      <c r="B2204" t="s">
        <v>200</v>
      </c>
      <c r="C2204" s="1">
        <v>0.30586292724206499</v>
      </c>
    </row>
    <row r="2205" spans="1:3" x14ac:dyDescent="0.25">
      <c r="A2205" t="s">
        <v>156</v>
      </c>
      <c r="B2205" t="s">
        <v>479</v>
      </c>
      <c r="C2205" s="1">
        <v>0.30696320225026502</v>
      </c>
    </row>
    <row r="2206" spans="1:3" x14ac:dyDescent="0.25">
      <c r="A2206" t="s">
        <v>156</v>
      </c>
      <c r="B2206" t="s">
        <v>315</v>
      </c>
      <c r="C2206" s="1">
        <v>0.30068824788119503</v>
      </c>
    </row>
    <row r="2207" spans="1:3" x14ac:dyDescent="0.25">
      <c r="A2207" t="s">
        <v>156</v>
      </c>
      <c r="B2207" t="s">
        <v>202</v>
      </c>
      <c r="C2207" s="1">
        <v>0.31786288030468102</v>
      </c>
    </row>
    <row r="2208" spans="1:3" x14ac:dyDescent="0.25">
      <c r="A2208" t="s">
        <v>156</v>
      </c>
      <c r="B2208" t="s">
        <v>203</v>
      </c>
      <c r="C2208" s="1">
        <v>0.32635185734438099</v>
      </c>
    </row>
    <row r="2209" spans="1:3" x14ac:dyDescent="0.25">
      <c r="A2209" t="s">
        <v>156</v>
      </c>
      <c r="B2209" t="s">
        <v>204</v>
      </c>
      <c r="C2209" s="1">
        <v>0.31497552345866497</v>
      </c>
    </row>
    <row r="2210" spans="1:3" x14ac:dyDescent="0.25">
      <c r="A2210" t="s">
        <v>156</v>
      </c>
      <c r="B2210" t="s">
        <v>205</v>
      </c>
      <c r="C2210" s="1">
        <v>0.30738096326850001</v>
      </c>
    </row>
    <row r="2211" spans="1:3" x14ac:dyDescent="0.25">
      <c r="A2211" t="s">
        <v>156</v>
      </c>
      <c r="B2211" t="s">
        <v>317</v>
      </c>
      <c r="C2211" s="1">
        <v>0.29207300112476903</v>
      </c>
    </row>
    <row r="2212" spans="1:3" x14ac:dyDescent="0.25">
      <c r="A2212" t="s">
        <v>156</v>
      </c>
      <c r="B2212" t="s">
        <v>318</v>
      </c>
      <c r="C2212" s="1">
        <v>0.326619461078068</v>
      </c>
    </row>
    <row r="2213" spans="1:3" x14ac:dyDescent="0.25">
      <c r="A2213" t="s">
        <v>156</v>
      </c>
      <c r="B2213" t="s">
        <v>130</v>
      </c>
      <c r="C2213" s="1">
        <v>0.31071239504799902</v>
      </c>
    </row>
    <row r="2214" spans="1:3" x14ac:dyDescent="0.25">
      <c r="A2214" t="s">
        <v>156</v>
      </c>
      <c r="B2214" t="s">
        <v>206</v>
      </c>
      <c r="C2214" s="1">
        <v>0.31628958073073998</v>
      </c>
    </row>
    <row r="2215" spans="1:3" x14ac:dyDescent="0.25">
      <c r="A2215" t="s">
        <v>156</v>
      </c>
      <c r="B2215" t="s">
        <v>131</v>
      </c>
      <c r="C2215" s="1">
        <v>0.34746112828489401</v>
      </c>
    </row>
    <row r="2216" spans="1:3" x14ac:dyDescent="0.25">
      <c r="A2216" t="s">
        <v>156</v>
      </c>
      <c r="B2216" t="s">
        <v>322</v>
      </c>
      <c r="C2216" s="1">
        <v>0.32238654926132798</v>
      </c>
    </row>
    <row r="2217" spans="1:3" x14ac:dyDescent="0.25">
      <c r="A2217" t="s">
        <v>156</v>
      </c>
      <c r="B2217" t="s">
        <v>324</v>
      </c>
      <c r="C2217" s="1">
        <v>0.29314276780701198</v>
      </c>
    </row>
    <row r="2218" spans="1:3" x14ac:dyDescent="0.25">
      <c r="A2218" t="s">
        <v>156</v>
      </c>
      <c r="B2218" t="s">
        <v>482</v>
      </c>
      <c r="C2218" s="1">
        <v>0.31322955231717398</v>
      </c>
    </row>
    <row r="2219" spans="1:3" x14ac:dyDescent="0.25">
      <c r="A2219" t="s">
        <v>156</v>
      </c>
      <c r="B2219" t="s">
        <v>411</v>
      </c>
      <c r="C2219" s="1">
        <v>0.32049562213476401</v>
      </c>
    </row>
    <row r="2220" spans="1:3" x14ac:dyDescent="0.25">
      <c r="A2220" t="s">
        <v>156</v>
      </c>
      <c r="B2220" t="s">
        <v>133</v>
      </c>
      <c r="C2220" s="1">
        <v>0.31899255076168598</v>
      </c>
    </row>
    <row r="2221" spans="1:3" x14ac:dyDescent="0.25">
      <c r="A2221" t="s">
        <v>156</v>
      </c>
      <c r="B2221" t="s">
        <v>208</v>
      </c>
      <c r="C2221" s="1">
        <v>0.34271952944471601</v>
      </c>
    </row>
    <row r="2222" spans="1:3" x14ac:dyDescent="0.25">
      <c r="A2222" t="s">
        <v>156</v>
      </c>
      <c r="B2222" t="s">
        <v>209</v>
      </c>
      <c r="C2222" s="1">
        <v>0.34414351499474999</v>
      </c>
    </row>
    <row r="2223" spans="1:3" x14ac:dyDescent="0.25">
      <c r="A2223" t="s">
        <v>156</v>
      </c>
      <c r="B2223" t="s">
        <v>379</v>
      </c>
      <c r="C2223" s="1">
        <v>0.30853748858172603</v>
      </c>
    </row>
    <row r="2224" spans="1:3" x14ac:dyDescent="0.25">
      <c r="A2224" t="s">
        <v>156</v>
      </c>
      <c r="B2224" t="s">
        <v>330</v>
      </c>
      <c r="C2224" s="1">
        <v>0.31173508315998999</v>
      </c>
    </row>
    <row r="2225" spans="1:3" x14ac:dyDescent="0.25">
      <c r="A2225" t="s">
        <v>156</v>
      </c>
      <c r="B2225" t="s">
        <v>215</v>
      </c>
      <c r="C2225" s="1">
        <v>0.31323392953447399</v>
      </c>
    </row>
    <row r="2226" spans="1:3" x14ac:dyDescent="0.25">
      <c r="A2226" t="s">
        <v>156</v>
      </c>
      <c r="B2226" t="s">
        <v>216</v>
      </c>
      <c r="C2226" s="1">
        <v>0.29386348609044399</v>
      </c>
    </row>
    <row r="2227" spans="1:3" x14ac:dyDescent="0.25">
      <c r="A2227" t="s">
        <v>156</v>
      </c>
      <c r="B2227" t="s">
        <v>135</v>
      </c>
      <c r="C2227" s="1">
        <v>0.31669229834880303</v>
      </c>
    </row>
    <row r="2228" spans="1:3" x14ac:dyDescent="0.25">
      <c r="A2228" t="s">
        <v>156</v>
      </c>
      <c r="B2228" t="s">
        <v>333</v>
      </c>
      <c r="C2228" s="1">
        <v>0.31103661173529301</v>
      </c>
    </row>
    <row r="2229" spans="1:3" x14ac:dyDescent="0.25">
      <c r="A2229" t="s">
        <v>156</v>
      </c>
      <c r="B2229" t="s">
        <v>218</v>
      </c>
      <c r="C2229" s="1">
        <v>0.30644436720059398</v>
      </c>
    </row>
    <row r="2230" spans="1:3" x14ac:dyDescent="0.25">
      <c r="A2230" t="s">
        <v>156</v>
      </c>
      <c r="B2230" t="s">
        <v>136</v>
      </c>
      <c r="C2230" s="1">
        <v>0.29432998612078698</v>
      </c>
    </row>
    <row r="2231" spans="1:3" x14ac:dyDescent="0.25">
      <c r="A2231" t="s">
        <v>156</v>
      </c>
      <c r="B2231" t="s">
        <v>220</v>
      </c>
      <c r="C2231" s="1">
        <v>0.31903501966743403</v>
      </c>
    </row>
    <row r="2232" spans="1:3" x14ac:dyDescent="0.25">
      <c r="A2232" t="s">
        <v>156</v>
      </c>
      <c r="B2232" t="s">
        <v>221</v>
      </c>
      <c r="C2232" s="1">
        <v>0.28950916466912202</v>
      </c>
    </row>
    <row r="2233" spans="1:3" x14ac:dyDescent="0.25">
      <c r="A2233" t="s">
        <v>156</v>
      </c>
      <c r="B2233" t="s">
        <v>223</v>
      </c>
      <c r="C2233" s="1">
        <v>0.30211716657805299</v>
      </c>
    </row>
    <row r="2234" spans="1:3" x14ac:dyDescent="0.25">
      <c r="A2234" t="s">
        <v>156</v>
      </c>
      <c r="B2234" t="s">
        <v>335</v>
      </c>
      <c r="C2234" s="1">
        <v>0.303194903467781</v>
      </c>
    </row>
    <row r="2235" spans="1:3" x14ac:dyDescent="0.25">
      <c r="A2235" t="s">
        <v>156</v>
      </c>
      <c r="B2235" t="s">
        <v>224</v>
      </c>
      <c r="C2235" s="1">
        <v>0.32793479373921902</v>
      </c>
    </row>
    <row r="2236" spans="1:3" x14ac:dyDescent="0.25">
      <c r="A2236" t="s">
        <v>156</v>
      </c>
      <c r="B2236" t="s">
        <v>481</v>
      </c>
      <c r="C2236" s="1">
        <v>0.32037617438769</v>
      </c>
    </row>
    <row r="2237" spans="1:3" x14ac:dyDescent="0.25">
      <c r="A2237" t="s">
        <v>156</v>
      </c>
      <c r="B2237" t="s">
        <v>137</v>
      </c>
      <c r="C2237" s="1">
        <v>0.33416958653794399</v>
      </c>
    </row>
    <row r="2238" spans="1:3" x14ac:dyDescent="0.25">
      <c r="A2238" t="s">
        <v>156</v>
      </c>
      <c r="B2238" t="s">
        <v>227</v>
      </c>
      <c r="C2238" s="1">
        <v>0.32929763245709898</v>
      </c>
    </row>
    <row r="2239" spans="1:3" x14ac:dyDescent="0.25">
      <c r="A2239" t="s">
        <v>156</v>
      </c>
      <c r="B2239" t="s">
        <v>228</v>
      </c>
      <c r="C2239" s="1">
        <v>0.31218567836842798</v>
      </c>
    </row>
    <row r="2240" spans="1:3" x14ac:dyDescent="0.25">
      <c r="A2240" t="s">
        <v>156</v>
      </c>
      <c r="B2240" t="s">
        <v>342</v>
      </c>
      <c r="C2240" s="1">
        <v>0.30894633611668199</v>
      </c>
    </row>
    <row r="2241" spans="1:3" x14ac:dyDescent="0.25">
      <c r="A2241" t="s">
        <v>156</v>
      </c>
      <c r="B2241" t="s">
        <v>230</v>
      </c>
      <c r="C2241" s="1">
        <v>0.304448521948325</v>
      </c>
    </row>
    <row r="2242" spans="1:3" x14ac:dyDescent="0.25">
      <c r="A2242" t="s">
        <v>156</v>
      </c>
      <c r="B2242" t="s">
        <v>344</v>
      </c>
      <c r="C2242" s="1">
        <v>0.29351985793568802</v>
      </c>
    </row>
    <row r="2243" spans="1:3" x14ac:dyDescent="0.25">
      <c r="A2243" t="s">
        <v>156</v>
      </c>
      <c r="B2243" t="s">
        <v>232</v>
      </c>
      <c r="C2243" s="1">
        <v>0.32289115135983998</v>
      </c>
    </row>
    <row r="2244" spans="1:3" x14ac:dyDescent="0.25">
      <c r="A2244" t="s">
        <v>156</v>
      </c>
      <c r="B2244" t="s">
        <v>233</v>
      </c>
      <c r="C2244" s="1">
        <v>0.31280525407742499</v>
      </c>
    </row>
    <row r="2245" spans="1:3" x14ac:dyDescent="0.25">
      <c r="A2245" t="s">
        <v>156</v>
      </c>
      <c r="B2245" t="s">
        <v>140</v>
      </c>
      <c r="C2245" s="1">
        <v>0.30737986638651799</v>
      </c>
    </row>
    <row r="2246" spans="1:3" x14ac:dyDescent="0.25">
      <c r="A2246" t="s">
        <v>156</v>
      </c>
      <c r="B2246" t="s">
        <v>234</v>
      </c>
      <c r="C2246" s="1">
        <v>0.29663481119749802</v>
      </c>
    </row>
    <row r="2247" spans="1:3" x14ac:dyDescent="0.25">
      <c r="A2247" t="s">
        <v>156</v>
      </c>
      <c r="B2247" t="s">
        <v>424</v>
      </c>
      <c r="C2247" s="1">
        <v>0.29501241959076901</v>
      </c>
    </row>
    <row r="2248" spans="1:3" x14ac:dyDescent="0.25">
      <c r="A2248" t="s">
        <v>156</v>
      </c>
      <c r="B2248" t="s">
        <v>141</v>
      </c>
      <c r="C2248" s="1">
        <v>0.31130221588154899</v>
      </c>
    </row>
    <row r="2249" spans="1:3" x14ac:dyDescent="0.25">
      <c r="A2249" t="s">
        <v>156</v>
      </c>
      <c r="B2249" t="s">
        <v>347</v>
      </c>
      <c r="C2249" s="1">
        <v>0.316353755343806</v>
      </c>
    </row>
    <row r="2250" spans="1:3" x14ac:dyDescent="0.25">
      <c r="A2250" t="s">
        <v>156</v>
      </c>
      <c r="B2250" t="s">
        <v>348</v>
      </c>
      <c r="C2250" s="1">
        <v>0.29513687852228598</v>
      </c>
    </row>
    <row r="2251" spans="1:3" x14ac:dyDescent="0.25">
      <c r="A2251" t="s">
        <v>156</v>
      </c>
      <c r="B2251" t="s">
        <v>237</v>
      </c>
      <c r="C2251" s="1">
        <v>0.31388682624921199</v>
      </c>
    </row>
    <row r="2252" spans="1:3" x14ac:dyDescent="0.25">
      <c r="A2252" t="s">
        <v>156</v>
      </c>
      <c r="B2252" t="s">
        <v>239</v>
      </c>
      <c r="C2252" s="1">
        <v>0.34046111521761202</v>
      </c>
    </row>
    <row r="2253" spans="1:3" x14ac:dyDescent="0.25">
      <c r="A2253" t="s">
        <v>156</v>
      </c>
      <c r="B2253" t="s">
        <v>381</v>
      </c>
      <c r="C2253" s="1">
        <v>0.30051435199932403</v>
      </c>
    </row>
    <row r="2254" spans="1:3" x14ac:dyDescent="0.25">
      <c r="A2254" t="s">
        <v>156</v>
      </c>
      <c r="B2254" t="s">
        <v>142</v>
      </c>
      <c r="C2254" s="1">
        <v>0.29007049784633498</v>
      </c>
    </row>
    <row r="2255" spans="1:3" x14ac:dyDescent="0.25">
      <c r="A2255" t="s">
        <v>156</v>
      </c>
      <c r="B2255" t="s">
        <v>143</v>
      </c>
      <c r="C2255" s="1">
        <v>0.30564407335919602</v>
      </c>
    </row>
    <row r="2256" spans="1:3" x14ac:dyDescent="0.25">
      <c r="A2256" t="s">
        <v>156</v>
      </c>
      <c r="B2256" t="s">
        <v>240</v>
      </c>
      <c r="C2256" s="1">
        <v>0.32685320766935899</v>
      </c>
    </row>
    <row r="2257" spans="1:3" x14ac:dyDescent="0.25">
      <c r="A2257" t="s">
        <v>156</v>
      </c>
      <c r="B2257" t="s">
        <v>241</v>
      </c>
      <c r="C2257" s="1">
        <v>0.30124169775391602</v>
      </c>
    </row>
    <row r="2258" spans="1:3" x14ac:dyDescent="0.25">
      <c r="A2258" t="s">
        <v>156</v>
      </c>
      <c r="B2258" t="s">
        <v>242</v>
      </c>
      <c r="C2258" s="1">
        <v>0.35718576719279499</v>
      </c>
    </row>
    <row r="2259" spans="1:3" x14ac:dyDescent="0.25">
      <c r="A2259" t="s">
        <v>156</v>
      </c>
      <c r="B2259" t="s">
        <v>426</v>
      </c>
      <c r="C2259" s="1">
        <v>0.30582254442932599</v>
      </c>
    </row>
    <row r="2260" spans="1:3" x14ac:dyDescent="0.25">
      <c r="A2260" t="s">
        <v>156</v>
      </c>
      <c r="B2260" t="s">
        <v>146</v>
      </c>
      <c r="C2260" s="1">
        <v>0.31166971920404701</v>
      </c>
    </row>
    <row r="2261" spans="1:3" x14ac:dyDescent="0.25">
      <c r="A2261" t="s">
        <v>156</v>
      </c>
      <c r="B2261" t="s">
        <v>357</v>
      </c>
      <c r="C2261" s="1">
        <v>0.319687947598708</v>
      </c>
    </row>
    <row r="2262" spans="1:3" x14ac:dyDescent="0.25">
      <c r="A2262" t="s">
        <v>156</v>
      </c>
      <c r="B2262" t="s">
        <v>415</v>
      </c>
      <c r="C2262" s="1">
        <v>0.30709064904184702</v>
      </c>
    </row>
    <row r="2263" spans="1:3" x14ac:dyDescent="0.25">
      <c r="A2263" t="s">
        <v>156</v>
      </c>
      <c r="B2263" t="s">
        <v>148</v>
      </c>
      <c r="C2263" s="1">
        <v>0.28986383695958801</v>
      </c>
    </row>
    <row r="2264" spans="1:3" x14ac:dyDescent="0.25">
      <c r="A2264" t="s">
        <v>156</v>
      </c>
      <c r="B2264" t="s">
        <v>244</v>
      </c>
      <c r="C2264" s="1">
        <v>0.32420244080104998</v>
      </c>
    </row>
    <row r="2265" spans="1:3" x14ac:dyDescent="0.25">
      <c r="A2265" t="s">
        <v>156</v>
      </c>
      <c r="B2265" t="s">
        <v>245</v>
      </c>
      <c r="C2265" s="1">
        <v>0.30551467542211502</v>
      </c>
    </row>
    <row r="2266" spans="1:3" x14ac:dyDescent="0.25">
      <c r="A2266" t="s">
        <v>156</v>
      </c>
      <c r="B2266" t="s">
        <v>359</v>
      </c>
      <c r="C2266" s="1">
        <v>0.28953288863997201</v>
      </c>
    </row>
    <row r="2267" spans="1:3" x14ac:dyDescent="0.25">
      <c r="A2267" t="s">
        <v>156</v>
      </c>
      <c r="B2267" t="s">
        <v>428</v>
      </c>
      <c r="C2267" s="1">
        <v>0.30249262212331701</v>
      </c>
    </row>
    <row r="2268" spans="1:3" x14ac:dyDescent="0.25">
      <c r="A2268" t="s">
        <v>156</v>
      </c>
      <c r="B2268" t="s">
        <v>247</v>
      </c>
      <c r="C2268" s="1">
        <v>0.30615163171457699</v>
      </c>
    </row>
    <row r="2269" spans="1:3" x14ac:dyDescent="0.25">
      <c r="A2269" t="s">
        <v>156</v>
      </c>
      <c r="B2269" t="s">
        <v>248</v>
      </c>
      <c r="C2269" s="1">
        <v>0.30262573211296101</v>
      </c>
    </row>
    <row r="2270" spans="1:3" x14ac:dyDescent="0.25">
      <c r="A2270" t="s">
        <v>156</v>
      </c>
      <c r="B2270" t="s">
        <v>249</v>
      </c>
      <c r="C2270" s="1">
        <v>0.30930378429527999</v>
      </c>
    </row>
    <row r="2271" spans="1:3" x14ac:dyDescent="0.25">
      <c r="A2271" t="s">
        <v>156</v>
      </c>
      <c r="B2271" t="s">
        <v>150</v>
      </c>
      <c r="C2271" s="1">
        <v>0.299544639012852</v>
      </c>
    </row>
    <row r="2272" spans="1:3" x14ac:dyDescent="0.25">
      <c r="A2272" t="s">
        <v>156</v>
      </c>
      <c r="B2272" t="s">
        <v>250</v>
      </c>
      <c r="C2272" s="1">
        <v>0.30235323004590198</v>
      </c>
    </row>
    <row r="2273" spans="1:3" x14ac:dyDescent="0.25">
      <c r="A2273" t="s">
        <v>156</v>
      </c>
      <c r="B2273" t="s">
        <v>251</v>
      </c>
      <c r="C2273" s="1">
        <v>0.314783249143334</v>
      </c>
    </row>
    <row r="2274" spans="1:3" x14ac:dyDescent="0.25">
      <c r="A2274" t="s">
        <v>156</v>
      </c>
      <c r="B2274" t="s">
        <v>253</v>
      </c>
      <c r="C2274" s="1">
        <v>0.33442674488213298</v>
      </c>
    </row>
    <row r="2275" spans="1:3" x14ac:dyDescent="0.25">
      <c r="A2275" t="s">
        <v>156</v>
      </c>
      <c r="B2275" t="s">
        <v>254</v>
      </c>
      <c r="C2275" s="1">
        <v>0.30637616929156403</v>
      </c>
    </row>
    <row r="2276" spans="1:3" x14ac:dyDescent="0.25">
      <c r="A2276" t="s">
        <v>156</v>
      </c>
      <c r="B2276" t="s">
        <v>255</v>
      </c>
      <c r="C2276" s="1">
        <v>0.306058008729852</v>
      </c>
    </row>
    <row r="2277" spans="1:3" x14ac:dyDescent="0.25">
      <c r="A2277" t="s">
        <v>156</v>
      </c>
      <c r="B2277" t="s">
        <v>256</v>
      </c>
      <c r="C2277" s="1">
        <v>0.30954443462006898</v>
      </c>
    </row>
    <row r="2278" spans="1:3" x14ac:dyDescent="0.25">
      <c r="A2278" t="s">
        <v>156</v>
      </c>
      <c r="B2278" t="s">
        <v>257</v>
      </c>
      <c r="C2278" s="1">
        <v>0.30477362640092998</v>
      </c>
    </row>
    <row r="2279" spans="1:3" x14ac:dyDescent="0.25">
      <c r="A2279" t="s">
        <v>156</v>
      </c>
      <c r="B2279" t="s">
        <v>259</v>
      </c>
      <c r="C2279" s="1">
        <v>0.30113524389406898</v>
      </c>
    </row>
    <row r="2280" spans="1:3" x14ac:dyDescent="0.25">
      <c r="A2280" t="s">
        <v>156</v>
      </c>
      <c r="B2280" t="s">
        <v>263</v>
      </c>
      <c r="C2280" s="1">
        <v>0.32323028687372901</v>
      </c>
    </row>
    <row r="2281" spans="1:3" x14ac:dyDescent="0.25">
      <c r="A2281" t="s">
        <v>156</v>
      </c>
      <c r="B2281" t="s">
        <v>429</v>
      </c>
      <c r="C2281" s="1">
        <v>0.29478956325133998</v>
      </c>
    </row>
    <row r="2282" spans="1:3" x14ac:dyDescent="0.25">
      <c r="A2282" t="s">
        <v>156</v>
      </c>
      <c r="B2282" t="s">
        <v>267</v>
      </c>
      <c r="C2282" s="1">
        <v>0.297355664746555</v>
      </c>
    </row>
    <row r="2283" spans="1:3" x14ac:dyDescent="0.25">
      <c r="A2283" t="s">
        <v>156</v>
      </c>
      <c r="B2283" t="s">
        <v>269</v>
      </c>
      <c r="C2283" s="1">
        <v>0.31062270277024401</v>
      </c>
    </row>
    <row r="2284" spans="1:3" x14ac:dyDescent="0.25">
      <c r="A2284" t="s">
        <v>156</v>
      </c>
      <c r="B2284" t="s">
        <v>270</v>
      </c>
      <c r="C2284" s="1">
        <v>0.31210129366580802</v>
      </c>
    </row>
    <row r="2285" spans="1:3" x14ac:dyDescent="0.25">
      <c r="A2285" t="s">
        <v>156</v>
      </c>
      <c r="B2285" t="s">
        <v>271</v>
      </c>
      <c r="C2285" s="1">
        <v>0.31904278942854702</v>
      </c>
    </row>
    <row r="2286" spans="1:3" x14ac:dyDescent="0.25">
      <c r="A2286" t="s">
        <v>156</v>
      </c>
      <c r="B2286" t="s">
        <v>376</v>
      </c>
      <c r="C2286" s="1">
        <v>0.31998648543526198</v>
      </c>
    </row>
    <row r="2287" spans="1:3" x14ac:dyDescent="0.25">
      <c r="A2287" t="s">
        <v>156</v>
      </c>
      <c r="B2287" t="s">
        <v>153</v>
      </c>
      <c r="C2287" s="1">
        <v>0.32908779325408699</v>
      </c>
    </row>
    <row r="2288" spans="1:3" x14ac:dyDescent="0.25">
      <c r="A2288" t="s">
        <v>451</v>
      </c>
      <c r="B2288" t="s">
        <v>157</v>
      </c>
      <c r="C2288" s="1">
        <v>0.34223665609564602</v>
      </c>
    </row>
    <row r="2289" spans="1:3" x14ac:dyDescent="0.25">
      <c r="A2289" t="s">
        <v>451</v>
      </c>
      <c r="B2289" t="s">
        <v>159</v>
      </c>
      <c r="C2289" s="1">
        <v>0.33258683951809398</v>
      </c>
    </row>
    <row r="2290" spans="1:3" x14ac:dyDescent="0.25">
      <c r="A2290" t="s">
        <v>451</v>
      </c>
      <c r="B2290" t="s">
        <v>276</v>
      </c>
      <c r="C2290" s="1">
        <v>0.29935094344187801</v>
      </c>
    </row>
    <row r="2291" spans="1:3" x14ac:dyDescent="0.25">
      <c r="A2291" t="s">
        <v>451</v>
      </c>
      <c r="B2291" t="s">
        <v>163</v>
      </c>
      <c r="C2291" s="1">
        <v>0.31448558549949301</v>
      </c>
    </row>
    <row r="2292" spans="1:3" x14ac:dyDescent="0.25">
      <c r="A2292" t="s">
        <v>451</v>
      </c>
      <c r="B2292" t="s">
        <v>168</v>
      </c>
      <c r="C2292" s="1">
        <v>0.31450135505106103</v>
      </c>
    </row>
    <row r="2293" spans="1:3" x14ac:dyDescent="0.25">
      <c r="A2293" t="s">
        <v>451</v>
      </c>
      <c r="B2293" t="s">
        <v>169</v>
      </c>
      <c r="C2293" s="1">
        <v>0.33753411288702501</v>
      </c>
    </row>
    <row r="2294" spans="1:3" x14ac:dyDescent="0.25">
      <c r="A2294" t="s">
        <v>451</v>
      </c>
      <c r="B2294" t="s">
        <v>171</v>
      </c>
      <c r="C2294" s="1">
        <v>0.30835424867606598</v>
      </c>
    </row>
    <row r="2295" spans="1:3" x14ac:dyDescent="0.25">
      <c r="A2295" t="s">
        <v>451</v>
      </c>
      <c r="B2295" t="s">
        <v>282</v>
      </c>
      <c r="C2295" s="1">
        <v>0.29276786480973499</v>
      </c>
    </row>
    <row r="2296" spans="1:3" x14ac:dyDescent="0.25">
      <c r="A2296" t="s">
        <v>451</v>
      </c>
      <c r="B2296" t="s">
        <v>284</v>
      </c>
      <c r="C2296" s="1">
        <v>0.294929137534993</v>
      </c>
    </row>
    <row r="2297" spans="1:3" x14ac:dyDescent="0.25">
      <c r="A2297" t="s">
        <v>451</v>
      </c>
      <c r="B2297" t="s">
        <v>180</v>
      </c>
      <c r="C2297" s="1">
        <v>0.31895377689349402</v>
      </c>
    </row>
    <row r="2298" spans="1:3" x14ac:dyDescent="0.25">
      <c r="A2298" t="s">
        <v>451</v>
      </c>
      <c r="B2298" t="s">
        <v>181</v>
      </c>
      <c r="C2298" s="1">
        <v>0.33664730626966999</v>
      </c>
    </row>
    <row r="2299" spans="1:3" x14ac:dyDescent="0.25">
      <c r="A2299" t="s">
        <v>451</v>
      </c>
      <c r="B2299" t="s">
        <v>294</v>
      </c>
      <c r="C2299" s="1">
        <v>0.30014996740741701</v>
      </c>
    </row>
    <row r="2300" spans="1:3" x14ac:dyDescent="0.25">
      <c r="A2300" t="s">
        <v>451</v>
      </c>
      <c r="B2300" t="s">
        <v>187</v>
      </c>
      <c r="C2300" s="1">
        <v>0.30916369230303897</v>
      </c>
    </row>
    <row r="2301" spans="1:3" x14ac:dyDescent="0.25">
      <c r="A2301" t="s">
        <v>451</v>
      </c>
      <c r="B2301" t="s">
        <v>188</v>
      </c>
      <c r="C2301" s="1">
        <v>0.34242246411876598</v>
      </c>
    </row>
    <row r="2302" spans="1:3" x14ac:dyDescent="0.25">
      <c r="A2302" t="s">
        <v>451</v>
      </c>
      <c r="B2302" t="s">
        <v>190</v>
      </c>
      <c r="C2302" s="1">
        <v>0.33220304712285298</v>
      </c>
    </row>
    <row r="2303" spans="1:3" x14ac:dyDescent="0.25">
      <c r="A2303" t="s">
        <v>451</v>
      </c>
      <c r="B2303" t="s">
        <v>302</v>
      </c>
      <c r="C2303" s="1">
        <v>0.29771128879027198</v>
      </c>
    </row>
    <row r="2304" spans="1:3" x14ac:dyDescent="0.25">
      <c r="A2304" t="s">
        <v>451</v>
      </c>
      <c r="B2304" t="s">
        <v>309</v>
      </c>
      <c r="C2304" s="1">
        <v>0.30059240918083302</v>
      </c>
    </row>
    <row r="2305" spans="1:3" x14ac:dyDescent="0.25">
      <c r="A2305" t="s">
        <v>451</v>
      </c>
      <c r="B2305" t="s">
        <v>128</v>
      </c>
      <c r="C2305" s="1">
        <v>0.323074336885943</v>
      </c>
    </row>
    <row r="2306" spans="1:3" x14ac:dyDescent="0.25">
      <c r="A2306" t="s">
        <v>451</v>
      </c>
      <c r="B2306" t="s">
        <v>200</v>
      </c>
      <c r="C2306" s="1">
        <v>0.32841915973125801</v>
      </c>
    </row>
    <row r="2307" spans="1:3" x14ac:dyDescent="0.25">
      <c r="A2307" t="s">
        <v>451</v>
      </c>
      <c r="B2307" t="s">
        <v>394</v>
      </c>
      <c r="C2307" s="1">
        <v>0.32004210299052699</v>
      </c>
    </row>
    <row r="2308" spans="1:3" x14ac:dyDescent="0.25">
      <c r="A2308" t="s">
        <v>451</v>
      </c>
      <c r="B2308" t="s">
        <v>318</v>
      </c>
      <c r="C2308" s="1">
        <v>0.30374024450139298</v>
      </c>
    </row>
    <row r="2309" spans="1:3" x14ac:dyDescent="0.25">
      <c r="A2309" t="s">
        <v>451</v>
      </c>
      <c r="B2309" t="s">
        <v>131</v>
      </c>
      <c r="C2309" s="1">
        <v>0.34914958740178897</v>
      </c>
    </row>
    <row r="2310" spans="1:3" x14ac:dyDescent="0.25">
      <c r="A2310" t="s">
        <v>451</v>
      </c>
      <c r="B2310" t="s">
        <v>208</v>
      </c>
      <c r="C2310" s="1">
        <v>0.33349625159386698</v>
      </c>
    </row>
    <row r="2311" spans="1:3" x14ac:dyDescent="0.25">
      <c r="A2311" t="s">
        <v>451</v>
      </c>
      <c r="B2311" t="s">
        <v>212</v>
      </c>
      <c r="C2311" s="1">
        <v>0.31266118043514401</v>
      </c>
    </row>
    <row r="2312" spans="1:3" x14ac:dyDescent="0.25">
      <c r="A2312" t="s">
        <v>451</v>
      </c>
      <c r="B2312" t="s">
        <v>213</v>
      </c>
      <c r="C2312" s="1">
        <v>0.31572972990532999</v>
      </c>
    </row>
    <row r="2313" spans="1:3" x14ac:dyDescent="0.25">
      <c r="A2313" t="s">
        <v>451</v>
      </c>
      <c r="B2313" t="s">
        <v>216</v>
      </c>
      <c r="C2313" s="1">
        <v>0.32259041821341999</v>
      </c>
    </row>
    <row r="2314" spans="1:3" x14ac:dyDescent="0.25">
      <c r="A2314" t="s">
        <v>451</v>
      </c>
      <c r="B2314" t="s">
        <v>217</v>
      </c>
      <c r="C2314" s="1">
        <v>0.29466938066074599</v>
      </c>
    </row>
    <row r="2315" spans="1:3" x14ac:dyDescent="0.25">
      <c r="A2315" t="s">
        <v>451</v>
      </c>
      <c r="B2315" t="s">
        <v>218</v>
      </c>
      <c r="C2315" s="1">
        <v>0.29078090276407298</v>
      </c>
    </row>
    <row r="2316" spans="1:3" x14ac:dyDescent="0.25">
      <c r="A2316" t="s">
        <v>451</v>
      </c>
      <c r="B2316" t="s">
        <v>219</v>
      </c>
      <c r="C2316" s="1">
        <v>0.32005105101442899</v>
      </c>
    </row>
    <row r="2317" spans="1:3" x14ac:dyDescent="0.25">
      <c r="A2317" t="s">
        <v>451</v>
      </c>
      <c r="B2317" t="s">
        <v>399</v>
      </c>
      <c r="C2317" s="1">
        <v>0.32640231196448399</v>
      </c>
    </row>
    <row r="2318" spans="1:3" x14ac:dyDescent="0.25">
      <c r="A2318" t="s">
        <v>451</v>
      </c>
      <c r="B2318" t="s">
        <v>225</v>
      </c>
      <c r="C2318" s="1">
        <v>0.318657667868399</v>
      </c>
    </row>
    <row r="2319" spans="1:3" x14ac:dyDescent="0.25">
      <c r="A2319" t="s">
        <v>451</v>
      </c>
      <c r="B2319" t="s">
        <v>227</v>
      </c>
      <c r="C2319" s="1">
        <v>0.333004599123363</v>
      </c>
    </row>
    <row r="2320" spans="1:3" x14ac:dyDescent="0.25">
      <c r="A2320" t="s">
        <v>451</v>
      </c>
      <c r="B2320" t="s">
        <v>228</v>
      </c>
      <c r="C2320" s="1">
        <v>0.33367328544858998</v>
      </c>
    </row>
    <row r="2321" spans="1:3" x14ac:dyDescent="0.25">
      <c r="A2321" t="s">
        <v>451</v>
      </c>
      <c r="B2321" t="s">
        <v>140</v>
      </c>
      <c r="C2321" s="1">
        <v>0.30175706356763299</v>
      </c>
    </row>
    <row r="2322" spans="1:3" x14ac:dyDescent="0.25">
      <c r="A2322" t="s">
        <v>451</v>
      </c>
      <c r="B2322" t="s">
        <v>236</v>
      </c>
      <c r="C2322" s="1">
        <v>0.29953972667871298</v>
      </c>
    </row>
    <row r="2323" spans="1:3" x14ac:dyDescent="0.25">
      <c r="A2323" t="s">
        <v>451</v>
      </c>
      <c r="B2323" t="s">
        <v>141</v>
      </c>
      <c r="C2323" s="1">
        <v>0.327807600379175</v>
      </c>
    </row>
    <row r="2324" spans="1:3" x14ac:dyDescent="0.25">
      <c r="A2324" t="s">
        <v>451</v>
      </c>
      <c r="B2324" t="s">
        <v>350</v>
      </c>
      <c r="C2324" s="1">
        <v>0.299055333893885</v>
      </c>
    </row>
    <row r="2325" spans="1:3" x14ac:dyDescent="0.25">
      <c r="A2325" t="s">
        <v>451</v>
      </c>
      <c r="B2325" t="s">
        <v>237</v>
      </c>
      <c r="C2325" s="1">
        <v>0.30750630358717301</v>
      </c>
    </row>
    <row r="2326" spans="1:3" x14ac:dyDescent="0.25">
      <c r="A2326" t="s">
        <v>451</v>
      </c>
      <c r="B2326" t="s">
        <v>239</v>
      </c>
      <c r="C2326" s="1">
        <v>0.30448092728847898</v>
      </c>
    </row>
    <row r="2327" spans="1:3" x14ac:dyDescent="0.25">
      <c r="A2327" t="s">
        <v>451</v>
      </c>
      <c r="B2327" t="s">
        <v>242</v>
      </c>
      <c r="C2327" s="1">
        <v>0.35586712470255</v>
      </c>
    </row>
    <row r="2328" spans="1:3" x14ac:dyDescent="0.25">
      <c r="A2328" t="s">
        <v>451</v>
      </c>
      <c r="B2328" t="s">
        <v>361</v>
      </c>
      <c r="C2328" s="1">
        <v>0.33291116734789</v>
      </c>
    </row>
    <row r="2329" spans="1:3" x14ac:dyDescent="0.25">
      <c r="A2329" t="s">
        <v>451</v>
      </c>
      <c r="B2329" t="s">
        <v>246</v>
      </c>
      <c r="C2329" s="1">
        <v>0.320277907076089</v>
      </c>
    </row>
    <row r="2330" spans="1:3" x14ac:dyDescent="0.25">
      <c r="A2330" t="s">
        <v>451</v>
      </c>
      <c r="B2330" t="s">
        <v>250</v>
      </c>
      <c r="C2330" s="1">
        <v>0.301046411324778</v>
      </c>
    </row>
    <row r="2331" spans="1:3" x14ac:dyDescent="0.25">
      <c r="A2331" t="s">
        <v>451</v>
      </c>
      <c r="B2331" t="s">
        <v>365</v>
      </c>
      <c r="C2331" s="1">
        <v>0.30766698493823202</v>
      </c>
    </row>
    <row r="2332" spans="1:3" x14ac:dyDescent="0.25">
      <c r="A2332" t="s">
        <v>451</v>
      </c>
      <c r="B2332" t="s">
        <v>368</v>
      </c>
      <c r="C2332" s="1">
        <v>0.29562246866228098</v>
      </c>
    </row>
    <row r="2333" spans="1:3" x14ac:dyDescent="0.25">
      <c r="A2333" t="s">
        <v>451</v>
      </c>
      <c r="B2333" t="s">
        <v>261</v>
      </c>
      <c r="C2333" s="1">
        <v>0.317020634466746</v>
      </c>
    </row>
    <row r="2334" spans="1:3" x14ac:dyDescent="0.25">
      <c r="A2334" t="s">
        <v>451</v>
      </c>
      <c r="B2334" t="s">
        <v>267</v>
      </c>
      <c r="C2334" s="1">
        <v>0.29619267050349102</v>
      </c>
    </row>
    <row r="2335" spans="1:3" x14ac:dyDescent="0.25">
      <c r="A2335" t="s">
        <v>451</v>
      </c>
      <c r="B2335" t="s">
        <v>271</v>
      </c>
      <c r="C2335" s="1">
        <v>0.31202156719138402</v>
      </c>
    </row>
    <row r="2336" spans="1:3" x14ac:dyDescent="0.25">
      <c r="A2336" t="s">
        <v>452</v>
      </c>
      <c r="B2336" t="s">
        <v>162</v>
      </c>
      <c r="C2336" s="1">
        <v>0.29448509153691699</v>
      </c>
    </row>
    <row r="2337" spans="1:3" x14ac:dyDescent="0.25">
      <c r="A2337" t="s">
        <v>452</v>
      </c>
      <c r="B2337" t="s">
        <v>176</v>
      </c>
      <c r="C2337" s="1">
        <v>0.30104419266776899</v>
      </c>
    </row>
    <row r="2338" spans="1:3" x14ac:dyDescent="0.25">
      <c r="A2338" t="s">
        <v>452</v>
      </c>
      <c r="B2338" t="s">
        <v>135</v>
      </c>
      <c r="C2338" s="1">
        <v>0.28956966102962101</v>
      </c>
    </row>
    <row r="2339" spans="1:3" x14ac:dyDescent="0.25">
      <c r="A2339" t="s">
        <v>453</v>
      </c>
      <c r="B2339" t="s">
        <v>157</v>
      </c>
      <c r="C2339" s="1">
        <v>0.30658731067362199</v>
      </c>
    </row>
    <row r="2340" spans="1:3" x14ac:dyDescent="0.25">
      <c r="A2340" t="s">
        <v>453</v>
      </c>
      <c r="B2340" t="s">
        <v>456</v>
      </c>
      <c r="C2340" s="1">
        <v>0.29122666790517199</v>
      </c>
    </row>
    <row r="2341" spans="1:3" x14ac:dyDescent="0.25">
      <c r="A2341" t="s">
        <v>453</v>
      </c>
      <c r="B2341" t="s">
        <v>274</v>
      </c>
      <c r="C2341" s="1">
        <v>0.31444709538791799</v>
      </c>
    </row>
    <row r="2342" spans="1:3" x14ac:dyDescent="0.25">
      <c r="A2342" t="s">
        <v>453</v>
      </c>
      <c r="B2342" t="s">
        <v>276</v>
      </c>
      <c r="C2342" s="1">
        <v>0.32844362348437101</v>
      </c>
    </row>
    <row r="2343" spans="1:3" x14ac:dyDescent="0.25">
      <c r="A2343" t="s">
        <v>453</v>
      </c>
      <c r="B2343" t="s">
        <v>161</v>
      </c>
      <c r="C2343" s="1">
        <v>0.32147784825644299</v>
      </c>
    </row>
    <row r="2344" spans="1:3" x14ac:dyDescent="0.25">
      <c r="A2344" t="s">
        <v>453</v>
      </c>
      <c r="B2344" t="s">
        <v>162</v>
      </c>
      <c r="C2344" s="1">
        <v>0.30774656670599798</v>
      </c>
    </row>
    <row r="2345" spans="1:3" x14ac:dyDescent="0.25">
      <c r="A2345" t="s">
        <v>453</v>
      </c>
      <c r="B2345" t="s">
        <v>459</v>
      </c>
      <c r="C2345" s="1">
        <v>0.29078791331095</v>
      </c>
    </row>
    <row r="2346" spans="1:3" x14ac:dyDescent="0.25">
      <c r="A2346" t="s">
        <v>453</v>
      </c>
      <c r="B2346" t="s">
        <v>277</v>
      </c>
      <c r="C2346" s="1">
        <v>0.32390344799093101</v>
      </c>
    </row>
    <row r="2347" spans="1:3" x14ac:dyDescent="0.25">
      <c r="A2347" t="s">
        <v>453</v>
      </c>
      <c r="B2347" t="s">
        <v>163</v>
      </c>
      <c r="C2347" s="1">
        <v>0.32191002052158402</v>
      </c>
    </row>
    <row r="2348" spans="1:3" x14ac:dyDescent="0.25">
      <c r="A2348" t="s">
        <v>453</v>
      </c>
      <c r="B2348" t="s">
        <v>168</v>
      </c>
      <c r="C2348" s="1">
        <v>0.30364076922928002</v>
      </c>
    </row>
    <row r="2349" spans="1:3" x14ac:dyDescent="0.25">
      <c r="A2349" t="s">
        <v>453</v>
      </c>
      <c r="B2349" t="s">
        <v>169</v>
      </c>
      <c r="C2349" s="1">
        <v>0.349252995997266</v>
      </c>
    </row>
    <row r="2350" spans="1:3" x14ac:dyDescent="0.25">
      <c r="A2350" t="s">
        <v>453</v>
      </c>
      <c r="B2350" t="s">
        <v>171</v>
      </c>
      <c r="C2350" s="1">
        <v>0.32785104456549602</v>
      </c>
    </row>
    <row r="2351" spans="1:3" x14ac:dyDescent="0.25">
      <c r="A2351" t="s">
        <v>453</v>
      </c>
      <c r="B2351" t="s">
        <v>282</v>
      </c>
      <c r="C2351" s="1">
        <v>0.32201146918672502</v>
      </c>
    </row>
    <row r="2352" spans="1:3" x14ac:dyDescent="0.25">
      <c r="A2352" t="s">
        <v>453</v>
      </c>
      <c r="B2352" t="s">
        <v>284</v>
      </c>
      <c r="C2352" s="1">
        <v>0.345537528479613</v>
      </c>
    </row>
    <row r="2353" spans="1:3" x14ac:dyDescent="0.25">
      <c r="A2353" t="s">
        <v>453</v>
      </c>
      <c r="B2353" t="s">
        <v>465</v>
      </c>
      <c r="C2353" s="1">
        <v>0.29714342864624999</v>
      </c>
    </row>
    <row r="2354" spans="1:3" x14ac:dyDescent="0.25">
      <c r="A2354" t="s">
        <v>453</v>
      </c>
      <c r="B2354" t="s">
        <v>176</v>
      </c>
      <c r="C2354" s="1">
        <v>0.30212491236607403</v>
      </c>
    </row>
    <row r="2355" spans="1:3" x14ac:dyDescent="0.25">
      <c r="A2355" t="s">
        <v>453</v>
      </c>
      <c r="B2355" t="s">
        <v>286</v>
      </c>
      <c r="C2355" s="1">
        <v>0.30647620025614197</v>
      </c>
    </row>
    <row r="2356" spans="1:3" x14ac:dyDescent="0.25">
      <c r="A2356" t="s">
        <v>453</v>
      </c>
      <c r="B2356" t="s">
        <v>180</v>
      </c>
      <c r="C2356" s="1">
        <v>0.29875864256620499</v>
      </c>
    </row>
    <row r="2357" spans="1:3" x14ac:dyDescent="0.25">
      <c r="A2357" t="s">
        <v>453</v>
      </c>
      <c r="B2357" t="s">
        <v>181</v>
      </c>
      <c r="C2357" s="1">
        <v>0.31191194755107998</v>
      </c>
    </row>
    <row r="2358" spans="1:3" x14ac:dyDescent="0.25">
      <c r="A2358" t="s">
        <v>453</v>
      </c>
      <c r="B2358" t="s">
        <v>467</v>
      </c>
      <c r="C2358" s="1">
        <v>0.29473345684852997</v>
      </c>
    </row>
    <row r="2359" spans="1:3" x14ac:dyDescent="0.25">
      <c r="A2359" t="s">
        <v>453</v>
      </c>
      <c r="B2359" t="s">
        <v>183</v>
      </c>
      <c r="C2359" s="1">
        <v>0.29899444219400301</v>
      </c>
    </row>
    <row r="2360" spans="1:3" x14ac:dyDescent="0.25">
      <c r="A2360" t="s">
        <v>453</v>
      </c>
      <c r="B2360" t="s">
        <v>292</v>
      </c>
      <c r="C2360" s="1">
        <v>0.33367316885200698</v>
      </c>
    </row>
    <row r="2361" spans="1:3" x14ac:dyDescent="0.25">
      <c r="A2361" t="s">
        <v>453</v>
      </c>
      <c r="B2361" t="s">
        <v>294</v>
      </c>
      <c r="C2361" s="1">
        <v>0.30323251424224701</v>
      </c>
    </row>
    <row r="2362" spans="1:3" x14ac:dyDescent="0.25">
      <c r="A2362" t="s">
        <v>453</v>
      </c>
      <c r="B2362" t="s">
        <v>470</v>
      </c>
      <c r="C2362" s="1">
        <v>0.32983023793307098</v>
      </c>
    </row>
    <row r="2363" spans="1:3" x14ac:dyDescent="0.25">
      <c r="A2363" t="s">
        <v>453</v>
      </c>
      <c r="B2363" t="s">
        <v>188</v>
      </c>
      <c r="C2363" s="1">
        <v>0.31052190775731497</v>
      </c>
    </row>
    <row r="2364" spans="1:3" x14ac:dyDescent="0.25">
      <c r="A2364" t="s">
        <v>453</v>
      </c>
      <c r="B2364" t="s">
        <v>125</v>
      </c>
      <c r="C2364" s="1">
        <v>0.29983603669072501</v>
      </c>
    </row>
    <row r="2365" spans="1:3" x14ac:dyDescent="0.25">
      <c r="A2365" t="s">
        <v>453</v>
      </c>
      <c r="B2365" t="s">
        <v>192</v>
      </c>
      <c r="C2365" s="1">
        <v>0.29019509555855799</v>
      </c>
    </row>
    <row r="2366" spans="1:3" x14ac:dyDescent="0.25">
      <c r="A2366" t="s">
        <v>453</v>
      </c>
      <c r="B2366" t="s">
        <v>393</v>
      </c>
      <c r="C2366" s="1">
        <v>0.28891285385501803</v>
      </c>
    </row>
    <row r="2367" spans="1:3" x14ac:dyDescent="0.25">
      <c r="A2367" t="s">
        <v>453</v>
      </c>
      <c r="B2367" t="s">
        <v>306</v>
      </c>
      <c r="C2367" s="1">
        <v>0.30401747712643201</v>
      </c>
    </row>
    <row r="2368" spans="1:3" x14ac:dyDescent="0.25">
      <c r="A2368" t="s">
        <v>453</v>
      </c>
      <c r="B2368" t="s">
        <v>128</v>
      </c>
      <c r="C2368" s="1">
        <v>0.29502075887948997</v>
      </c>
    </row>
    <row r="2369" spans="1:3" x14ac:dyDescent="0.25">
      <c r="A2369" t="s">
        <v>453</v>
      </c>
      <c r="B2369" t="s">
        <v>200</v>
      </c>
      <c r="C2369" s="1">
        <v>0.29520970965179899</v>
      </c>
    </row>
    <row r="2370" spans="1:3" x14ac:dyDescent="0.25">
      <c r="A2370" t="s">
        <v>453</v>
      </c>
      <c r="B2370" t="s">
        <v>394</v>
      </c>
      <c r="C2370" s="1">
        <v>0.29751231803692302</v>
      </c>
    </row>
    <row r="2371" spans="1:3" x14ac:dyDescent="0.25">
      <c r="A2371" t="s">
        <v>453</v>
      </c>
      <c r="B2371" t="s">
        <v>318</v>
      </c>
      <c r="C2371" s="1">
        <v>0.28969790022800201</v>
      </c>
    </row>
    <row r="2372" spans="1:3" x14ac:dyDescent="0.25">
      <c r="A2372" t="s">
        <v>453</v>
      </c>
      <c r="B2372" t="s">
        <v>130</v>
      </c>
      <c r="C2372" s="1">
        <v>0.298614982885339</v>
      </c>
    </row>
    <row r="2373" spans="1:3" x14ac:dyDescent="0.25">
      <c r="A2373" t="s">
        <v>453</v>
      </c>
      <c r="B2373" t="s">
        <v>131</v>
      </c>
      <c r="C2373" s="1">
        <v>0.34886301041087903</v>
      </c>
    </row>
    <row r="2374" spans="1:3" x14ac:dyDescent="0.25">
      <c r="A2374" t="s">
        <v>453</v>
      </c>
      <c r="B2374" t="s">
        <v>132</v>
      </c>
      <c r="C2374" s="1">
        <v>0.29132703845859298</v>
      </c>
    </row>
    <row r="2375" spans="1:3" x14ac:dyDescent="0.25">
      <c r="A2375" t="s">
        <v>453</v>
      </c>
      <c r="B2375" t="s">
        <v>208</v>
      </c>
      <c r="C2375" s="1">
        <v>0.31771538527591098</v>
      </c>
    </row>
    <row r="2376" spans="1:3" x14ac:dyDescent="0.25">
      <c r="A2376" t="s">
        <v>453</v>
      </c>
      <c r="B2376" t="s">
        <v>210</v>
      </c>
      <c r="C2376" s="1">
        <v>0.328780451381253</v>
      </c>
    </row>
    <row r="2377" spans="1:3" x14ac:dyDescent="0.25">
      <c r="A2377" t="s">
        <v>453</v>
      </c>
      <c r="B2377" t="s">
        <v>212</v>
      </c>
      <c r="C2377" s="1">
        <v>0.31012779679612801</v>
      </c>
    </row>
    <row r="2378" spans="1:3" x14ac:dyDescent="0.25">
      <c r="A2378" t="s">
        <v>453</v>
      </c>
      <c r="B2378" t="s">
        <v>213</v>
      </c>
      <c r="C2378" s="1">
        <v>0.29110208252726699</v>
      </c>
    </row>
    <row r="2379" spans="1:3" x14ac:dyDescent="0.25">
      <c r="A2379" t="s">
        <v>453</v>
      </c>
      <c r="B2379" t="s">
        <v>214</v>
      </c>
      <c r="C2379" s="1">
        <v>0.30298398462888798</v>
      </c>
    </row>
    <row r="2380" spans="1:3" x14ac:dyDescent="0.25">
      <c r="A2380" t="s">
        <v>453</v>
      </c>
      <c r="B2380" t="s">
        <v>216</v>
      </c>
      <c r="C2380" s="1">
        <v>0.29863819371309702</v>
      </c>
    </row>
    <row r="2381" spans="1:3" x14ac:dyDescent="0.25">
      <c r="A2381" t="s">
        <v>453</v>
      </c>
      <c r="B2381" t="s">
        <v>217</v>
      </c>
      <c r="C2381" s="1">
        <v>0.322260706821757</v>
      </c>
    </row>
    <row r="2382" spans="1:3" x14ac:dyDescent="0.25">
      <c r="A2382" t="s">
        <v>453</v>
      </c>
      <c r="B2382" t="s">
        <v>219</v>
      </c>
      <c r="C2382" s="1">
        <v>0.33096362537349</v>
      </c>
    </row>
    <row r="2383" spans="1:3" x14ac:dyDescent="0.25">
      <c r="A2383" t="s">
        <v>453</v>
      </c>
      <c r="B2383" t="s">
        <v>398</v>
      </c>
      <c r="C2383" s="1">
        <v>0.30298175190302101</v>
      </c>
    </row>
    <row r="2384" spans="1:3" x14ac:dyDescent="0.25">
      <c r="A2384" t="s">
        <v>453</v>
      </c>
      <c r="B2384" t="s">
        <v>399</v>
      </c>
      <c r="C2384" s="1">
        <v>0.30698215604465701</v>
      </c>
    </row>
    <row r="2385" spans="1:3" x14ac:dyDescent="0.25">
      <c r="A2385" t="s">
        <v>453</v>
      </c>
      <c r="B2385" t="s">
        <v>225</v>
      </c>
      <c r="C2385" s="1">
        <v>0.302325020248912</v>
      </c>
    </row>
    <row r="2386" spans="1:3" x14ac:dyDescent="0.25">
      <c r="A2386" t="s">
        <v>453</v>
      </c>
      <c r="B2386" t="s">
        <v>227</v>
      </c>
      <c r="C2386" s="1">
        <v>0.33517352975841203</v>
      </c>
    </row>
    <row r="2387" spans="1:3" x14ac:dyDescent="0.25">
      <c r="A2387" t="s">
        <v>453</v>
      </c>
      <c r="B2387" t="s">
        <v>228</v>
      </c>
      <c r="C2387" s="1">
        <v>0.32152677499117299</v>
      </c>
    </row>
    <row r="2388" spans="1:3" x14ac:dyDescent="0.25">
      <c r="A2388" t="s">
        <v>453</v>
      </c>
      <c r="B2388" t="s">
        <v>229</v>
      </c>
      <c r="C2388" s="1">
        <v>0.321371128009041</v>
      </c>
    </row>
    <row r="2389" spans="1:3" x14ac:dyDescent="0.25">
      <c r="A2389" t="s">
        <v>453</v>
      </c>
      <c r="B2389" t="s">
        <v>341</v>
      </c>
      <c r="C2389" s="1">
        <v>0.294866494898475</v>
      </c>
    </row>
    <row r="2390" spans="1:3" x14ac:dyDescent="0.25">
      <c r="A2390" t="s">
        <v>453</v>
      </c>
      <c r="B2390" t="s">
        <v>141</v>
      </c>
      <c r="C2390" s="1">
        <v>0.32251807109119801</v>
      </c>
    </row>
    <row r="2391" spans="1:3" x14ac:dyDescent="0.25">
      <c r="A2391" t="s">
        <v>453</v>
      </c>
      <c r="B2391" t="s">
        <v>237</v>
      </c>
      <c r="C2391" s="1">
        <v>0.29875260720976898</v>
      </c>
    </row>
    <row r="2392" spans="1:3" x14ac:dyDescent="0.25">
      <c r="A2392" t="s">
        <v>453</v>
      </c>
      <c r="B2392" t="s">
        <v>239</v>
      </c>
      <c r="C2392" s="1">
        <v>0.32489674816009501</v>
      </c>
    </row>
    <row r="2393" spans="1:3" x14ac:dyDescent="0.25">
      <c r="A2393" t="s">
        <v>453</v>
      </c>
      <c r="B2393" t="s">
        <v>142</v>
      </c>
      <c r="C2393" s="1">
        <v>0.29756617488582598</v>
      </c>
    </row>
    <row r="2394" spans="1:3" x14ac:dyDescent="0.25">
      <c r="A2394" t="s">
        <v>453</v>
      </c>
      <c r="B2394" t="s">
        <v>425</v>
      </c>
      <c r="C2394" s="1">
        <v>0.311043268548789</v>
      </c>
    </row>
    <row r="2395" spans="1:3" x14ac:dyDescent="0.25">
      <c r="A2395" t="s">
        <v>453</v>
      </c>
      <c r="B2395" t="s">
        <v>242</v>
      </c>
      <c r="C2395" s="1">
        <v>0.33740972502886002</v>
      </c>
    </row>
    <row r="2396" spans="1:3" x14ac:dyDescent="0.25">
      <c r="A2396" t="s">
        <v>453</v>
      </c>
      <c r="B2396" t="s">
        <v>243</v>
      </c>
      <c r="C2396" s="1">
        <v>0.32598190228426999</v>
      </c>
    </row>
    <row r="2397" spans="1:3" x14ac:dyDescent="0.25">
      <c r="A2397" t="s">
        <v>453</v>
      </c>
      <c r="B2397" t="s">
        <v>358</v>
      </c>
      <c r="C2397" s="1">
        <v>0.29562005926032497</v>
      </c>
    </row>
    <row r="2398" spans="1:3" x14ac:dyDescent="0.25">
      <c r="A2398" t="s">
        <v>453</v>
      </c>
      <c r="B2398" t="s">
        <v>359</v>
      </c>
      <c r="C2398" s="1">
        <v>0.29102478031056001</v>
      </c>
    </row>
    <row r="2399" spans="1:3" x14ac:dyDescent="0.25">
      <c r="A2399" t="s">
        <v>453</v>
      </c>
      <c r="B2399" t="s">
        <v>360</v>
      </c>
      <c r="C2399" s="1">
        <v>0.30696044402746198</v>
      </c>
    </row>
    <row r="2400" spans="1:3" x14ac:dyDescent="0.25">
      <c r="A2400" t="s">
        <v>453</v>
      </c>
      <c r="B2400" t="s">
        <v>361</v>
      </c>
      <c r="C2400" s="1">
        <v>0.320043556137939</v>
      </c>
    </row>
    <row r="2401" spans="1:3" x14ac:dyDescent="0.25">
      <c r="A2401" t="s">
        <v>453</v>
      </c>
      <c r="B2401" t="s">
        <v>247</v>
      </c>
      <c r="C2401" s="1">
        <v>0.30504750685770399</v>
      </c>
    </row>
    <row r="2402" spans="1:3" x14ac:dyDescent="0.25">
      <c r="A2402" t="s">
        <v>453</v>
      </c>
      <c r="B2402" t="s">
        <v>403</v>
      </c>
      <c r="C2402" s="1">
        <v>0.28969549933173899</v>
      </c>
    </row>
    <row r="2403" spans="1:3" x14ac:dyDescent="0.25">
      <c r="A2403" t="s">
        <v>453</v>
      </c>
      <c r="B2403" t="s">
        <v>250</v>
      </c>
      <c r="C2403" s="1">
        <v>0.32547550087975702</v>
      </c>
    </row>
    <row r="2404" spans="1:3" x14ac:dyDescent="0.25">
      <c r="A2404" t="s">
        <v>453</v>
      </c>
      <c r="B2404" t="s">
        <v>152</v>
      </c>
      <c r="C2404" s="1">
        <v>0.30287044537792601</v>
      </c>
    </row>
    <row r="2405" spans="1:3" x14ac:dyDescent="0.25">
      <c r="A2405" t="s">
        <v>453</v>
      </c>
      <c r="B2405" t="s">
        <v>365</v>
      </c>
      <c r="C2405" s="1">
        <v>0.34270392207804401</v>
      </c>
    </row>
    <row r="2406" spans="1:3" x14ac:dyDescent="0.25">
      <c r="A2406" t="s">
        <v>453</v>
      </c>
      <c r="B2406" t="s">
        <v>404</v>
      </c>
      <c r="C2406" s="1">
        <v>0.32051746792088098</v>
      </c>
    </row>
    <row r="2407" spans="1:3" x14ac:dyDescent="0.25">
      <c r="A2407" t="s">
        <v>453</v>
      </c>
      <c r="B2407" t="s">
        <v>369</v>
      </c>
      <c r="C2407" s="1">
        <v>0.29875944085519501</v>
      </c>
    </row>
    <row r="2408" spans="1:3" x14ac:dyDescent="0.25">
      <c r="A2408" t="s">
        <v>453</v>
      </c>
      <c r="B2408" t="s">
        <v>405</v>
      </c>
      <c r="C2408" s="1">
        <v>0.29037806361880403</v>
      </c>
    </row>
    <row r="2409" spans="1:3" x14ac:dyDescent="0.25">
      <c r="A2409" t="s">
        <v>453</v>
      </c>
      <c r="B2409" t="s">
        <v>261</v>
      </c>
      <c r="C2409" s="1">
        <v>0.315108122609909</v>
      </c>
    </row>
    <row r="2410" spans="1:3" x14ac:dyDescent="0.25">
      <c r="A2410" t="s">
        <v>453</v>
      </c>
      <c r="B2410" t="s">
        <v>262</v>
      </c>
      <c r="C2410" s="1">
        <v>0.30971575563789</v>
      </c>
    </row>
    <row r="2411" spans="1:3" x14ac:dyDescent="0.25">
      <c r="A2411" t="s">
        <v>453</v>
      </c>
      <c r="B2411" t="s">
        <v>372</v>
      </c>
      <c r="C2411" s="1">
        <v>0.29189110580938199</v>
      </c>
    </row>
    <row r="2412" spans="1:3" x14ac:dyDescent="0.25">
      <c r="A2412" t="s">
        <v>453</v>
      </c>
      <c r="B2412" t="s">
        <v>383</v>
      </c>
      <c r="C2412" s="1">
        <v>0.32788917978523902</v>
      </c>
    </row>
    <row r="2413" spans="1:3" x14ac:dyDescent="0.25">
      <c r="A2413" t="s">
        <v>453</v>
      </c>
      <c r="B2413" t="s">
        <v>267</v>
      </c>
      <c r="C2413" s="1">
        <v>0.29447751716154402</v>
      </c>
    </row>
    <row r="2414" spans="1:3" x14ac:dyDescent="0.25">
      <c r="A2414" t="s">
        <v>453</v>
      </c>
      <c r="B2414" t="s">
        <v>268</v>
      </c>
      <c r="C2414" s="1">
        <v>0.301480185598757</v>
      </c>
    </row>
    <row r="2415" spans="1:3" x14ac:dyDescent="0.25">
      <c r="A2415" t="s">
        <v>453</v>
      </c>
      <c r="B2415" t="s">
        <v>407</v>
      </c>
      <c r="C2415" s="1">
        <v>0.31558030198252401</v>
      </c>
    </row>
    <row r="2416" spans="1:3" x14ac:dyDescent="0.25">
      <c r="A2416" t="s">
        <v>453</v>
      </c>
      <c r="B2416" t="s">
        <v>408</v>
      </c>
      <c r="C2416" s="1">
        <v>0.29250722929218198</v>
      </c>
    </row>
    <row r="2417" spans="1:3" x14ac:dyDescent="0.25">
      <c r="A2417" t="s">
        <v>453</v>
      </c>
      <c r="B2417" t="s">
        <v>153</v>
      </c>
      <c r="C2417" s="1">
        <v>0.29230018940805302</v>
      </c>
    </row>
    <row r="2418" spans="1:3" x14ac:dyDescent="0.25">
      <c r="A2418" t="s">
        <v>454</v>
      </c>
      <c r="B2418" t="s">
        <v>456</v>
      </c>
      <c r="C2418" s="1">
        <v>0.29488830343204497</v>
      </c>
    </row>
    <row r="2419" spans="1:3" x14ac:dyDescent="0.25">
      <c r="A2419" t="s">
        <v>454</v>
      </c>
      <c r="B2419" t="s">
        <v>169</v>
      </c>
      <c r="C2419" s="1">
        <v>0.29785539692766899</v>
      </c>
    </row>
    <row r="2420" spans="1:3" x14ac:dyDescent="0.25">
      <c r="A2420" t="s">
        <v>454</v>
      </c>
      <c r="B2420" t="s">
        <v>171</v>
      </c>
      <c r="C2420" s="1">
        <v>0.30943147156689299</v>
      </c>
    </row>
    <row r="2421" spans="1:3" x14ac:dyDescent="0.25">
      <c r="A2421" t="s">
        <v>454</v>
      </c>
      <c r="B2421" t="s">
        <v>282</v>
      </c>
      <c r="C2421" s="1">
        <v>0.28961588307019098</v>
      </c>
    </row>
    <row r="2422" spans="1:3" x14ac:dyDescent="0.25">
      <c r="A2422" t="s">
        <v>454</v>
      </c>
      <c r="B2422" t="s">
        <v>286</v>
      </c>
      <c r="C2422" s="1">
        <v>0.30835755754184602</v>
      </c>
    </row>
    <row r="2423" spans="1:3" x14ac:dyDescent="0.25">
      <c r="A2423" t="s">
        <v>454</v>
      </c>
      <c r="B2423" t="s">
        <v>181</v>
      </c>
      <c r="C2423" s="1">
        <v>0.28933757183206998</v>
      </c>
    </row>
    <row r="2424" spans="1:3" x14ac:dyDescent="0.25">
      <c r="A2424" t="s">
        <v>454</v>
      </c>
      <c r="B2424" t="s">
        <v>295</v>
      </c>
      <c r="C2424" s="1">
        <v>0.29327032583683199</v>
      </c>
    </row>
    <row r="2425" spans="1:3" x14ac:dyDescent="0.25">
      <c r="A2425" t="s">
        <v>454</v>
      </c>
      <c r="B2425" t="s">
        <v>125</v>
      </c>
      <c r="C2425" s="1">
        <v>0.29073626240987399</v>
      </c>
    </row>
    <row r="2426" spans="1:3" x14ac:dyDescent="0.25">
      <c r="A2426" t="s">
        <v>454</v>
      </c>
      <c r="B2426" t="s">
        <v>306</v>
      </c>
      <c r="C2426" s="1">
        <v>0.30241494481570402</v>
      </c>
    </row>
    <row r="2427" spans="1:3" x14ac:dyDescent="0.25">
      <c r="A2427" t="s">
        <v>454</v>
      </c>
      <c r="B2427" t="s">
        <v>128</v>
      </c>
      <c r="C2427" s="1">
        <v>0.29227412653787899</v>
      </c>
    </row>
    <row r="2428" spans="1:3" x14ac:dyDescent="0.25">
      <c r="A2428" t="s">
        <v>454</v>
      </c>
      <c r="B2428" t="s">
        <v>131</v>
      </c>
      <c r="C2428" s="1">
        <v>0.31488625509660101</v>
      </c>
    </row>
    <row r="2429" spans="1:3" x14ac:dyDescent="0.25">
      <c r="A2429" t="s">
        <v>454</v>
      </c>
      <c r="B2429" t="s">
        <v>208</v>
      </c>
      <c r="C2429" s="1">
        <v>0.29428586909909099</v>
      </c>
    </row>
    <row r="2430" spans="1:3" x14ac:dyDescent="0.25">
      <c r="A2430" t="s">
        <v>454</v>
      </c>
      <c r="B2430" t="s">
        <v>210</v>
      </c>
      <c r="C2430" s="1">
        <v>0.29729468109144502</v>
      </c>
    </row>
    <row r="2431" spans="1:3" x14ac:dyDescent="0.25">
      <c r="A2431" t="s">
        <v>454</v>
      </c>
      <c r="B2431" t="s">
        <v>219</v>
      </c>
      <c r="C2431" s="1">
        <v>0.29880985455982401</v>
      </c>
    </row>
    <row r="2432" spans="1:3" x14ac:dyDescent="0.25">
      <c r="A2432" t="s">
        <v>454</v>
      </c>
      <c r="B2432" t="s">
        <v>337</v>
      </c>
      <c r="C2432" s="1">
        <v>0.29902225673364302</v>
      </c>
    </row>
    <row r="2433" spans="1:3" x14ac:dyDescent="0.25">
      <c r="A2433" t="s">
        <v>454</v>
      </c>
      <c r="B2433" t="s">
        <v>229</v>
      </c>
      <c r="C2433" s="1">
        <v>0.29208144642082401</v>
      </c>
    </row>
    <row r="2434" spans="1:3" x14ac:dyDescent="0.25">
      <c r="A2434" t="s">
        <v>454</v>
      </c>
      <c r="B2434" t="s">
        <v>341</v>
      </c>
      <c r="C2434" s="1">
        <v>0.29597213868765299</v>
      </c>
    </row>
    <row r="2435" spans="1:3" x14ac:dyDescent="0.25">
      <c r="A2435" t="s">
        <v>454</v>
      </c>
      <c r="B2435" t="s">
        <v>141</v>
      </c>
      <c r="C2435" s="1">
        <v>0.29059218889933403</v>
      </c>
    </row>
    <row r="2436" spans="1:3" x14ac:dyDescent="0.25">
      <c r="A2436" t="s">
        <v>454</v>
      </c>
      <c r="B2436" t="s">
        <v>239</v>
      </c>
      <c r="C2436" s="1">
        <v>0.30287412076194098</v>
      </c>
    </row>
    <row r="2437" spans="1:3" x14ac:dyDescent="0.25">
      <c r="A2437" t="s">
        <v>454</v>
      </c>
      <c r="B2437" t="s">
        <v>242</v>
      </c>
      <c r="C2437" s="1">
        <v>0.30820022043956102</v>
      </c>
    </row>
    <row r="2438" spans="1:3" x14ac:dyDescent="0.25">
      <c r="A2438" t="s">
        <v>454</v>
      </c>
      <c r="B2438" t="s">
        <v>354</v>
      </c>
      <c r="C2438" s="1">
        <v>0.29475137096488702</v>
      </c>
    </row>
    <row r="2439" spans="1:3" x14ac:dyDescent="0.25">
      <c r="A2439" t="s">
        <v>454</v>
      </c>
      <c r="B2439" t="s">
        <v>243</v>
      </c>
      <c r="C2439" s="1">
        <v>0.30210979399962701</v>
      </c>
    </row>
    <row r="2440" spans="1:3" x14ac:dyDescent="0.25">
      <c r="A2440" t="s">
        <v>454</v>
      </c>
      <c r="B2440" t="s">
        <v>358</v>
      </c>
      <c r="C2440" s="1">
        <v>0.29676726108275497</v>
      </c>
    </row>
    <row r="2441" spans="1:3" x14ac:dyDescent="0.25">
      <c r="A2441" t="s">
        <v>454</v>
      </c>
      <c r="B2441" t="s">
        <v>250</v>
      </c>
      <c r="C2441" s="1">
        <v>0.306858478652416</v>
      </c>
    </row>
    <row r="2442" spans="1:3" x14ac:dyDescent="0.25">
      <c r="A2442" t="s">
        <v>454</v>
      </c>
      <c r="B2442" t="s">
        <v>152</v>
      </c>
      <c r="C2442" s="1">
        <v>0.333237105704982</v>
      </c>
    </row>
    <row r="2443" spans="1:3" x14ac:dyDescent="0.25">
      <c r="A2443" t="s">
        <v>454</v>
      </c>
      <c r="B2443" t="s">
        <v>261</v>
      </c>
      <c r="C2443" s="1">
        <v>0.29852676494591501</v>
      </c>
    </row>
    <row r="2444" spans="1:3" x14ac:dyDescent="0.25">
      <c r="A2444" t="s">
        <v>114</v>
      </c>
      <c r="B2444" t="s">
        <v>154</v>
      </c>
      <c r="C2444" s="1">
        <v>0.31368175230995099</v>
      </c>
    </row>
    <row r="2445" spans="1:3" x14ac:dyDescent="0.25">
      <c r="A2445" t="s">
        <v>114</v>
      </c>
      <c r="B2445" t="s">
        <v>155</v>
      </c>
      <c r="C2445" s="1">
        <v>0.31186549313965101</v>
      </c>
    </row>
    <row r="2446" spans="1:3" x14ac:dyDescent="0.25">
      <c r="A2446" t="s">
        <v>114</v>
      </c>
      <c r="B2446" t="s">
        <v>157</v>
      </c>
      <c r="C2446" s="1">
        <v>0.353149017521942</v>
      </c>
    </row>
    <row r="2447" spans="1:3" x14ac:dyDescent="0.25">
      <c r="A2447" t="s">
        <v>114</v>
      </c>
      <c r="B2447" t="s">
        <v>274</v>
      </c>
      <c r="C2447" s="1">
        <v>0.29732107803600599</v>
      </c>
    </row>
    <row r="2448" spans="1:3" x14ac:dyDescent="0.25">
      <c r="A2448" t="s">
        <v>114</v>
      </c>
      <c r="B2448" t="s">
        <v>115</v>
      </c>
      <c r="C2448" s="1">
        <v>0.32517797376255297</v>
      </c>
    </row>
    <row r="2449" spans="1:3" x14ac:dyDescent="0.25">
      <c r="A2449" t="s">
        <v>114</v>
      </c>
      <c r="B2449" t="s">
        <v>275</v>
      </c>
      <c r="C2449" s="1">
        <v>0.312885387597437</v>
      </c>
    </row>
    <row r="2450" spans="1:3" x14ac:dyDescent="0.25">
      <c r="A2450" t="s">
        <v>114</v>
      </c>
      <c r="B2450" t="s">
        <v>159</v>
      </c>
      <c r="C2450" s="1">
        <v>0.30289135943911899</v>
      </c>
    </row>
    <row r="2451" spans="1:3" x14ac:dyDescent="0.25">
      <c r="A2451" t="s">
        <v>114</v>
      </c>
      <c r="B2451" t="s">
        <v>276</v>
      </c>
      <c r="C2451" s="1">
        <v>0.29128098865547603</v>
      </c>
    </row>
    <row r="2452" spans="1:3" x14ac:dyDescent="0.25">
      <c r="A2452" t="s">
        <v>114</v>
      </c>
      <c r="B2452" t="s">
        <v>160</v>
      </c>
      <c r="C2452" s="1">
        <v>0.30164336311943002</v>
      </c>
    </row>
    <row r="2453" spans="1:3" x14ac:dyDescent="0.25">
      <c r="A2453" t="s">
        <v>114</v>
      </c>
      <c r="B2453" t="s">
        <v>161</v>
      </c>
      <c r="C2453" s="1">
        <v>0.322207225434408</v>
      </c>
    </row>
    <row r="2454" spans="1:3" x14ac:dyDescent="0.25">
      <c r="A2454" t="s">
        <v>114</v>
      </c>
      <c r="B2454" t="s">
        <v>162</v>
      </c>
      <c r="C2454" s="1">
        <v>0.34175801805481199</v>
      </c>
    </row>
    <row r="2455" spans="1:3" x14ac:dyDescent="0.25">
      <c r="A2455" t="s">
        <v>114</v>
      </c>
      <c r="B2455" t="s">
        <v>277</v>
      </c>
      <c r="C2455" s="1">
        <v>0.32183158996386102</v>
      </c>
    </row>
    <row r="2456" spans="1:3" x14ac:dyDescent="0.25">
      <c r="A2456" t="s">
        <v>114</v>
      </c>
      <c r="B2456" t="s">
        <v>163</v>
      </c>
      <c r="C2456" s="1">
        <v>0.359142059656262</v>
      </c>
    </row>
    <row r="2457" spans="1:3" x14ac:dyDescent="0.25">
      <c r="A2457" t="s">
        <v>114</v>
      </c>
      <c r="B2457" t="s">
        <v>164</v>
      </c>
      <c r="C2457" s="1">
        <v>0.31433659388367902</v>
      </c>
    </row>
    <row r="2458" spans="1:3" x14ac:dyDescent="0.25">
      <c r="A2458" t="s">
        <v>114</v>
      </c>
      <c r="B2458" t="s">
        <v>166</v>
      </c>
      <c r="C2458" s="1">
        <v>0.29790904017605802</v>
      </c>
    </row>
    <row r="2459" spans="1:3" x14ac:dyDescent="0.25">
      <c r="A2459" t="s">
        <v>114</v>
      </c>
      <c r="B2459" t="s">
        <v>168</v>
      </c>
      <c r="C2459" s="1">
        <v>0.36851738429347097</v>
      </c>
    </row>
    <row r="2460" spans="1:3" x14ac:dyDescent="0.25">
      <c r="A2460" t="s">
        <v>114</v>
      </c>
      <c r="B2460" t="s">
        <v>169</v>
      </c>
      <c r="C2460" s="1">
        <v>0.352214425595478</v>
      </c>
    </row>
    <row r="2461" spans="1:3" x14ac:dyDescent="0.25">
      <c r="A2461" t="s">
        <v>114</v>
      </c>
      <c r="B2461" t="s">
        <v>170</v>
      </c>
      <c r="C2461" s="1">
        <v>0.33405953127374599</v>
      </c>
    </row>
    <row r="2462" spans="1:3" x14ac:dyDescent="0.25">
      <c r="A2462" t="s">
        <v>114</v>
      </c>
      <c r="B2462" t="s">
        <v>171</v>
      </c>
      <c r="C2462" s="1">
        <v>0.30350149531665399</v>
      </c>
    </row>
    <row r="2463" spans="1:3" x14ac:dyDescent="0.25">
      <c r="A2463" t="s">
        <v>114</v>
      </c>
      <c r="B2463" t="s">
        <v>278</v>
      </c>
      <c r="C2463" s="1">
        <v>0.29879896873586198</v>
      </c>
    </row>
    <row r="2464" spans="1:3" x14ac:dyDescent="0.25">
      <c r="A2464" t="s">
        <v>114</v>
      </c>
      <c r="B2464" t="s">
        <v>279</v>
      </c>
      <c r="C2464" s="1">
        <v>0.31466467014878302</v>
      </c>
    </row>
    <row r="2465" spans="1:3" x14ac:dyDescent="0.25">
      <c r="A2465" t="s">
        <v>114</v>
      </c>
      <c r="B2465" t="s">
        <v>172</v>
      </c>
      <c r="C2465" s="1">
        <v>0.30828130068627002</v>
      </c>
    </row>
    <row r="2466" spans="1:3" x14ac:dyDescent="0.25">
      <c r="A2466" t="s">
        <v>114</v>
      </c>
      <c r="B2466" t="s">
        <v>280</v>
      </c>
      <c r="C2466" s="1">
        <v>0.29335327002874301</v>
      </c>
    </row>
    <row r="2467" spans="1:3" x14ac:dyDescent="0.25">
      <c r="A2467" t="s">
        <v>114</v>
      </c>
      <c r="B2467" t="s">
        <v>116</v>
      </c>
      <c r="C2467" s="1">
        <v>0.34024467120751201</v>
      </c>
    </row>
    <row r="2468" spans="1:3" x14ac:dyDescent="0.25">
      <c r="A2468" t="s">
        <v>114</v>
      </c>
      <c r="B2468" t="s">
        <v>281</v>
      </c>
      <c r="C2468" s="1">
        <v>0.32576898589730302</v>
      </c>
    </row>
    <row r="2469" spans="1:3" x14ac:dyDescent="0.25">
      <c r="A2469" t="s">
        <v>114</v>
      </c>
      <c r="B2469" t="s">
        <v>173</v>
      </c>
      <c r="C2469" s="1">
        <v>0.304178013565095</v>
      </c>
    </row>
    <row r="2470" spans="1:3" x14ac:dyDescent="0.25">
      <c r="A2470" t="s">
        <v>114</v>
      </c>
      <c r="B2470" t="s">
        <v>282</v>
      </c>
      <c r="C2470" s="1">
        <v>0.35039599238932101</v>
      </c>
    </row>
    <row r="2471" spans="1:3" x14ac:dyDescent="0.25">
      <c r="A2471" t="s">
        <v>114</v>
      </c>
      <c r="B2471" t="s">
        <v>283</v>
      </c>
      <c r="C2471" s="1">
        <v>0.29872177301138297</v>
      </c>
    </row>
    <row r="2472" spans="1:3" x14ac:dyDescent="0.25">
      <c r="A2472" t="s">
        <v>114</v>
      </c>
      <c r="B2472" t="s">
        <v>174</v>
      </c>
      <c r="C2472" s="1">
        <v>0.326596761043291</v>
      </c>
    </row>
    <row r="2473" spans="1:3" x14ac:dyDescent="0.25">
      <c r="A2473" t="s">
        <v>114</v>
      </c>
      <c r="B2473" t="s">
        <v>284</v>
      </c>
      <c r="C2473" s="1">
        <v>0.31655942885121502</v>
      </c>
    </row>
    <row r="2474" spans="1:3" x14ac:dyDescent="0.25">
      <c r="A2474" t="s">
        <v>114</v>
      </c>
      <c r="B2474" t="s">
        <v>175</v>
      </c>
      <c r="C2474" s="1">
        <v>0.29850233366218798</v>
      </c>
    </row>
    <row r="2475" spans="1:3" x14ac:dyDescent="0.25">
      <c r="A2475" t="s">
        <v>114</v>
      </c>
      <c r="B2475" t="s">
        <v>285</v>
      </c>
      <c r="C2475" s="1">
        <v>0.29870398371226797</v>
      </c>
    </row>
    <row r="2476" spans="1:3" x14ac:dyDescent="0.25">
      <c r="A2476" t="s">
        <v>114</v>
      </c>
      <c r="B2476" t="s">
        <v>176</v>
      </c>
      <c r="C2476" s="1">
        <v>0.35372329016354997</v>
      </c>
    </row>
    <row r="2477" spans="1:3" x14ac:dyDescent="0.25">
      <c r="A2477" t="s">
        <v>114</v>
      </c>
      <c r="B2477" t="s">
        <v>177</v>
      </c>
      <c r="C2477" s="1">
        <v>0.32650135093072002</v>
      </c>
    </row>
    <row r="2478" spans="1:3" x14ac:dyDescent="0.25">
      <c r="A2478" t="s">
        <v>114</v>
      </c>
      <c r="B2478" t="s">
        <v>286</v>
      </c>
      <c r="C2478" s="1">
        <v>0.293005645712971</v>
      </c>
    </row>
    <row r="2479" spans="1:3" x14ac:dyDescent="0.25">
      <c r="A2479" t="s">
        <v>114</v>
      </c>
      <c r="B2479" t="s">
        <v>178</v>
      </c>
      <c r="C2479" s="1">
        <v>0.31387331133949697</v>
      </c>
    </row>
    <row r="2480" spans="1:3" x14ac:dyDescent="0.25">
      <c r="A2480" t="s">
        <v>114</v>
      </c>
      <c r="B2480" t="s">
        <v>179</v>
      </c>
      <c r="C2480" s="1">
        <v>0.29701642363777803</v>
      </c>
    </row>
    <row r="2481" spans="1:3" x14ac:dyDescent="0.25">
      <c r="A2481" t="s">
        <v>114</v>
      </c>
      <c r="B2481" t="s">
        <v>180</v>
      </c>
      <c r="C2481" s="1">
        <v>0.35834075441559499</v>
      </c>
    </row>
    <row r="2482" spans="1:3" x14ac:dyDescent="0.25">
      <c r="A2482" t="s">
        <v>114</v>
      </c>
      <c r="B2482" t="s">
        <v>287</v>
      </c>
      <c r="C2482" s="1">
        <v>0.31582740191638697</v>
      </c>
    </row>
    <row r="2483" spans="1:3" x14ac:dyDescent="0.25">
      <c r="A2483" t="s">
        <v>114</v>
      </c>
      <c r="B2483" t="s">
        <v>181</v>
      </c>
      <c r="C2483" s="1">
        <v>0.37250421955625601</v>
      </c>
    </row>
    <row r="2484" spans="1:3" x14ac:dyDescent="0.25">
      <c r="A2484" t="s">
        <v>114</v>
      </c>
      <c r="B2484" t="s">
        <v>288</v>
      </c>
      <c r="C2484" s="1">
        <v>0.294388550814914</v>
      </c>
    </row>
    <row r="2485" spans="1:3" x14ac:dyDescent="0.25">
      <c r="A2485" t="s">
        <v>114</v>
      </c>
      <c r="B2485" t="s">
        <v>289</v>
      </c>
      <c r="C2485" s="1">
        <v>0.31165480024006698</v>
      </c>
    </row>
    <row r="2486" spans="1:3" x14ac:dyDescent="0.25">
      <c r="A2486" t="s">
        <v>114</v>
      </c>
      <c r="B2486" t="s">
        <v>182</v>
      </c>
      <c r="C2486" s="1">
        <v>0.327892396365845</v>
      </c>
    </row>
    <row r="2487" spans="1:3" x14ac:dyDescent="0.25">
      <c r="A2487" t="s">
        <v>114</v>
      </c>
      <c r="B2487" t="s">
        <v>290</v>
      </c>
      <c r="C2487" s="1">
        <v>0.33626047676219001</v>
      </c>
    </row>
    <row r="2488" spans="1:3" x14ac:dyDescent="0.25">
      <c r="A2488" t="s">
        <v>114</v>
      </c>
      <c r="B2488" t="s">
        <v>183</v>
      </c>
      <c r="C2488" s="1">
        <v>0.34240936186293502</v>
      </c>
    </row>
    <row r="2489" spans="1:3" x14ac:dyDescent="0.25">
      <c r="A2489" t="s">
        <v>114</v>
      </c>
      <c r="B2489" t="s">
        <v>291</v>
      </c>
      <c r="C2489" s="1">
        <v>0.32525883564408897</v>
      </c>
    </row>
    <row r="2490" spans="1:3" x14ac:dyDescent="0.25">
      <c r="A2490" t="s">
        <v>114</v>
      </c>
      <c r="B2490" t="s">
        <v>292</v>
      </c>
      <c r="C2490" s="1">
        <v>0.30061727767921398</v>
      </c>
    </row>
    <row r="2491" spans="1:3" x14ac:dyDescent="0.25">
      <c r="A2491" t="s">
        <v>114</v>
      </c>
      <c r="B2491" t="s">
        <v>184</v>
      </c>
      <c r="C2491" s="1">
        <v>0.33462422442129403</v>
      </c>
    </row>
    <row r="2492" spans="1:3" x14ac:dyDescent="0.25">
      <c r="A2492" t="s">
        <v>114</v>
      </c>
      <c r="B2492" t="s">
        <v>293</v>
      </c>
      <c r="C2492" s="1">
        <v>0.29565213119893902</v>
      </c>
    </row>
    <row r="2493" spans="1:3" x14ac:dyDescent="0.25">
      <c r="A2493" t="s">
        <v>114</v>
      </c>
      <c r="B2493" t="s">
        <v>294</v>
      </c>
      <c r="C2493" s="1">
        <v>0.30944614508533602</v>
      </c>
    </row>
    <row r="2494" spans="1:3" x14ac:dyDescent="0.25">
      <c r="A2494" t="s">
        <v>114</v>
      </c>
      <c r="B2494" t="s">
        <v>185</v>
      </c>
      <c r="C2494" s="1">
        <v>0.30271800211243499</v>
      </c>
    </row>
    <row r="2495" spans="1:3" x14ac:dyDescent="0.25">
      <c r="A2495" t="s">
        <v>114</v>
      </c>
      <c r="B2495" t="s">
        <v>119</v>
      </c>
      <c r="C2495" s="1">
        <v>0.29465374863226901</v>
      </c>
    </row>
    <row r="2496" spans="1:3" x14ac:dyDescent="0.25">
      <c r="A2496" t="s">
        <v>114</v>
      </c>
      <c r="B2496" t="s">
        <v>186</v>
      </c>
      <c r="C2496" s="1">
        <v>0.32892795472791703</v>
      </c>
    </row>
    <row r="2497" spans="1:3" x14ac:dyDescent="0.25">
      <c r="A2497" t="s">
        <v>114</v>
      </c>
      <c r="B2497" t="s">
        <v>295</v>
      </c>
      <c r="C2497" s="1">
        <v>0.305387228452493</v>
      </c>
    </row>
    <row r="2498" spans="1:3" x14ac:dyDescent="0.25">
      <c r="A2498" t="s">
        <v>114</v>
      </c>
      <c r="B2498" t="s">
        <v>296</v>
      </c>
      <c r="C2498" s="1">
        <v>0.29495469557153298</v>
      </c>
    </row>
    <row r="2499" spans="1:3" x14ac:dyDescent="0.25">
      <c r="A2499" t="s">
        <v>114</v>
      </c>
      <c r="B2499" t="s">
        <v>297</v>
      </c>
      <c r="C2499" s="1">
        <v>0.31320993584788898</v>
      </c>
    </row>
    <row r="2500" spans="1:3" x14ac:dyDescent="0.25">
      <c r="A2500" t="s">
        <v>114</v>
      </c>
      <c r="B2500" t="s">
        <v>187</v>
      </c>
      <c r="C2500" s="1">
        <v>0.35052407236778499</v>
      </c>
    </row>
    <row r="2501" spans="1:3" x14ac:dyDescent="0.25">
      <c r="A2501" t="s">
        <v>114</v>
      </c>
      <c r="B2501" t="s">
        <v>298</v>
      </c>
      <c r="C2501" s="1">
        <v>0.29485129181429698</v>
      </c>
    </row>
    <row r="2502" spans="1:3" x14ac:dyDescent="0.25">
      <c r="A2502" t="s">
        <v>114</v>
      </c>
      <c r="B2502" t="s">
        <v>121</v>
      </c>
      <c r="C2502" s="1">
        <v>0.29060958701737899</v>
      </c>
    </row>
    <row r="2503" spans="1:3" x14ac:dyDescent="0.25">
      <c r="A2503" t="s">
        <v>114</v>
      </c>
      <c r="B2503" t="s">
        <v>122</v>
      </c>
      <c r="C2503" s="1">
        <v>0.305166223601328</v>
      </c>
    </row>
    <row r="2504" spans="1:3" x14ac:dyDescent="0.25">
      <c r="A2504" t="s">
        <v>114</v>
      </c>
      <c r="B2504" t="s">
        <v>123</v>
      </c>
      <c r="C2504" s="1">
        <v>0.32599176815536102</v>
      </c>
    </row>
    <row r="2505" spans="1:3" x14ac:dyDescent="0.25">
      <c r="A2505" t="s">
        <v>114</v>
      </c>
      <c r="B2505" t="s">
        <v>188</v>
      </c>
      <c r="C2505" s="1">
        <v>0.331636521201845</v>
      </c>
    </row>
    <row r="2506" spans="1:3" x14ac:dyDescent="0.25">
      <c r="A2506" t="s">
        <v>114</v>
      </c>
      <c r="B2506" t="s">
        <v>190</v>
      </c>
      <c r="C2506" s="1">
        <v>0.295117651149569</v>
      </c>
    </row>
    <row r="2507" spans="1:3" x14ac:dyDescent="0.25">
      <c r="A2507" t="s">
        <v>114</v>
      </c>
      <c r="B2507" t="s">
        <v>299</v>
      </c>
      <c r="C2507" s="1">
        <v>0.31006083324973299</v>
      </c>
    </row>
    <row r="2508" spans="1:3" x14ac:dyDescent="0.25">
      <c r="A2508" t="s">
        <v>114</v>
      </c>
      <c r="B2508" t="s">
        <v>300</v>
      </c>
      <c r="C2508" s="1">
        <v>0.33250058766393098</v>
      </c>
    </row>
    <row r="2509" spans="1:3" x14ac:dyDescent="0.25">
      <c r="A2509" t="s">
        <v>114</v>
      </c>
      <c r="B2509" t="s">
        <v>191</v>
      </c>
      <c r="C2509" s="1">
        <v>0.298492699587805</v>
      </c>
    </row>
    <row r="2510" spans="1:3" x14ac:dyDescent="0.25">
      <c r="A2510" t="s">
        <v>114</v>
      </c>
      <c r="B2510" t="s">
        <v>301</v>
      </c>
      <c r="C2510" s="1">
        <v>0.30746499831435098</v>
      </c>
    </row>
    <row r="2511" spans="1:3" x14ac:dyDescent="0.25">
      <c r="A2511" t="s">
        <v>114</v>
      </c>
      <c r="B2511" t="s">
        <v>302</v>
      </c>
      <c r="C2511" s="1">
        <v>0.33011257187368898</v>
      </c>
    </row>
    <row r="2512" spans="1:3" x14ac:dyDescent="0.25">
      <c r="A2512" t="s">
        <v>114</v>
      </c>
      <c r="B2512" t="s">
        <v>303</v>
      </c>
      <c r="C2512" s="1">
        <v>0.32516286254364202</v>
      </c>
    </row>
    <row r="2513" spans="1:3" x14ac:dyDescent="0.25">
      <c r="A2513" t="s">
        <v>114</v>
      </c>
      <c r="B2513" t="s">
        <v>304</v>
      </c>
      <c r="C2513" s="1">
        <v>0.31751597361245698</v>
      </c>
    </row>
    <row r="2514" spans="1:3" x14ac:dyDescent="0.25">
      <c r="A2514" t="s">
        <v>114</v>
      </c>
      <c r="B2514" t="s">
        <v>305</v>
      </c>
      <c r="C2514" s="1">
        <v>0.31485094076766201</v>
      </c>
    </row>
    <row r="2515" spans="1:3" x14ac:dyDescent="0.25">
      <c r="A2515" t="s">
        <v>114</v>
      </c>
      <c r="B2515" t="s">
        <v>126</v>
      </c>
      <c r="C2515" s="1">
        <v>0.32872003970694702</v>
      </c>
    </row>
    <row r="2516" spans="1:3" x14ac:dyDescent="0.25">
      <c r="A2516" t="s">
        <v>114</v>
      </c>
      <c r="B2516" t="s">
        <v>192</v>
      </c>
      <c r="C2516" s="1">
        <v>0.31981743024022302</v>
      </c>
    </row>
    <row r="2517" spans="1:3" x14ac:dyDescent="0.25">
      <c r="A2517" t="s">
        <v>114</v>
      </c>
      <c r="B2517" t="s">
        <v>194</v>
      </c>
      <c r="C2517" s="1">
        <v>0.31690931364351899</v>
      </c>
    </row>
    <row r="2518" spans="1:3" x14ac:dyDescent="0.25">
      <c r="A2518" t="s">
        <v>114</v>
      </c>
      <c r="B2518" t="s">
        <v>306</v>
      </c>
      <c r="C2518" s="1">
        <v>0.32997270408885498</v>
      </c>
    </row>
    <row r="2519" spans="1:3" x14ac:dyDescent="0.25">
      <c r="A2519" t="s">
        <v>114</v>
      </c>
      <c r="B2519" t="s">
        <v>195</v>
      </c>
      <c r="C2519" s="1">
        <v>0.31539858935697901</v>
      </c>
    </row>
    <row r="2520" spans="1:3" x14ac:dyDescent="0.25">
      <c r="A2520" t="s">
        <v>114</v>
      </c>
      <c r="B2520" t="s">
        <v>307</v>
      </c>
      <c r="C2520" s="1">
        <v>0.29264692271553699</v>
      </c>
    </row>
    <row r="2521" spans="1:3" x14ac:dyDescent="0.25">
      <c r="A2521" t="s">
        <v>114</v>
      </c>
      <c r="B2521" t="s">
        <v>308</v>
      </c>
      <c r="C2521" s="1">
        <v>0.30541577421494598</v>
      </c>
    </row>
    <row r="2522" spans="1:3" x14ac:dyDescent="0.25">
      <c r="A2522" t="s">
        <v>114</v>
      </c>
      <c r="B2522" t="s">
        <v>196</v>
      </c>
      <c r="C2522" s="1">
        <v>0.32621577759528902</v>
      </c>
    </row>
    <row r="2523" spans="1:3" x14ac:dyDescent="0.25">
      <c r="A2523" t="s">
        <v>114</v>
      </c>
      <c r="B2523" t="s">
        <v>197</v>
      </c>
      <c r="C2523" s="1">
        <v>0.320466747670765</v>
      </c>
    </row>
    <row r="2524" spans="1:3" x14ac:dyDescent="0.25">
      <c r="A2524" t="s">
        <v>114</v>
      </c>
      <c r="B2524" t="s">
        <v>198</v>
      </c>
      <c r="C2524" s="1">
        <v>0.30577410186653498</v>
      </c>
    </row>
    <row r="2525" spans="1:3" x14ac:dyDescent="0.25">
      <c r="A2525" t="s">
        <v>114</v>
      </c>
      <c r="B2525" t="s">
        <v>309</v>
      </c>
      <c r="C2525" s="1">
        <v>0.33041606690931402</v>
      </c>
    </row>
    <row r="2526" spans="1:3" x14ac:dyDescent="0.25">
      <c r="A2526" t="s">
        <v>114</v>
      </c>
      <c r="B2526" t="s">
        <v>128</v>
      </c>
      <c r="C2526" s="1">
        <v>0.372185068995454</v>
      </c>
    </row>
    <row r="2527" spans="1:3" x14ac:dyDescent="0.25">
      <c r="A2527" t="s">
        <v>114</v>
      </c>
      <c r="B2527" t="s">
        <v>310</v>
      </c>
      <c r="C2527" s="1">
        <v>0.29380607812467002</v>
      </c>
    </row>
    <row r="2528" spans="1:3" x14ac:dyDescent="0.25">
      <c r="A2528" t="s">
        <v>114</v>
      </c>
      <c r="B2528" t="s">
        <v>311</v>
      </c>
      <c r="C2528" s="1">
        <v>0.33724912129172202</v>
      </c>
    </row>
    <row r="2529" spans="1:3" x14ac:dyDescent="0.25">
      <c r="A2529" t="s">
        <v>114</v>
      </c>
      <c r="B2529" t="s">
        <v>312</v>
      </c>
      <c r="C2529" s="1">
        <v>0.33309458559562299</v>
      </c>
    </row>
    <row r="2530" spans="1:3" x14ac:dyDescent="0.25">
      <c r="A2530" t="s">
        <v>114</v>
      </c>
      <c r="B2530" t="s">
        <v>313</v>
      </c>
      <c r="C2530" s="1">
        <v>0.31472914492982201</v>
      </c>
    </row>
    <row r="2531" spans="1:3" x14ac:dyDescent="0.25">
      <c r="A2531" t="s">
        <v>114</v>
      </c>
      <c r="B2531" t="s">
        <v>314</v>
      </c>
      <c r="C2531" s="1">
        <v>0.30035769879296098</v>
      </c>
    </row>
    <row r="2532" spans="1:3" x14ac:dyDescent="0.25">
      <c r="A2532" t="s">
        <v>114</v>
      </c>
      <c r="B2532" t="s">
        <v>199</v>
      </c>
      <c r="C2532" s="1">
        <v>0.29935464317348798</v>
      </c>
    </row>
    <row r="2533" spans="1:3" x14ac:dyDescent="0.25">
      <c r="A2533" t="s">
        <v>114</v>
      </c>
      <c r="B2533" t="s">
        <v>200</v>
      </c>
      <c r="C2533" s="1">
        <v>0.33911102813086602</v>
      </c>
    </row>
    <row r="2534" spans="1:3" x14ac:dyDescent="0.25">
      <c r="A2534" t="s">
        <v>114</v>
      </c>
      <c r="B2534" t="s">
        <v>315</v>
      </c>
      <c r="C2534" s="1">
        <v>0.31477075528078202</v>
      </c>
    </row>
    <row r="2535" spans="1:3" x14ac:dyDescent="0.25">
      <c r="A2535" t="s">
        <v>114</v>
      </c>
      <c r="B2535" t="s">
        <v>316</v>
      </c>
      <c r="C2535" s="1">
        <v>0.30603527650147799</v>
      </c>
    </row>
    <row r="2536" spans="1:3" x14ac:dyDescent="0.25">
      <c r="A2536" t="s">
        <v>114</v>
      </c>
      <c r="B2536" t="s">
        <v>201</v>
      </c>
      <c r="C2536" s="1">
        <v>0.29924889134724197</v>
      </c>
    </row>
    <row r="2537" spans="1:3" x14ac:dyDescent="0.25">
      <c r="A2537" t="s">
        <v>114</v>
      </c>
      <c r="B2537" t="s">
        <v>203</v>
      </c>
      <c r="C2537" s="1">
        <v>0.30671526022127898</v>
      </c>
    </row>
    <row r="2538" spans="1:3" x14ac:dyDescent="0.25">
      <c r="A2538" t="s">
        <v>114</v>
      </c>
      <c r="B2538" t="s">
        <v>204</v>
      </c>
      <c r="C2538" s="1">
        <v>0.29927253445477597</v>
      </c>
    </row>
    <row r="2539" spans="1:3" x14ac:dyDescent="0.25">
      <c r="A2539" t="s">
        <v>114</v>
      </c>
      <c r="B2539" t="s">
        <v>205</v>
      </c>
      <c r="C2539" s="1">
        <v>0.32152372605548701</v>
      </c>
    </row>
    <row r="2540" spans="1:3" x14ac:dyDescent="0.25">
      <c r="A2540" t="s">
        <v>114</v>
      </c>
      <c r="B2540" t="s">
        <v>317</v>
      </c>
      <c r="C2540" s="1">
        <v>0.302116580141776</v>
      </c>
    </row>
    <row r="2541" spans="1:3" x14ac:dyDescent="0.25">
      <c r="A2541" t="s">
        <v>114</v>
      </c>
      <c r="B2541" t="s">
        <v>318</v>
      </c>
      <c r="C2541" s="1">
        <v>0.32278424887594998</v>
      </c>
    </row>
    <row r="2542" spans="1:3" x14ac:dyDescent="0.25">
      <c r="A2542" t="s">
        <v>114</v>
      </c>
      <c r="B2542" t="s">
        <v>129</v>
      </c>
      <c r="C2542" s="1">
        <v>0.294004463958283</v>
      </c>
    </row>
    <row r="2543" spans="1:3" x14ac:dyDescent="0.25">
      <c r="A2543" t="s">
        <v>114</v>
      </c>
      <c r="B2543" t="s">
        <v>130</v>
      </c>
      <c r="C2543" s="1">
        <v>0.33537145261059198</v>
      </c>
    </row>
    <row r="2544" spans="1:3" x14ac:dyDescent="0.25">
      <c r="A2544" t="s">
        <v>114</v>
      </c>
      <c r="B2544" t="s">
        <v>319</v>
      </c>
      <c r="C2544" s="1">
        <v>0.34154154560098199</v>
      </c>
    </row>
    <row r="2545" spans="1:3" x14ac:dyDescent="0.25">
      <c r="A2545" t="s">
        <v>114</v>
      </c>
      <c r="B2545" t="s">
        <v>206</v>
      </c>
      <c r="C2545" s="1">
        <v>0.319968644186502</v>
      </c>
    </row>
    <row r="2546" spans="1:3" x14ac:dyDescent="0.25">
      <c r="A2546" t="s">
        <v>114</v>
      </c>
      <c r="B2546" t="s">
        <v>320</v>
      </c>
      <c r="C2546" s="1">
        <v>0.30249926668343902</v>
      </c>
    </row>
    <row r="2547" spans="1:3" x14ac:dyDescent="0.25">
      <c r="A2547" t="s">
        <v>114</v>
      </c>
      <c r="B2547" t="s">
        <v>321</v>
      </c>
      <c r="C2547" s="1">
        <v>0.29941176931619501</v>
      </c>
    </row>
    <row r="2548" spans="1:3" x14ac:dyDescent="0.25">
      <c r="A2548" t="s">
        <v>114</v>
      </c>
      <c r="B2548" t="s">
        <v>131</v>
      </c>
      <c r="C2548" s="1">
        <v>0.38644663761444797</v>
      </c>
    </row>
    <row r="2549" spans="1:3" x14ac:dyDescent="0.25">
      <c r="A2549" t="s">
        <v>114</v>
      </c>
      <c r="B2549" t="s">
        <v>322</v>
      </c>
      <c r="C2549" s="1">
        <v>0.30835640760160099</v>
      </c>
    </row>
    <row r="2550" spans="1:3" x14ac:dyDescent="0.25">
      <c r="A2550" t="s">
        <v>114</v>
      </c>
      <c r="B2550" t="s">
        <v>323</v>
      </c>
      <c r="C2550" s="1">
        <v>0.311845397273536</v>
      </c>
    </row>
    <row r="2551" spans="1:3" x14ac:dyDescent="0.25">
      <c r="A2551" t="s">
        <v>114</v>
      </c>
      <c r="B2551" t="s">
        <v>324</v>
      </c>
      <c r="C2551" s="1">
        <v>0.28992608843853701</v>
      </c>
    </row>
    <row r="2552" spans="1:3" x14ac:dyDescent="0.25">
      <c r="A2552" t="s">
        <v>114</v>
      </c>
      <c r="B2552" t="s">
        <v>325</v>
      </c>
      <c r="C2552" s="1">
        <v>0.30978781727734001</v>
      </c>
    </row>
    <row r="2553" spans="1:3" x14ac:dyDescent="0.25">
      <c r="A2553" t="s">
        <v>114</v>
      </c>
      <c r="B2553" t="s">
        <v>132</v>
      </c>
      <c r="C2553" s="1">
        <v>0.305316555042146</v>
      </c>
    </row>
    <row r="2554" spans="1:3" x14ac:dyDescent="0.25">
      <c r="A2554" t="s">
        <v>114</v>
      </c>
      <c r="B2554" t="s">
        <v>326</v>
      </c>
      <c r="C2554" s="1">
        <v>0.32082716305992398</v>
      </c>
    </row>
    <row r="2555" spans="1:3" x14ac:dyDescent="0.25">
      <c r="A2555" t="s">
        <v>114</v>
      </c>
      <c r="B2555" t="s">
        <v>327</v>
      </c>
      <c r="C2555" s="1">
        <v>0.32301735309500801</v>
      </c>
    </row>
    <row r="2556" spans="1:3" x14ac:dyDescent="0.25">
      <c r="A2556" t="s">
        <v>114</v>
      </c>
      <c r="B2556" t="s">
        <v>328</v>
      </c>
      <c r="C2556" s="1">
        <v>0.299296066920826</v>
      </c>
    </row>
    <row r="2557" spans="1:3" x14ac:dyDescent="0.25">
      <c r="A2557" t="s">
        <v>114</v>
      </c>
      <c r="B2557" t="s">
        <v>133</v>
      </c>
      <c r="C2557" s="1">
        <v>0.31935721773859299</v>
      </c>
    </row>
    <row r="2558" spans="1:3" x14ac:dyDescent="0.25">
      <c r="A2558" t="s">
        <v>114</v>
      </c>
      <c r="B2558" t="s">
        <v>208</v>
      </c>
      <c r="C2558" s="1">
        <v>0.38059088778350803</v>
      </c>
    </row>
    <row r="2559" spans="1:3" x14ac:dyDescent="0.25">
      <c r="A2559" t="s">
        <v>114</v>
      </c>
      <c r="B2559" t="s">
        <v>209</v>
      </c>
      <c r="C2559" s="1">
        <v>0.32533088300794799</v>
      </c>
    </row>
    <row r="2560" spans="1:3" x14ac:dyDescent="0.25">
      <c r="A2560" t="s">
        <v>114</v>
      </c>
      <c r="B2560" t="s">
        <v>210</v>
      </c>
      <c r="C2560" s="1">
        <v>0.300515927026894</v>
      </c>
    </row>
    <row r="2561" spans="1:3" x14ac:dyDescent="0.25">
      <c r="A2561" t="s">
        <v>114</v>
      </c>
      <c r="B2561" t="s">
        <v>211</v>
      </c>
      <c r="C2561" s="1">
        <v>0.35236219148819697</v>
      </c>
    </row>
    <row r="2562" spans="1:3" x14ac:dyDescent="0.25">
      <c r="A2562" t="s">
        <v>114</v>
      </c>
      <c r="B2562" t="s">
        <v>329</v>
      </c>
      <c r="C2562" s="1">
        <v>0.30116749780490099</v>
      </c>
    </row>
    <row r="2563" spans="1:3" x14ac:dyDescent="0.25">
      <c r="A2563" t="s">
        <v>114</v>
      </c>
      <c r="B2563" t="s">
        <v>330</v>
      </c>
      <c r="C2563" s="1">
        <v>0.29568224458194697</v>
      </c>
    </row>
    <row r="2564" spans="1:3" x14ac:dyDescent="0.25">
      <c r="A2564" t="s">
        <v>114</v>
      </c>
      <c r="B2564" t="s">
        <v>134</v>
      </c>
      <c r="C2564" s="1">
        <v>0.29635898497128799</v>
      </c>
    </row>
    <row r="2565" spans="1:3" x14ac:dyDescent="0.25">
      <c r="A2565" t="s">
        <v>114</v>
      </c>
      <c r="B2565" t="s">
        <v>213</v>
      </c>
      <c r="C2565" s="1">
        <v>0.32949364549917998</v>
      </c>
    </row>
    <row r="2566" spans="1:3" x14ac:dyDescent="0.25">
      <c r="A2566" t="s">
        <v>114</v>
      </c>
      <c r="B2566" t="s">
        <v>331</v>
      </c>
      <c r="C2566" s="1">
        <v>0.308592358620425</v>
      </c>
    </row>
    <row r="2567" spans="1:3" x14ac:dyDescent="0.25">
      <c r="A2567" t="s">
        <v>114</v>
      </c>
      <c r="B2567" t="s">
        <v>214</v>
      </c>
      <c r="C2567" s="1">
        <v>0.33662544134341998</v>
      </c>
    </row>
    <row r="2568" spans="1:3" x14ac:dyDescent="0.25">
      <c r="A2568" t="s">
        <v>114</v>
      </c>
      <c r="B2568" t="s">
        <v>332</v>
      </c>
      <c r="C2568" s="1">
        <v>0.296604695977087</v>
      </c>
    </row>
    <row r="2569" spans="1:3" x14ac:dyDescent="0.25">
      <c r="A2569" t="s">
        <v>114</v>
      </c>
      <c r="B2569" t="s">
        <v>215</v>
      </c>
      <c r="C2569" s="1">
        <v>0.30773294335338403</v>
      </c>
    </row>
    <row r="2570" spans="1:3" x14ac:dyDescent="0.25">
      <c r="A2570" t="s">
        <v>114</v>
      </c>
      <c r="B2570" t="s">
        <v>216</v>
      </c>
      <c r="C2570" s="1">
        <v>0.30012926331402001</v>
      </c>
    </row>
    <row r="2571" spans="1:3" x14ac:dyDescent="0.25">
      <c r="A2571" t="s">
        <v>114</v>
      </c>
      <c r="B2571" t="s">
        <v>135</v>
      </c>
      <c r="C2571" s="1">
        <v>0.34872274861483399</v>
      </c>
    </row>
    <row r="2572" spans="1:3" x14ac:dyDescent="0.25">
      <c r="A2572" t="s">
        <v>114</v>
      </c>
      <c r="B2572" t="s">
        <v>333</v>
      </c>
      <c r="C2572" s="1">
        <v>0.30046905648853101</v>
      </c>
    </row>
    <row r="2573" spans="1:3" x14ac:dyDescent="0.25">
      <c r="A2573" t="s">
        <v>114</v>
      </c>
      <c r="B2573" t="s">
        <v>218</v>
      </c>
      <c r="C2573" s="1">
        <v>0.30427307452872099</v>
      </c>
    </row>
    <row r="2574" spans="1:3" x14ac:dyDescent="0.25">
      <c r="A2574" t="s">
        <v>114</v>
      </c>
      <c r="B2574" t="s">
        <v>334</v>
      </c>
      <c r="C2574" s="1">
        <v>0.30634318150418299</v>
      </c>
    </row>
    <row r="2575" spans="1:3" x14ac:dyDescent="0.25">
      <c r="A2575" t="s">
        <v>114</v>
      </c>
      <c r="B2575" t="s">
        <v>136</v>
      </c>
      <c r="C2575" s="1">
        <v>0.28928239560989799</v>
      </c>
    </row>
    <row r="2576" spans="1:3" x14ac:dyDescent="0.25">
      <c r="A2576" t="s">
        <v>114</v>
      </c>
      <c r="B2576" t="s">
        <v>219</v>
      </c>
      <c r="C2576" s="1">
        <v>0.31662389166784499</v>
      </c>
    </row>
    <row r="2577" spans="1:3" x14ac:dyDescent="0.25">
      <c r="A2577" t="s">
        <v>114</v>
      </c>
      <c r="B2577" t="s">
        <v>220</v>
      </c>
      <c r="C2577" s="1">
        <v>0.30433745626048098</v>
      </c>
    </row>
    <row r="2578" spans="1:3" x14ac:dyDescent="0.25">
      <c r="A2578" t="s">
        <v>114</v>
      </c>
      <c r="B2578" t="s">
        <v>221</v>
      </c>
      <c r="C2578" s="1">
        <v>0.291946706381849</v>
      </c>
    </row>
    <row r="2579" spans="1:3" x14ac:dyDescent="0.25">
      <c r="A2579" t="s">
        <v>114</v>
      </c>
      <c r="B2579" t="s">
        <v>222</v>
      </c>
      <c r="C2579" s="1">
        <v>0.29168541505156198</v>
      </c>
    </row>
    <row r="2580" spans="1:3" x14ac:dyDescent="0.25">
      <c r="A2580" t="s">
        <v>114</v>
      </c>
      <c r="B2580" t="s">
        <v>223</v>
      </c>
      <c r="C2580" s="1">
        <v>0.30201225162096101</v>
      </c>
    </row>
    <row r="2581" spans="1:3" x14ac:dyDescent="0.25">
      <c r="A2581" t="s">
        <v>114</v>
      </c>
      <c r="B2581" t="s">
        <v>335</v>
      </c>
      <c r="C2581" s="1">
        <v>0.28928992465335202</v>
      </c>
    </row>
    <row r="2582" spans="1:3" x14ac:dyDescent="0.25">
      <c r="A2582" t="s">
        <v>114</v>
      </c>
      <c r="B2582" t="s">
        <v>336</v>
      </c>
      <c r="C2582" s="1">
        <v>0.31169295688356002</v>
      </c>
    </row>
    <row r="2583" spans="1:3" x14ac:dyDescent="0.25">
      <c r="A2583" t="s">
        <v>114</v>
      </c>
      <c r="B2583" t="s">
        <v>224</v>
      </c>
      <c r="C2583" s="1">
        <v>0.32232831195683298</v>
      </c>
    </row>
    <row r="2584" spans="1:3" x14ac:dyDescent="0.25">
      <c r="A2584" t="s">
        <v>114</v>
      </c>
      <c r="B2584" t="s">
        <v>337</v>
      </c>
      <c r="C2584" s="1">
        <v>0.30331740953820402</v>
      </c>
    </row>
    <row r="2585" spans="1:3" x14ac:dyDescent="0.25">
      <c r="A2585" t="s">
        <v>114</v>
      </c>
      <c r="B2585" t="s">
        <v>338</v>
      </c>
      <c r="C2585" s="1">
        <v>0.32494147540603702</v>
      </c>
    </row>
    <row r="2586" spans="1:3" x14ac:dyDescent="0.25">
      <c r="A2586" t="s">
        <v>114</v>
      </c>
      <c r="B2586" t="s">
        <v>226</v>
      </c>
      <c r="C2586" s="1">
        <v>0.31730128943149599</v>
      </c>
    </row>
    <row r="2587" spans="1:3" x14ac:dyDescent="0.25">
      <c r="A2587" t="s">
        <v>114</v>
      </c>
      <c r="B2587" t="s">
        <v>137</v>
      </c>
      <c r="C2587" s="1">
        <v>0.33712947694719902</v>
      </c>
    </row>
    <row r="2588" spans="1:3" x14ac:dyDescent="0.25">
      <c r="A2588" t="s">
        <v>114</v>
      </c>
      <c r="B2588" t="s">
        <v>227</v>
      </c>
      <c r="C2588" s="1">
        <v>0.36401068298638201</v>
      </c>
    </row>
    <row r="2589" spans="1:3" x14ac:dyDescent="0.25">
      <c r="A2589" t="s">
        <v>114</v>
      </c>
      <c r="B2589" t="s">
        <v>339</v>
      </c>
      <c r="C2589" s="1">
        <v>0.33629920426382198</v>
      </c>
    </row>
    <row r="2590" spans="1:3" x14ac:dyDescent="0.25">
      <c r="A2590" t="s">
        <v>114</v>
      </c>
      <c r="B2590" t="s">
        <v>228</v>
      </c>
      <c r="C2590" s="1">
        <v>0.34327121720168502</v>
      </c>
    </row>
    <row r="2591" spans="1:3" x14ac:dyDescent="0.25">
      <c r="A2591" t="s">
        <v>114</v>
      </c>
      <c r="B2591" t="s">
        <v>138</v>
      </c>
      <c r="C2591" s="1">
        <v>0.299728248693577</v>
      </c>
    </row>
    <row r="2592" spans="1:3" x14ac:dyDescent="0.25">
      <c r="A2592" t="s">
        <v>114</v>
      </c>
      <c r="B2592" t="s">
        <v>340</v>
      </c>
      <c r="C2592" s="1">
        <v>0.29321462809375498</v>
      </c>
    </row>
    <row r="2593" spans="1:3" x14ac:dyDescent="0.25">
      <c r="A2593" t="s">
        <v>114</v>
      </c>
      <c r="B2593" t="s">
        <v>229</v>
      </c>
      <c r="C2593" s="1">
        <v>0.33145912176826597</v>
      </c>
    </row>
    <row r="2594" spans="1:3" x14ac:dyDescent="0.25">
      <c r="A2594" t="s">
        <v>114</v>
      </c>
      <c r="B2594" t="s">
        <v>341</v>
      </c>
      <c r="C2594" s="1">
        <v>0.30249388666940902</v>
      </c>
    </row>
    <row r="2595" spans="1:3" x14ac:dyDescent="0.25">
      <c r="A2595" t="s">
        <v>114</v>
      </c>
      <c r="B2595" t="s">
        <v>342</v>
      </c>
      <c r="C2595" s="1">
        <v>0.31964910468276703</v>
      </c>
    </row>
    <row r="2596" spans="1:3" x14ac:dyDescent="0.25">
      <c r="A2596" t="s">
        <v>114</v>
      </c>
      <c r="B2596" t="s">
        <v>230</v>
      </c>
      <c r="C2596" s="1">
        <v>0.30772927639989101</v>
      </c>
    </row>
    <row r="2597" spans="1:3" x14ac:dyDescent="0.25">
      <c r="A2597" t="s">
        <v>114</v>
      </c>
      <c r="B2597" t="s">
        <v>231</v>
      </c>
      <c r="C2597" s="1">
        <v>0.321281976047047</v>
      </c>
    </row>
    <row r="2598" spans="1:3" x14ac:dyDescent="0.25">
      <c r="A2598" t="s">
        <v>114</v>
      </c>
      <c r="B2598" t="s">
        <v>343</v>
      </c>
      <c r="C2598" s="1">
        <v>0.32505698161661301</v>
      </c>
    </row>
    <row r="2599" spans="1:3" x14ac:dyDescent="0.25">
      <c r="A2599" t="s">
        <v>114</v>
      </c>
      <c r="B2599" t="s">
        <v>344</v>
      </c>
      <c r="C2599" s="1">
        <v>0.32033992089177998</v>
      </c>
    </row>
    <row r="2600" spans="1:3" x14ac:dyDescent="0.25">
      <c r="A2600" t="s">
        <v>114</v>
      </c>
      <c r="B2600" t="s">
        <v>232</v>
      </c>
      <c r="C2600" s="1">
        <v>0.337752088945592</v>
      </c>
    </row>
    <row r="2601" spans="1:3" x14ac:dyDescent="0.25">
      <c r="A2601" t="s">
        <v>114</v>
      </c>
      <c r="B2601" t="s">
        <v>139</v>
      </c>
      <c r="C2601" s="1">
        <v>0.29553161435957798</v>
      </c>
    </row>
    <row r="2602" spans="1:3" x14ac:dyDescent="0.25">
      <c r="A2602" t="s">
        <v>114</v>
      </c>
      <c r="B2602" t="s">
        <v>233</v>
      </c>
      <c r="C2602" s="1">
        <v>0.33286711587583001</v>
      </c>
    </row>
    <row r="2603" spans="1:3" x14ac:dyDescent="0.25">
      <c r="A2603" t="s">
        <v>114</v>
      </c>
      <c r="B2603" t="s">
        <v>140</v>
      </c>
      <c r="C2603" s="1">
        <v>0.34204017542485998</v>
      </c>
    </row>
    <row r="2604" spans="1:3" x14ac:dyDescent="0.25">
      <c r="A2604" t="s">
        <v>114</v>
      </c>
      <c r="B2604" t="s">
        <v>234</v>
      </c>
      <c r="C2604" s="1">
        <v>0.31658927341672299</v>
      </c>
    </row>
    <row r="2605" spans="1:3" x14ac:dyDescent="0.25">
      <c r="A2605" t="s">
        <v>114</v>
      </c>
      <c r="B2605" t="s">
        <v>235</v>
      </c>
      <c r="C2605" s="1">
        <v>0.32859830443997901</v>
      </c>
    </row>
    <row r="2606" spans="1:3" x14ac:dyDescent="0.25">
      <c r="A2606" t="s">
        <v>114</v>
      </c>
      <c r="B2606" t="s">
        <v>345</v>
      </c>
      <c r="C2606" s="1">
        <v>0.29620350861131001</v>
      </c>
    </row>
    <row r="2607" spans="1:3" x14ac:dyDescent="0.25">
      <c r="A2607" t="s">
        <v>114</v>
      </c>
      <c r="B2607" t="s">
        <v>141</v>
      </c>
      <c r="C2607" s="1">
        <v>0.33023563615926899</v>
      </c>
    </row>
    <row r="2608" spans="1:3" x14ac:dyDescent="0.25">
      <c r="A2608" t="s">
        <v>114</v>
      </c>
      <c r="B2608" t="s">
        <v>346</v>
      </c>
      <c r="C2608" s="1">
        <v>0.29739004419742099</v>
      </c>
    </row>
    <row r="2609" spans="1:3" x14ac:dyDescent="0.25">
      <c r="A2609" t="s">
        <v>114</v>
      </c>
      <c r="B2609" t="s">
        <v>347</v>
      </c>
      <c r="C2609" s="1">
        <v>0.305011356310946</v>
      </c>
    </row>
    <row r="2610" spans="1:3" x14ac:dyDescent="0.25">
      <c r="A2610" t="s">
        <v>114</v>
      </c>
      <c r="B2610" t="s">
        <v>348</v>
      </c>
      <c r="C2610" s="1">
        <v>0.30854481427925801</v>
      </c>
    </row>
    <row r="2611" spans="1:3" x14ac:dyDescent="0.25">
      <c r="A2611" t="s">
        <v>114</v>
      </c>
      <c r="B2611" t="s">
        <v>349</v>
      </c>
      <c r="C2611" s="1">
        <v>0.32917157071419501</v>
      </c>
    </row>
    <row r="2612" spans="1:3" x14ac:dyDescent="0.25">
      <c r="A2612" t="s">
        <v>114</v>
      </c>
      <c r="B2612" t="s">
        <v>350</v>
      </c>
      <c r="C2612" s="1">
        <v>0.291781698389247</v>
      </c>
    </row>
    <row r="2613" spans="1:3" x14ac:dyDescent="0.25">
      <c r="A2613" t="s">
        <v>114</v>
      </c>
      <c r="B2613" t="s">
        <v>351</v>
      </c>
      <c r="C2613" s="1">
        <v>0.29105156287733402</v>
      </c>
    </row>
    <row r="2614" spans="1:3" x14ac:dyDescent="0.25">
      <c r="A2614" t="s">
        <v>114</v>
      </c>
      <c r="B2614" t="s">
        <v>237</v>
      </c>
      <c r="C2614" s="1">
        <v>0.32168796899040197</v>
      </c>
    </row>
    <row r="2615" spans="1:3" x14ac:dyDescent="0.25">
      <c r="A2615" t="s">
        <v>114</v>
      </c>
      <c r="B2615" t="s">
        <v>239</v>
      </c>
      <c r="C2615" s="1">
        <v>0.37413355998044201</v>
      </c>
    </row>
    <row r="2616" spans="1:3" x14ac:dyDescent="0.25">
      <c r="A2616" t="s">
        <v>114</v>
      </c>
      <c r="B2616" t="s">
        <v>142</v>
      </c>
      <c r="C2616" s="1">
        <v>0.33448224091100898</v>
      </c>
    </row>
    <row r="2617" spans="1:3" x14ac:dyDescent="0.25">
      <c r="A2617" t="s">
        <v>114</v>
      </c>
      <c r="B2617" t="s">
        <v>143</v>
      </c>
      <c r="C2617" s="1">
        <v>0.32837154957213899</v>
      </c>
    </row>
    <row r="2618" spans="1:3" x14ac:dyDescent="0.25">
      <c r="A2618" t="s">
        <v>114</v>
      </c>
      <c r="B2618" t="s">
        <v>352</v>
      </c>
      <c r="C2618" s="1">
        <v>0.291354735388899</v>
      </c>
    </row>
    <row r="2619" spans="1:3" x14ac:dyDescent="0.25">
      <c r="A2619" t="s">
        <v>114</v>
      </c>
      <c r="B2619" t="s">
        <v>240</v>
      </c>
      <c r="C2619" s="1">
        <v>0.317291598431091</v>
      </c>
    </row>
    <row r="2620" spans="1:3" x14ac:dyDescent="0.25">
      <c r="A2620" t="s">
        <v>114</v>
      </c>
      <c r="B2620" t="s">
        <v>241</v>
      </c>
      <c r="C2620" s="1">
        <v>0.31679790063013902</v>
      </c>
    </row>
    <row r="2621" spans="1:3" x14ac:dyDescent="0.25">
      <c r="A2621" t="s">
        <v>114</v>
      </c>
      <c r="B2621" t="s">
        <v>353</v>
      </c>
      <c r="C2621" s="1">
        <v>0.29429900843763501</v>
      </c>
    </row>
    <row r="2622" spans="1:3" x14ac:dyDescent="0.25">
      <c r="A2622" t="s">
        <v>114</v>
      </c>
      <c r="B2622" t="s">
        <v>242</v>
      </c>
      <c r="C2622" s="1">
        <v>0.38477337447043602</v>
      </c>
    </row>
    <row r="2623" spans="1:3" x14ac:dyDescent="0.25">
      <c r="A2623" t="s">
        <v>114</v>
      </c>
      <c r="B2623" t="s">
        <v>354</v>
      </c>
      <c r="C2623" s="1">
        <v>0.30914339321524198</v>
      </c>
    </row>
    <row r="2624" spans="1:3" x14ac:dyDescent="0.25">
      <c r="A2624" t="s">
        <v>114</v>
      </c>
      <c r="B2624" t="s">
        <v>355</v>
      </c>
      <c r="C2624" s="1">
        <v>0.30360373866634599</v>
      </c>
    </row>
    <row r="2625" spans="1:3" x14ac:dyDescent="0.25">
      <c r="A2625" t="s">
        <v>114</v>
      </c>
      <c r="B2625" t="s">
        <v>146</v>
      </c>
      <c r="C2625" s="1">
        <v>0.35445818046678701</v>
      </c>
    </row>
    <row r="2626" spans="1:3" x14ac:dyDescent="0.25">
      <c r="A2626" t="s">
        <v>114</v>
      </c>
      <c r="B2626" t="s">
        <v>356</v>
      </c>
      <c r="C2626" s="1">
        <v>0.30110829698617297</v>
      </c>
    </row>
    <row r="2627" spans="1:3" x14ac:dyDescent="0.25">
      <c r="A2627" t="s">
        <v>114</v>
      </c>
      <c r="B2627" t="s">
        <v>357</v>
      </c>
      <c r="C2627" s="1">
        <v>0.32714271847902898</v>
      </c>
    </row>
    <row r="2628" spans="1:3" x14ac:dyDescent="0.25">
      <c r="A2628" t="s">
        <v>114</v>
      </c>
      <c r="B2628" t="s">
        <v>243</v>
      </c>
      <c r="C2628" s="1">
        <v>0.33695469514848297</v>
      </c>
    </row>
    <row r="2629" spans="1:3" x14ac:dyDescent="0.25">
      <c r="A2629" t="s">
        <v>114</v>
      </c>
      <c r="B2629" t="s">
        <v>358</v>
      </c>
      <c r="C2629" s="1">
        <v>0.317643687680561</v>
      </c>
    </row>
    <row r="2630" spans="1:3" x14ac:dyDescent="0.25">
      <c r="A2630" t="s">
        <v>114</v>
      </c>
      <c r="B2630" t="s">
        <v>147</v>
      </c>
      <c r="C2630" s="1">
        <v>0.29031141198270699</v>
      </c>
    </row>
    <row r="2631" spans="1:3" x14ac:dyDescent="0.25">
      <c r="A2631" t="s">
        <v>114</v>
      </c>
      <c r="B2631" t="s">
        <v>148</v>
      </c>
      <c r="C2631" s="1">
        <v>0.31081456902926302</v>
      </c>
    </row>
    <row r="2632" spans="1:3" x14ac:dyDescent="0.25">
      <c r="A2632" t="s">
        <v>114</v>
      </c>
      <c r="B2632" t="s">
        <v>244</v>
      </c>
      <c r="C2632" s="1">
        <v>0.32242076504658901</v>
      </c>
    </row>
    <row r="2633" spans="1:3" x14ac:dyDescent="0.25">
      <c r="A2633" t="s">
        <v>114</v>
      </c>
      <c r="B2633" t="s">
        <v>245</v>
      </c>
      <c r="C2633" s="1">
        <v>0.34166881687941097</v>
      </c>
    </row>
    <row r="2634" spans="1:3" x14ac:dyDescent="0.25">
      <c r="A2634" t="s">
        <v>114</v>
      </c>
      <c r="B2634" t="s">
        <v>359</v>
      </c>
      <c r="C2634" s="1">
        <v>0.30515193429733101</v>
      </c>
    </row>
    <row r="2635" spans="1:3" x14ac:dyDescent="0.25">
      <c r="A2635" t="s">
        <v>114</v>
      </c>
      <c r="B2635" t="s">
        <v>360</v>
      </c>
      <c r="C2635" s="1">
        <v>0.29632642583497698</v>
      </c>
    </row>
    <row r="2636" spans="1:3" x14ac:dyDescent="0.25">
      <c r="A2636" t="s">
        <v>114</v>
      </c>
      <c r="B2636" t="s">
        <v>149</v>
      </c>
      <c r="C2636" s="1">
        <v>0.30334312770817201</v>
      </c>
    </row>
    <row r="2637" spans="1:3" x14ac:dyDescent="0.25">
      <c r="A2637" t="s">
        <v>114</v>
      </c>
      <c r="B2637" t="s">
        <v>361</v>
      </c>
      <c r="C2637" s="1">
        <v>0.29533452963978901</v>
      </c>
    </row>
    <row r="2638" spans="1:3" x14ac:dyDescent="0.25">
      <c r="A2638" t="s">
        <v>114</v>
      </c>
      <c r="B2638" t="s">
        <v>362</v>
      </c>
      <c r="C2638" s="1">
        <v>0.29597891163450102</v>
      </c>
    </row>
    <row r="2639" spans="1:3" x14ac:dyDescent="0.25">
      <c r="A2639" t="s">
        <v>114</v>
      </c>
      <c r="B2639" t="s">
        <v>247</v>
      </c>
      <c r="C2639" s="1">
        <v>0.32286120752108799</v>
      </c>
    </row>
    <row r="2640" spans="1:3" x14ac:dyDescent="0.25">
      <c r="A2640" t="s">
        <v>114</v>
      </c>
      <c r="B2640" t="s">
        <v>248</v>
      </c>
      <c r="C2640" s="1">
        <v>0.31520064353416</v>
      </c>
    </row>
    <row r="2641" spans="1:3" x14ac:dyDescent="0.25">
      <c r="A2641" t="s">
        <v>114</v>
      </c>
      <c r="B2641" t="s">
        <v>249</v>
      </c>
      <c r="C2641" s="1">
        <v>0.29610228173613201</v>
      </c>
    </row>
    <row r="2642" spans="1:3" x14ac:dyDescent="0.25">
      <c r="A2642" t="s">
        <v>114</v>
      </c>
      <c r="B2642" t="s">
        <v>150</v>
      </c>
      <c r="C2642" s="1">
        <v>0.315337646553146</v>
      </c>
    </row>
    <row r="2643" spans="1:3" x14ac:dyDescent="0.25">
      <c r="A2643" t="s">
        <v>114</v>
      </c>
      <c r="B2643" t="s">
        <v>151</v>
      </c>
      <c r="C2643" s="1">
        <v>0.289068877776748</v>
      </c>
    </row>
    <row r="2644" spans="1:3" x14ac:dyDescent="0.25">
      <c r="A2644" t="s">
        <v>114</v>
      </c>
      <c r="B2644" t="s">
        <v>250</v>
      </c>
      <c r="C2644" s="1">
        <v>0.33856284820134702</v>
      </c>
    </row>
    <row r="2645" spans="1:3" x14ac:dyDescent="0.25">
      <c r="A2645" t="s">
        <v>114</v>
      </c>
      <c r="B2645" t="s">
        <v>363</v>
      </c>
      <c r="C2645" s="1">
        <v>0.30117456864320702</v>
      </c>
    </row>
    <row r="2646" spans="1:3" x14ac:dyDescent="0.25">
      <c r="A2646" t="s">
        <v>114</v>
      </c>
      <c r="B2646" t="s">
        <v>364</v>
      </c>
      <c r="C2646" s="1">
        <v>0.30216865146204802</v>
      </c>
    </row>
    <row r="2647" spans="1:3" x14ac:dyDescent="0.25">
      <c r="A2647" t="s">
        <v>114</v>
      </c>
      <c r="B2647" t="s">
        <v>251</v>
      </c>
      <c r="C2647" s="1">
        <v>0.30487122661843602</v>
      </c>
    </row>
    <row r="2648" spans="1:3" x14ac:dyDescent="0.25">
      <c r="A2648" t="s">
        <v>114</v>
      </c>
      <c r="B2648" t="s">
        <v>252</v>
      </c>
      <c r="C2648" s="1">
        <v>0.31978490931210501</v>
      </c>
    </row>
    <row r="2649" spans="1:3" x14ac:dyDescent="0.25">
      <c r="A2649" t="s">
        <v>114</v>
      </c>
      <c r="B2649" t="s">
        <v>253</v>
      </c>
      <c r="C2649" s="1">
        <v>0.32795979626454302</v>
      </c>
    </row>
    <row r="2650" spans="1:3" x14ac:dyDescent="0.25">
      <c r="A2650" t="s">
        <v>114</v>
      </c>
      <c r="B2650" t="s">
        <v>152</v>
      </c>
      <c r="C2650" s="1">
        <v>0.32831513312802102</v>
      </c>
    </row>
    <row r="2651" spans="1:3" x14ac:dyDescent="0.25">
      <c r="A2651" t="s">
        <v>114</v>
      </c>
      <c r="B2651" t="s">
        <v>254</v>
      </c>
      <c r="C2651" s="1">
        <v>0.331705532021075</v>
      </c>
    </row>
    <row r="2652" spans="1:3" x14ac:dyDescent="0.25">
      <c r="A2652" t="s">
        <v>114</v>
      </c>
      <c r="B2652" t="s">
        <v>255</v>
      </c>
      <c r="C2652" s="1">
        <v>0.34514263870981499</v>
      </c>
    </row>
    <row r="2653" spans="1:3" x14ac:dyDescent="0.25">
      <c r="A2653" t="s">
        <v>114</v>
      </c>
      <c r="B2653" t="s">
        <v>365</v>
      </c>
      <c r="C2653" s="1">
        <v>0.302389481010229</v>
      </c>
    </row>
    <row r="2654" spans="1:3" x14ac:dyDescent="0.25">
      <c r="A2654" t="s">
        <v>114</v>
      </c>
      <c r="B2654" t="s">
        <v>256</v>
      </c>
      <c r="C2654" s="1">
        <v>0.33146562620827302</v>
      </c>
    </row>
    <row r="2655" spans="1:3" x14ac:dyDescent="0.25">
      <c r="A2655" t="s">
        <v>114</v>
      </c>
      <c r="B2655" t="s">
        <v>366</v>
      </c>
      <c r="C2655" s="1">
        <v>0.29005952296092602</v>
      </c>
    </row>
    <row r="2656" spans="1:3" x14ac:dyDescent="0.25">
      <c r="A2656" t="s">
        <v>114</v>
      </c>
      <c r="B2656" t="s">
        <v>257</v>
      </c>
      <c r="C2656" s="1">
        <v>0.34105892423754702</v>
      </c>
    </row>
    <row r="2657" spans="1:3" x14ac:dyDescent="0.25">
      <c r="A2657" t="s">
        <v>114</v>
      </c>
      <c r="B2657" t="s">
        <v>367</v>
      </c>
      <c r="C2657" s="1">
        <v>0.330634579434116</v>
      </c>
    </row>
    <row r="2658" spans="1:3" x14ac:dyDescent="0.25">
      <c r="A2658" t="s">
        <v>114</v>
      </c>
      <c r="B2658" t="s">
        <v>368</v>
      </c>
      <c r="C2658" s="1">
        <v>0.30518870189182901</v>
      </c>
    </row>
    <row r="2659" spans="1:3" x14ac:dyDescent="0.25">
      <c r="A2659" t="s">
        <v>114</v>
      </c>
      <c r="B2659" t="s">
        <v>258</v>
      </c>
      <c r="C2659" s="1">
        <v>0.30950913358972998</v>
      </c>
    </row>
    <row r="2660" spans="1:3" x14ac:dyDescent="0.25">
      <c r="A2660" t="s">
        <v>114</v>
      </c>
      <c r="B2660" t="s">
        <v>259</v>
      </c>
      <c r="C2660" s="1">
        <v>0.30364311295692797</v>
      </c>
    </row>
    <row r="2661" spans="1:3" x14ac:dyDescent="0.25">
      <c r="A2661" t="s">
        <v>114</v>
      </c>
      <c r="B2661" t="s">
        <v>369</v>
      </c>
      <c r="C2661" s="1">
        <v>0.305120688357988</v>
      </c>
    </row>
    <row r="2662" spans="1:3" x14ac:dyDescent="0.25">
      <c r="A2662" t="s">
        <v>114</v>
      </c>
      <c r="B2662" t="s">
        <v>370</v>
      </c>
      <c r="C2662" s="1">
        <v>0.29096348228540397</v>
      </c>
    </row>
    <row r="2663" spans="1:3" x14ac:dyDescent="0.25">
      <c r="A2663" t="s">
        <v>114</v>
      </c>
      <c r="B2663" t="s">
        <v>260</v>
      </c>
      <c r="C2663" s="1">
        <v>0.295268021702216</v>
      </c>
    </row>
    <row r="2664" spans="1:3" x14ac:dyDescent="0.25">
      <c r="A2664" t="s">
        <v>114</v>
      </c>
      <c r="B2664" t="s">
        <v>371</v>
      </c>
      <c r="C2664" s="1">
        <v>0.30692325758696398</v>
      </c>
    </row>
    <row r="2665" spans="1:3" x14ac:dyDescent="0.25">
      <c r="A2665" t="s">
        <v>114</v>
      </c>
      <c r="B2665" t="s">
        <v>261</v>
      </c>
      <c r="C2665" s="1">
        <v>0.31753844944642601</v>
      </c>
    </row>
    <row r="2666" spans="1:3" x14ac:dyDescent="0.25">
      <c r="A2666" t="s">
        <v>114</v>
      </c>
      <c r="B2666" t="s">
        <v>263</v>
      </c>
      <c r="C2666" s="1">
        <v>0.32998366876843099</v>
      </c>
    </row>
    <row r="2667" spans="1:3" x14ac:dyDescent="0.25">
      <c r="A2667" t="s">
        <v>114</v>
      </c>
      <c r="B2667" t="s">
        <v>264</v>
      </c>
      <c r="C2667" s="1">
        <v>0.31989631590363499</v>
      </c>
    </row>
    <row r="2668" spans="1:3" x14ac:dyDescent="0.25">
      <c r="A2668" t="s">
        <v>114</v>
      </c>
      <c r="B2668" t="s">
        <v>372</v>
      </c>
      <c r="C2668" s="1">
        <v>0.29568868208049198</v>
      </c>
    </row>
    <row r="2669" spans="1:3" x14ac:dyDescent="0.25">
      <c r="A2669" t="s">
        <v>114</v>
      </c>
      <c r="B2669" t="s">
        <v>373</v>
      </c>
      <c r="C2669" s="1">
        <v>0.30998145298920299</v>
      </c>
    </row>
    <row r="2670" spans="1:3" x14ac:dyDescent="0.25">
      <c r="A2670" t="s">
        <v>114</v>
      </c>
      <c r="B2670" t="s">
        <v>265</v>
      </c>
      <c r="C2670" s="1">
        <v>0.35088528430012</v>
      </c>
    </row>
    <row r="2671" spans="1:3" x14ac:dyDescent="0.25">
      <c r="A2671" t="s">
        <v>114</v>
      </c>
      <c r="B2671" t="s">
        <v>266</v>
      </c>
      <c r="C2671" s="1">
        <v>0.34000635189561201</v>
      </c>
    </row>
    <row r="2672" spans="1:3" x14ac:dyDescent="0.25">
      <c r="A2672" t="s">
        <v>114</v>
      </c>
      <c r="B2672" t="s">
        <v>267</v>
      </c>
      <c r="C2672" s="1">
        <v>0.32574107312903</v>
      </c>
    </row>
    <row r="2673" spans="1:3" x14ac:dyDescent="0.25">
      <c r="A2673" t="s">
        <v>114</v>
      </c>
      <c r="B2673" t="s">
        <v>374</v>
      </c>
      <c r="C2673" s="1">
        <v>0.28993571948729502</v>
      </c>
    </row>
    <row r="2674" spans="1:3" x14ac:dyDescent="0.25">
      <c r="A2674" t="s">
        <v>114</v>
      </c>
      <c r="B2674" t="s">
        <v>268</v>
      </c>
      <c r="C2674" s="1">
        <v>0.308058495451426</v>
      </c>
    </row>
    <row r="2675" spans="1:3" x14ac:dyDescent="0.25">
      <c r="A2675" t="s">
        <v>114</v>
      </c>
      <c r="B2675" t="s">
        <v>269</v>
      </c>
      <c r="C2675" s="1">
        <v>0.32732066211914901</v>
      </c>
    </row>
    <row r="2676" spans="1:3" x14ac:dyDescent="0.25">
      <c r="A2676" t="s">
        <v>114</v>
      </c>
      <c r="B2676" t="s">
        <v>270</v>
      </c>
      <c r="C2676" s="1">
        <v>0.308036025714992</v>
      </c>
    </row>
    <row r="2677" spans="1:3" x14ac:dyDescent="0.25">
      <c r="A2677" t="s">
        <v>114</v>
      </c>
      <c r="B2677" t="s">
        <v>271</v>
      </c>
      <c r="C2677" s="1">
        <v>0.34728091902083602</v>
      </c>
    </row>
    <row r="2678" spans="1:3" x14ac:dyDescent="0.25">
      <c r="A2678" t="s">
        <v>114</v>
      </c>
      <c r="B2678" t="s">
        <v>375</v>
      </c>
      <c r="C2678" s="1">
        <v>0.31761762027720503</v>
      </c>
    </row>
    <row r="2679" spans="1:3" x14ac:dyDescent="0.25">
      <c r="A2679" t="s">
        <v>114</v>
      </c>
      <c r="B2679" t="s">
        <v>376</v>
      </c>
      <c r="C2679" s="1">
        <v>0.30723352794030101</v>
      </c>
    </row>
    <row r="2680" spans="1:3" x14ac:dyDescent="0.25">
      <c r="A2680" t="s">
        <v>114</v>
      </c>
      <c r="B2680" t="s">
        <v>272</v>
      </c>
      <c r="C2680" s="1">
        <v>0.33857324414610102</v>
      </c>
    </row>
    <row r="2681" spans="1:3" x14ac:dyDescent="0.25">
      <c r="A2681" t="s">
        <v>114</v>
      </c>
      <c r="B2681" t="s">
        <v>377</v>
      </c>
      <c r="C2681" s="1">
        <v>0.28949640747333699</v>
      </c>
    </row>
    <row r="2682" spans="1:3" x14ac:dyDescent="0.25">
      <c r="A2682" t="s">
        <v>114</v>
      </c>
      <c r="B2682" t="s">
        <v>273</v>
      </c>
      <c r="C2682" s="1">
        <v>0.300248604922428</v>
      </c>
    </row>
    <row r="2683" spans="1:3" x14ac:dyDescent="0.25">
      <c r="A2683" t="s">
        <v>114</v>
      </c>
      <c r="B2683" t="s">
        <v>153</v>
      </c>
      <c r="C2683" s="1">
        <v>0.34999628545443101</v>
      </c>
    </row>
    <row r="2684" spans="1:3" x14ac:dyDescent="0.25">
      <c r="A2684" t="s">
        <v>157</v>
      </c>
      <c r="B2684" t="s">
        <v>154</v>
      </c>
      <c r="C2684" s="1">
        <v>0.33452920991650897</v>
      </c>
    </row>
    <row r="2685" spans="1:3" x14ac:dyDescent="0.25">
      <c r="A2685" t="s">
        <v>157</v>
      </c>
      <c r="B2685" t="s">
        <v>155</v>
      </c>
      <c r="C2685" s="1">
        <v>0.34421687063934397</v>
      </c>
    </row>
    <row r="2686" spans="1:3" x14ac:dyDescent="0.25">
      <c r="A2686" t="s">
        <v>157</v>
      </c>
      <c r="B2686" t="s">
        <v>158</v>
      </c>
      <c r="C2686" s="1">
        <v>0.35267121142278701</v>
      </c>
    </row>
    <row r="2687" spans="1:3" x14ac:dyDescent="0.25">
      <c r="A2687" t="s">
        <v>157</v>
      </c>
      <c r="B2687" t="s">
        <v>274</v>
      </c>
      <c r="C2687" s="1">
        <v>0.30612353441122903</v>
      </c>
    </row>
    <row r="2688" spans="1:3" x14ac:dyDescent="0.25">
      <c r="A2688" t="s">
        <v>157</v>
      </c>
      <c r="B2688" t="s">
        <v>458</v>
      </c>
      <c r="C2688" s="1">
        <v>0.30944969009496898</v>
      </c>
    </row>
    <row r="2689" spans="1:3" x14ac:dyDescent="0.25">
      <c r="A2689" t="s">
        <v>157</v>
      </c>
      <c r="B2689" t="s">
        <v>159</v>
      </c>
      <c r="C2689" s="1">
        <v>0.348863980197128</v>
      </c>
    </row>
    <row r="2690" spans="1:3" x14ac:dyDescent="0.25">
      <c r="A2690" t="s">
        <v>157</v>
      </c>
      <c r="B2690" t="s">
        <v>276</v>
      </c>
      <c r="C2690" s="1">
        <v>0.34597514400207602</v>
      </c>
    </row>
    <row r="2691" spans="1:3" x14ac:dyDescent="0.25">
      <c r="A2691" t="s">
        <v>157</v>
      </c>
      <c r="B2691" t="s">
        <v>160</v>
      </c>
      <c r="C2691" s="1">
        <v>0.31624063076824599</v>
      </c>
    </row>
    <row r="2692" spans="1:3" x14ac:dyDescent="0.25">
      <c r="A2692" t="s">
        <v>157</v>
      </c>
      <c r="B2692" t="s">
        <v>161</v>
      </c>
      <c r="C2692" s="1">
        <v>0.338969121329389</v>
      </c>
    </row>
    <row r="2693" spans="1:3" x14ac:dyDescent="0.25">
      <c r="A2693" t="s">
        <v>157</v>
      </c>
      <c r="B2693" t="s">
        <v>162</v>
      </c>
      <c r="C2693" s="1">
        <v>0.35216318397303797</v>
      </c>
    </row>
    <row r="2694" spans="1:3" x14ac:dyDescent="0.25">
      <c r="A2694" t="s">
        <v>157</v>
      </c>
      <c r="B2694" t="s">
        <v>459</v>
      </c>
      <c r="C2694" s="1">
        <v>0.28902289618763899</v>
      </c>
    </row>
    <row r="2695" spans="1:3" x14ac:dyDescent="0.25">
      <c r="A2695" t="s">
        <v>157</v>
      </c>
      <c r="B2695" t="s">
        <v>277</v>
      </c>
      <c r="C2695" s="1">
        <v>0.338706571921502</v>
      </c>
    </row>
    <row r="2696" spans="1:3" x14ac:dyDescent="0.25">
      <c r="A2696" t="s">
        <v>157</v>
      </c>
      <c r="B2696" t="s">
        <v>163</v>
      </c>
      <c r="C2696" s="1">
        <v>0.36568475990704302</v>
      </c>
    </row>
    <row r="2697" spans="1:3" x14ac:dyDescent="0.25">
      <c r="A2697" t="s">
        <v>157</v>
      </c>
      <c r="B2697" t="s">
        <v>164</v>
      </c>
      <c r="C2697" s="1">
        <v>0.32138847947131499</v>
      </c>
    </row>
    <row r="2698" spans="1:3" x14ac:dyDescent="0.25">
      <c r="A2698" t="s">
        <v>157</v>
      </c>
      <c r="B2698" t="s">
        <v>461</v>
      </c>
      <c r="C2698" s="1">
        <v>0.31672484251990701</v>
      </c>
    </row>
    <row r="2699" spans="1:3" x14ac:dyDescent="0.25">
      <c r="A2699" t="s">
        <v>157</v>
      </c>
      <c r="B2699" t="s">
        <v>165</v>
      </c>
      <c r="C2699" s="1">
        <v>0.335123858534361</v>
      </c>
    </row>
    <row r="2700" spans="1:3" x14ac:dyDescent="0.25">
      <c r="A2700" t="s">
        <v>157</v>
      </c>
      <c r="B2700" t="s">
        <v>168</v>
      </c>
      <c r="C2700" s="1">
        <v>0.37516072331005501</v>
      </c>
    </row>
    <row r="2701" spans="1:3" x14ac:dyDescent="0.25">
      <c r="A2701" t="s">
        <v>157</v>
      </c>
      <c r="B2701" t="s">
        <v>169</v>
      </c>
      <c r="C2701" s="1">
        <v>0.37444536693482899</v>
      </c>
    </row>
    <row r="2702" spans="1:3" x14ac:dyDescent="0.25">
      <c r="A2702" t="s">
        <v>157</v>
      </c>
      <c r="B2702" t="s">
        <v>170</v>
      </c>
      <c r="C2702" s="1">
        <v>0.35460287795168299</v>
      </c>
    </row>
    <row r="2703" spans="1:3" x14ac:dyDescent="0.25">
      <c r="A2703" t="s">
        <v>157</v>
      </c>
      <c r="B2703" t="s">
        <v>463</v>
      </c>
      <c r="C2703" s="1">
        <v>0.304026643161878</v>
      </c>
    </row>
    <row r="2704" spans="1:3" x14ac:dyDescent="0.25">
      <c r="A2704" t="s">
        <v>157</v>
      </c>
      <c r="B2704" t="s">
        <v>171</v>
      </c>
      <c r="C2704" s="1">
        <v>0.33547960715353498</v>
      </c>
    </row>
    <row r="2705" spans="1:3" x14ac:dyDescent="0.25">
      <c r="A2705" t="s">
        <v>157</v>
      </c>
      <c r="B2705" t="s">
        <v>279</v>
      </c>
      <c r="C2705" s="1">
        <v>0.31908161486407799</v>
      </c>
    </row>
    <row r="2706" spans="1:3" x14ac:dyDescent="0.25">
      <c r="A2706" t="s">
        <v>157</v>
      </c>
      <c r="B2706" t="s">
        <v>172</v>
      </c>
      <c r="C2706" s="1">
        <v>0.36484193608520499</v>
      </c>
    </row>
    <row r="2707" spans="1:3" x14ac:dyDescent="0.25">
      <c r="A2707" t="s">
        <v>157</v>
      </c>
      <c r="B2707" t="s">
        <v>116</v>
      </c>
      <c r="C2707" s="1">
        <v>0.31576405756689502</v>
      </c>
    </row>
    <row r="2708" spans="1:3" x14ac:dyDescent="0.25">
      <c r="A2708" t="s">
        <v>157</v>
      </c>
      <c r="B2708" t="s">
        <v>281</v>
      </c>
      <c r="C2708" s="1">
        <v>0.30815038414784501</v>
      </c>
    </row>
    <row r="2709" spans="1:3" x14ac:dyDescent="0.25">
      <c r="A2709" t="s">
        <v>157</v>
      </c>
      <c r="B2709" t="s">
        <v>173</v>
      </c>
      <c r="C2709" s="1">
        <v>0.32008014163918003</v>
      </c>
    </row>
    <row r="2710" spans="1:3" x14ac:dyDescent="0.25">
      <c r="A2710" t="s">
        <v>157</v>
      </c>
      <c r="B2710" t="s">
        <v>282</v>
      </c>
      <c r="C2710" s="1">
        <v>0.34881453959854603</v>
      </c>
    </row>
    <row r="2711" spans="1:3" x14ac:dyDescent="0.25">
      <c r="A2711" t="s">
        <v>157</v>
      </c>
      <c r="B2711" t="s">
        <v>283</v>
      </c>
      <c r="C2711" s="1">
        <v>0.29678184596252399</v>
      </c>
    </row>
    <row r="2712" spans="1:3" x14ac:dyDescent="0.25">
      <c r="A2712" t="s">
        <v>157</v>
      </c>
      <c r="B2712" t="s">
        <v>174</v>
      </c>
      <c r="C2712" s="1">
        <v>0.33301518906234001</v>
      </c>
    </row>
    <row r="2713" spans="1:3" x14ac:dyDescent="0.25">
      <c r="A2713" t="s">
        <v>157</v>
      </c>
      <c r="B2713" t="s">
        <v>284</v>
      </c>
      <c r="C2713" s="1">
        <v>0.34253078249503799</v>
      </c>
    </row>
    <row r="2714" spans="1:3" x14ac:dyDescent="0.25">
      <c r="A2714" t="s">
        <v>157</v>
      </c>
      <c r="B2714" t="s">
        <v>175</v>
      </c>
      <c r="C2714" s="1">
        <v>0.35505871518054</v>
      </c>
    </row>
    <row r="2715" spans="1:3" x14ac:dyDescent="0.25">
      <c r="A2715" t="s">
        <v>157</v>
      </c>
      <c r="B2715" t="s">
        <v>285</v>
      </c>
      <c r="C2715" s="1">
        <v>0.30238536593147303</v>
      </c>
    </row>
    <row r="2716" spans="1:3" x14ac:dyDescent="0.25">
      <c r="A2716" t="s">
        <v>157</v>
      </c>
      <c r="B2716" t="s">
        <v>465</v>
      </c>
      <c r="C2716" s="1">
        <v>0.29571857573400201</v>
      </c>
    </row>
    <row r="2717" spans="1:3" x14ac:dyDescent="0.25">
      <c r="A2717" t="s">
        <v>157</v>
      </c>
      <c r="B2717" t="s">
        <v>176</v>
      </c>
      <c r="C2717" s="1">
        <v>0.34962494727316501</v>
      </c>
    </row>
    <row r="2718" spans="1:3" x14ac:dyDescent="0.25">
      <c r="A2718" t="s">
        <v>157</v>
      </c>
      <c r="B2718" t="s">
        <v>177</v>
      </c>
      <c r="C2718" s="1">
        <v>0.31691340275050001</v>
      </c>
    </row>
    <row r="2719" spans="1:3" x14ac:dyDescent="0.25">
      <c r="A2719" t="s">
        <v>157</v>
      </c>
      <c r="B2719" t="s">
        <v>286</v>
      </c>
      <c r="C2719" s="1">
        <v>0.31280908444955402</v>
      </c>
    </row>
    <row r="2720" spans="1:3" x14ac:dyDescent="0.25">
      <c r="A2720" t="s">
        <v>157</v>
      </c>
      <c r="B2720" t="s">
        <v>178</v>
      </c>
      <c r="C2720" s="1">
        <v>0.35837494128210801</v>
      </c>
    </row>
    <row r="2721" spans="1:3" x14ac:dyDescent="0.25">
      <c r="A2721" t="s">
        <v>157</v>
      </c>
      <c r="B2721" t="s">
        <v>179</v>
      </c>
      <c r="C2721" s="1">
        <v>0.290634264361459</v>
      </c>
    </row>
    <row r="2722" spans="1:3" x14ac:dyDescent="0.25">
      <c r="A2722" t="s">
        <v>157</v>
      </c>
      <c r="B2722" t="s">
        <v>180</v>
      </c>
      <c r="C2722" s="1">
        <v>0.369703829866663</v>
      </c>
    </row>
    <row r="2723" spans="1:3" x14ac:dyDescent="0.25">
      <c r="A2723" t="s">
        <v>157</v>
      </c>
      <c r="B2723" t="s">
        <v>287</v>
      </c>
      <c r="C2723" s="1">
        <v>0.32766858935500498</v>
      </c>
    </row>
    <row r="2724" spans="1:3" x14ac:dyDescent="0.25">
      <c r="A2724" t="s">
        <v>157</v>
      </c>
      <c r="B2724" t="s">
        <v>118</v>
      </c>
      <c r="C2724" s="1">
        <v>0.29818219826528602</v>
      </c>
    </row>
    <row r="2725" spans="1:3" x14ac:dyDescent="0.25">
      <c r="A2725" t="s">
        <v>157</v>
      </c>
      <c r="B2725" t="s">
        <v>181</v>
      </c>
      <c r="C2725" s="1">
        <v>0.38011003307276597</v>
      </c>
    </row>
    <row r="2726" spans="1:3" x14ac:dyDescent="0.25">
      <c r="A2726" t="s">
        <v>157</v>
      </c>
      <c r="B2726" t="s">
        <v>467</v>
      </c>
      <c r="C2726" s="1">
        <v>0.315156879827026</v>
      </c>
    </row>
    <row r="2727" spans="1:3" x14ac:dyDescent="0.25">
      <c r="A2727" t="s">
        <v>157</v>
      </c>
      <c r="B2727" t="s">
        <v>289</v>
      </c>
      <c r="C2727" s="1">
        <v>0.33787377416646203</v>
      </c>
    </row>
    <row r="2728" spans="1:3" x14ac:dyDescent="0.25">
      <c r="A2728" t="s">
        <v>157</v>
      </c>
      <c r="B2728" t="s">
        <v>182</v>
      </c>
      <c r="C2728" s="1">
        <v>0.29231134573294898</v>
      </c>
    </row>
    <row r="2729" spans="1:3" x14ac:dyDescent="0.25">
      <c r="A2729" t="s">
        <v>157</v>
      </c>
      <c r="B2729" t="s">
        <v>290</v>
      </c>
      <c r="C2729" s="1">
        <v>0.31102397017244299</v>
      </c>
    </row>
    <row r="2730" spans="1:3" x14ac:dyDescent="0.25">
      <c r="A2730" t="s">
        <v>157</v>
      </c>
      <c r="B2730" t="s">
        <v>183</v>
      </c>
      <c r="C2730" s="1">
        <v>0.33693271069944097</v>
      </c>
    </row>
    <row r="2731" spans="1:3" x14ac:dyDescent="0.25">
      <c r="A2731" t="s">
        <v>157</v>
      </c>
      <c r="B2731" t="s">
        <v>291</v>
      </c>
      <c r="C2731" s="1">
        <v>0.33780836254873597</v>
      </c>
    </row>
    <row r="2732" spans="1:3" x14ac:dyDescent="0.25">
      <c r="A2732" t="s">
        <v>157</v>
      </c>
      <c r="B2732" t="s">
        <v>292</v>
      </c>
      <c r="C2732" s="1">
        <v>0.33173262830669897</v>
      </c>
    </row>
    <row r="2733" spans="1:3" x14ac:dyDescent="0.25">
      <c r="A2733" t="s">
        <v>157</v>
      </c>
      <c r="B2733" t="s">
        <v>469</v>
      </c>
      <c r="C2733" s="1">
        <v>0.34992161771511399</v>
      </c>
    </row>
    <row r="2734" spans="1:3" x14ac:dyDescent="0.25">
      <c r="A2734" t="s">
        <v>157</v>
      </c>
      <c r="B2734" t="s">
        <v>184</v>
      </c>
      <c r="C2734" s="1">
        <v>0.35093859362986202</v>
      </c>
    </row>
    <row r="2735" spans="1:3" x14ac:dyDescent="0.25">
      <c r="A2735" t="s">
        <v>157</v>
      </c>
      <c r="B2735" t="s">
        <v>294</v>
      </c>
      <c r="C2735" s="1">
        <v>0.368592645966479</v>
      </c>
    </row>
    <row r="2736" spans="1:3" x14ac:dyDescent="0.25">
      <c r="A2736" t="s">
        <v>157</v>
      </c>
      <c r="B2736" t="s">
        <v>185</v>
      </c>
      <c r="C2736" s="1">
        <v>0.291213858583107</v>
      </c>
    </row>
    <row r="2737" spans="1:3" x14ac:dyDescent="0.25">
      <c r="A2737" t="s">
        <v>157</v>
      </c>
      <c r="B2737" t="s">
        <v>470</v>
      </c>
      <c r="C2737" s="1">
        <v>0.32202818136837502</v>
      </c>
    </row>
    <row r="2738" spans="1:3" x14ac:dyDescent="0.25">
      <c r="A2738" t="s">
        <v>157</v>
      </c>
      <c r="B2738" t="s">
        <v>186</v>
      </c>
      <c r="C2738" s="1">
        <v>0.33452198507299002</v>
      </c>
    </row>
    <row r="2739" spans="1:3" x14ac:dyDescent="0.25">
      <c r="A2739" t="s">
        <v>157</v>
      </c>
      <c r="B2739" t="s">
        <v>473</v>
      </c>
      <c r="C2739" s="1">
        <v>0.30731621782469898</v>
      </c>
    </row>
    <row r="2740" spans="1:3" x14ac:dyDescent="0.25">
      <c r="A2740" t="s">
        <v>157</v>
      </c>
      <c r="B2740" t="s">
        <v>187</v>
      </c>
      <c r="C2740" s="1">
        <v>0.362930616677551</v>
      </c>
    </row>
    <row r="2741" spans="1:3" x14ac:dyDescent="0.25">
      <c r="A2741" t="s">
        <v>157</v>
      </c>
      <c r="B2741" t="s">
        <v>298</v>
      </c>
      <c r="C2741" s="1">
        <v>0.30096537060440698</v>
      </c>
    </row>
    <row r="2742" spans="1:3" x14ac:dyDescent="0.25">
      <c r="A2742" t="s">
        <v>157</v>
      </c>
      <c r="B2742" t="s">
        <v>120</v>
      </c>
      <c r="C2742" s="1">
        <v>0.29455527862875402</v>
      </c>
    </row>
    <row r="2743" spans="1:3" x14ac:dyDescent="0.25">
      <c r="A2743" t="s">
        <v>157</v>
      </c>
      <c r="B2743" t="s">
        <v>188</v>
      </c>
      <c r="C2743" s="1">
        <v>0.36415372230336801</v>
      </c>
    </row>
    <row r="2744" spans="1:3" x14ac:dyDescent="0.25">
      <c r="A2744" t="s">
        <v>157</v>
      </c>
      <c r="B2744" t="s">
        <v>125</v>
      </c>
      <c r="C2744" s="1">
        <v>0.30428347098393399</v>
      </c>
    </row>
    <row r="2745" spans="1:3" x14ac:dyDescent="0.25">
      <c r="A2745" t="s">
        <v>157</v>
      </c>
      <c r="B2745" t="s">
        <v>189</v>
      </c>
      <c r="C2745" s="1">
        <v>0.35500951271501702</v>
      </c>
    </row>
    <row r="2746" spans="1:3" x14ac:dyDescent="0.25">
      <c r="A2746" t="s">
        <v>157</v>
      </c>
      <c r="B2746" t="s">
        <v>190</v>
      </c>
      <c r="C2746" s="1">
        <v>0.34922437537988998</v>
      </c>
    </row>
    <row r="2747" spans="1:3" x14ac:dyDescent="0.25">
      <c r="A2747" t="s">
        <v>157</v>
      </c>
      <c r="B2747" t="s">
        <v>300</v>
      </c>
      <c r="C2747" s="1">
        <v>0.32963087107765798</v>
      </c>
    </row>
    <row r="2748" spans="1:3" x14ac:dyDescent="0.25">
      <c r="A2748" t="s">
        <v>157</v>
      </c>
      <c r="B2748" t="s">
        <v>191</v>
      </c>
      <c r="C2748" s="1">
        <v>0.33891264024749201</v>
      </c>
    </row>
    <row r="2749" spans="1:3" x14ac:dyDescent="0.25">
      <c r="A2749" t="s">
        <v>157</v>
      </c>
      <c r="B2749" t="s">
        <v>302</v>
      </c>
      <c r="C2749" s="1">
        <v>0.37550637118475499</v>
      </c>
    </row>
    <row r="2750" spans="1:3" x14ac:dyDescent="0.25">
      <c r="A2750" t="s">
        <v>157</v>
      </c>
      <c r="B2750" t="s">
        <v>303</v>
      </c>
      <c r="C2750" s="1">
        <v>0.32731886962558199</v>
      </c>
    </row>
    <row r="2751" spans="1:3" x14ac:dyDescent="0.25">
      <c r="A2751" t="s">
        <v>157</v>
      </c>
      <c r="B2751" t="s">
        <v>304</v>
      </c>
      <c r="C2751" s="1">
        <v>0.30429029794099599</v>
      </c>
    </row>
    <row r="2752" spans="1:3" x14ac:dyDescent="0.25">
      <c r="A2752" t="s">
        <v>157</v>
      </c>
      <c r="B2752" t="s">
        <v>392</v>
      </c>
      <c r="C2752" s="1">
        <v>0.33688997985916802</v>
      </c>
    </row>
    <row r="2753" spans="1:3" x14ac:dyDescent="0.25">
      <c r="A2753" t="s">
        <v>157</v>
      </c>
      <c r="B2753" t="s">
        <v>126</v>
      </c>
      <c r="C2753" s="1">
        <v>0.34244469678963302</v>
      </c>
    </row>
    <row r="2754" spans="1:3" x14ac:dyDescent="0.25">
      <c r="A2754" t="s">
        <v>157</v>
      </c>
      <c r="B2754" t="s">
        <v>192</v>
      </c>
      <c r="C2754" s="1">
        <v>0.30343746801430699</v>
      </c>
    </row>
    <row r="2755" spans="1:3" x14ac:dyDescent="0.25">
      <c r="A2755" t="s">
        <v>157</v>
      </c>
      <c r="B2755" t="s">
        <v>393</v>
      </c>
      <c r="C2755" s="1">
        <v>0.32116978326351397</v>
      </c>
    </row>
    <row r="2756" spans="1:3" x14ac:dyDescent="0.25">
      <c r="A2756" t="s">
        <v>157</v>
      </c>
      <c r="B2756" t="s">
        <v>193</v>
      </c>
      <c r="C2756" s="1">
        <v>0.35983194918973699</v>
      </c>
    </row>
    <row r="2757" spans="1:3" x14ac:dyDescent="0.25">
      <c r="A2757" t="s">
        <v>157</v>
      </c>
      <c r="B2757" t="s">
        <v>194</v>
      </c>
      <c r="C2757" s="1">
        <v>0.31351074935067802</v>
      </c>
    </row>
    <row r="2758" spans="1:3" x14ac:dyDescent="0.25">
      <c r="A2758" t="s">
        <v>157</v>
      </c>
      <c r="B2758" t="s">
        <v>306</v>
      </c>
      <c r="C2758" s="1">
        <v>0.31537648891749098</v>
      </c>
    </row>
    <row r="2759" spans="1:3" x14ac:dyDescent="0.25">
      <c r="A2759" t="s">
        <v>157</v>
      </c>
      <c r="B2759" t="s">
        <v>195</v>
      </c>
      <c r="C2759" s="1">
        <v>0.31868129790641397</v>
      </c>
    </row>
    <row r="2760" spans="1:3" x14ac:dyDescent="0.25">
      <c r="A2760" t="s">
        <v>157</v>
      </c>
      <c r="B2760" t="s">
        <v>308</v>
      </c>
      <c r="C2760" s="1">
        <v>0.34932163746224298</v>
      </c>
    </row>
    <row r="2761" spans="1:3" x14ac:dyDescent="0.25">
      <c r="A2761" t="s">
        <v>157</v>
      </c>
      <c r="B2761" t="s">
        <v>196</v>
      </c>
      <c r="C2761" s="1">
        <v>0.34656826860531698</v>
      </c>
    </row>
    <row r="2762" spans="1:3" x14ac:dyDescent="0.25">
      <c r="A2762" t="s">
        <v>157</v>
      </c>
      <c r="B2762" t="s">
        <v>197</v>
      </c>
      <c r="C2762" s="1">
        <v>0.293195877756872</v>
      </c>
    </row>
    <row r="2763" spans="1:3" x14ac:dyDescent="0.25">
      <c r="A2763" t="s">
        <v>157</v>
      </c>
      <c r="B2763" t="s">
        <v>198</v>
      </c>
      <c r="C2763" s="1">
        <v>0.344287585596179</v>
      </c>
    </row>
    <row r="2764" spans="1:3" x14ac:dyDescent="0.25">
      <c r="A2764" t="s">
        <v>157</v>
      </c>
      <c r="B2764" t="s">
        <v>309</v>
      </c>
      <c r="C2764" s="1">
        <v>0.35763661967862098</v>
      </c>
    </row>
    <row r="2765" spans="1:3" x14ac:dyDescent="0.25">
      <c r="A2765" t="s">
        <v>157</v>
      </c>
      <c r="B2765" t="s">
        <v>128</v>
      </c>
      <c r="C2765" s="1">
        <v>0.36293070009925499</v>
      </c>
    </row>
    <row r="2766" spans="1:3" x14ac:dyDescent="0.25">
      <c r="A2766" t="s">
        <v>157</v>
      </c>
      <c r="B2766" t="s">
        <v>410</v>
      </c>
      <c r="C2766" s="1">
        <v>0.313562284016624</v>
      </c>
    </row>
    <row r="2767" spans="1:3" x14ac:dyDescent="0.25">
      <c r="A2767" t="s">
        <v>157</v>
      </c>
      <c r="B2767" t="s">
        <v>311</v>
      </c>
      <c r="C2767" s="1">
        <v>0.31921928281932999</v>
      </c>
    </row>
    <row r="2768" spans="1:3" x14ac:dyDescent="0.25">
      <c r="A2768" t="s">
        <v>157</v>
      </c>
      <c r="B2768" t="s">
        <v>312</v>
      </c>
      <c r="C2768" s="1">
        <v>0.32546379409936199</v>
      </c>
    </row>
    <row r="2769" spans="1:3" x14ac:dyDescent="0.25">
      <c r="A2769" t="s">
        <v>157</v>
      </c>
      <c r="B2769" t="s">
        <v>199</v>
      </c>
      <c r="C2769" s="1">
        <v>0.362382598199883</v>
      </c>
    </row>
    <row r="2770" spans="1:3" x14ac:dyDescent="0.25">
      <c r="A2770" t="s">
        <v>157</v>
      </c>
      <c r="B2770" t="s">
        <v>200</v>
      </c>
      <c r="C2770" s="1">
        <v>0.366507858997629</v>
      </c>
    </row>
    <row r="2771" spans="1:3" x14ac:dyDescent="0.25">
      <c r="A2771" t="s">
        <v>157</v>
      </c>
      <c r="B2771" t="s">
        <v>315</v>
      </c>
      <c r="C2771" s="1">
        <v>0.34481871292562</v>
      </c>
    </row>
    <row r="2772" spans="1:3" x14ac:dyDescent="0.25">
      <c r="A2772" t="s">
        <v>157</v>
      </c>
      <c r="B2772" t="s">
        <v>316</v>
      </c>
      <c r="C2772" s="1">
        <v>0.31255646700844902</v>
      </c>
    </row>
    <row r="2773" spans="1:3" x14ac:dyDescent="0.25">
      <c r="A2773" t="s">
        <v>157</v>
      </c>
      <c r="B2773" t="s">
        <v>201</v>
      </c>
      <c r="C2773" s="1">
        <v>0.31479968277082598</v>
      </c>
    </row>
    <row r="2774" spans="1:3" x14ac:dyDescent="0.25">
      <c r="A2774" t="s">
        <v>157</v>
      </c>
      <c r="B2774" t="s">
        <v>202</v>
      </c>
      <c r="C2774" s="1">
        <v>0.30092867171676502</v>
      </c>
    </row>
    <row r="2775" spans="1:3" x14ac:dyDescent="0.25">
      <c r="A2775" t="s">
        <v>157</v>
      </c>
      <c r="B2775" t="s">
        <v>203</v>
      </c>
      <c r="C2775" s="1">
        <v>0.334584759884546</v>
      </c>
    </row>
    <row r="2776" spans="1:3" x14ac:dyDescent="0.25">
      <c r="A2776" t="s">
        <v>157</v>
      </c>
      <c r="B2776" t="s">
        <v>204</v>
      </c>
      <c r="C2776" s="1">
        <v>0.33736500035608802</v>
      </c>
    </row>
    <row r="2777" spans="1:3" x14ac:dyDescent="0.25">
      <c r="A2777" t="s">
        <v>157</v>
      </c>
      <c r="B2777" t="s">
        <v>205</v>
      </c>
      <c r="C2777" s="1">
        <v>0.36557283570396698</v>
      </c>
    </row>
    <row r="2778" spans="1:3" x14ac:dyDescent="0.25">
      <c r="A2778" t="s">
        <v>157</v>
      </c>
      <c r="B2778" t="s">
        <v>394</v>
      </c>
      <c r="C2778" s="1">
        <v>0.33781136693069203</v>
      </c>
    </row>
    <row r="2779" spans="1:3" x14ac:dyDescent="0.25">
      <c r="A2779" t="s">
        <v>157</v>
      </c>
      <c r="B2779" t="s">
        <v>318</v>
      </c>
      <c r="C2779" s="1">
        <v>0.35733377253659099</v>
      </c>
    </row>
    <row r="2780" spans="1:3" x14ac:dyDescent="0.25">
      <c r="A2780" t="s">
        <v>157</v>
      </c>
      <c r="B2780" t="s">
        <v>130</v>
      </c>
      <c r="C2780" s="1">
        <v>0.33919886207789501</v>
      </c>
    </row>
    <row r="2781" spans="1:3" x14ac:dyDescent="0.25">
      <c r="A2781" t="s">
        <v>157</v>
      </c>
      <c r="B2781" t="s">
        <v>319</v>
      </c>
      <c r="C2781" s="1">
        <v>0.30029830727107099</v>
      </c>
    </row>
    <row r="2782" spans="1:3" x14ac:dyDescent="0.25">
      <c r="A2782" t="s">
        <v>157</v>
      </c>
      <c r="B2782" t="s">
        <v>206</v>
      </c>
      <c r="C2782" s="1">
        <v>0.29496678084058597</v>
      </c>
    </row>
    <row r="2783" spans="1:3" x14ac:dyDescent="0.25">
      <c r="A2783" t="s">
        <v>157</v>
      </c>
      <c r="B2783" t="s">
        <v>321</v>
      </c>
      <c r="C2783" s="1">
        <v>0.29359829645635399</v>
      </c>
    </row>
    <row r="2784" spans="1:3" x14ac:dyDescent="0.25">
      <c r="A2784" t="s">
        <v>157</v>
      </c>
      <c r="B2784" t="s">
        <v>396</v>
      </c>
      <c r="C2784" s="1">
        <v>0.29119375013257098</v>
      </c>
    </row>
    <row r="2785" spans="1:3" x14ac:dyDescent="0.25">
      <c r="A2785" t="s">
        <v>157</v>
      </c>
      <c r="B2785" t="s">
        <v>131</v>
      </c>
      <c r="C2785" s="1">
        <v>0.38564428242062498</v>
      </c>
    </row>
    <row r="2786" spans="1:3" x14ac:dyDescent="0.25">
      <c r="A2786" t="s">
        <v>157</v>
      </c>
      <c r="B2786" t="s">
        <v>322</v>
      </c>
      <c r="C2786" s="1">
        <v>0.328022089721832</v>
      </c>
    </row>
    <row r="2787" spans="1:3" x14ac:dyDescent="0.25">
      <c r="A2787" t="s">
        <v>157</v>
      </c>
      <c r="B2787" t="s">
        <v>324</v>
      </c>
      <c r="C2787" s="1">
        <v>0.31941289607246698</v>
      </c>
    </row>
    <row r="2788" spans="1:3" x14ac:dyDescent="0.25">
      <c r="A2788" t="s">
        <v>157</v>
      </c>
      <c r="B2788" t="s">
        <v>325</v>
      </c>
      <c r="C2788" s="1">
        <v>0.325274728079127</v>
      </c>
    </row>
    <row r="2789" spans="1:3" x14ac:dyDescent="0.25">
      <c r="A2789" t="s">
        <v>157</v>
      </c>
      <c r="B2789" t="s">
        <v>132</v>
      </c>
      <c r="C2789" s="1">
        <v>0.31038952377380802</v>
      </c>
    </row>
    <row r="2790" spans="1:3" x14ac:dyDescent="0.25">
      <c r="A2790" t="s">
        <v>157</v>
      </c>
      <c r="B2790" t="s">
        <v>411</v>
      </c>
      <c r="C2790" s="1">
        <v>0.28971005122563498</v>
      </c>
    </row>
    <row r="2791" spans="1:3" x14ac:dyDescent="0.25">
      <c r="A2791" t="s">
        <v>157</v>
      </c>
      <c r="B2791" t="s">
        <v>328</v>
      </c>
      <c r="C2791" s="1">
        <v>0.304981237932961</v>
      </c>
    </row>
    <row r="2792" spans="1:3" x14ac:dyDescent="0.25">
      <c r="A2792" t="s">
        <v>157</v>
      </c>
      <c r="B2792" t="s">
        <v>133</v>
      </c>
      <c r="C2792" s="1">
        <v>0.33160614485662498</v>
      </c>
    </row>
    <row r="2793" spans="1:3" x14ac:dyDescent="0.25">
      <c r="A2793" t="s">
        <v>157</v>
      </c>
      <c r="B2793" t="s">
        <v>412</v>
      </c>
      <c r="C2793" s="1">
        <v>0.33184879547131202</v>
      </c>
    </row>
    <row r="2794" spans="1:3" x14ac:dyDescent="0.25">
      <c r="A2794" t="s">
        <v>157</v>
      </c>
      <c r="B2794" t="s">
        <v>208</v>
      </c>
      <c r="C2794" s="1">
        <v>0.382747050112212</v>
      </c>
    </row>
    <row r="2795" spans="1:3" x14ac:dyDescent="0.25">
      <c r="A2795" t="s">
        <v>157</v>
      </c>
      <c r="B2795" t="s">
        <v>209</v>
      </c>
      <c r="C2795" s="1">
        <v>0.34115862898206301</v>
      </c>
    </row>
    <row r="2796" spans="1:3" x14ac:dyDescent="0.25">
      <c r="A2796" t="s">
        <v>157</v>
      </c>
      <c r="B2796" t="s">
        <v>210</v>
      </c>
      <c r="C2796" s="1">
        <v>0.33918674737217902</v>
      </c>
    </row>
    <row r="2797" spans="1:3" x14ac:dyDescent="0.25">
      <c r="A2797" t="s">
        <v>157</v>
      </c>
      <c r="B2797" t="s">
        <v>211</v>
      </c>
      <c r="C2797" s="1">
        <v>0.31827208306622701</v>
      </c>
    </row>
    <row r="2798" spans="1:3" x14ac:dyDescent="0.25">
      <c r="A2798" t="s">
        <v>157</v>
      </c>
      <c r="B2798" t="s">
        <v>329</v>
      </c>
      <c r="C2798" s="1">
        <v>0.29528726310904702</v>
      </c>
    </row>
    <row r="2799" spans="1:3" x14ac:dyDescent="0.25">
      <c r="A2799" t="s">
        <v>157</v>
      </c>
      <c r="B2799" t="s">
        <v>212</v>
      </c>
      <c r="C2799" s="1">
        <v>0.349671101529692</v>
      </c>
    </row>
    <row r="2800" spans="1:3" x14ac:dyDescent="0.25">
      <c r="A2800" t="s">
        <v>157</v>
      </c>
      <c r="B2800" t="s">
        <v>397</v>
      </c>
      <c r="C2800" s="1">
        <v>0.302774528897581</v>
      </c>
    </row>
    <row r="2801" spans="1:3" x14ac:dyDescent="0.25">
      <c r="A2801" t="s">
        <v>157</v>
      </c>
      <c r="B2801" t="s">
        <v>213</v>
      </c>
      <c r="C2801" s="1">
        <v>0.36819841064551101</v>
      </c>
    </row>
    <row r="2802" spans="1:3" x14ac:dyDescent="0.25">
      <c r="A2802" t="s">
        <v>157</v>
      </c>
      <c r="B2802" t="s">
        <v>331</v>
      </c>
      <c r="C2802" s="1">
        <v>0.31970834299589601</v>
      </c>
    </row>
    <row r="2803" spans="1:3" x14ac:dyDescent="0.25">
      <c r="A2803" t="s">
        <v>157</v>
      </c>
      <c r="B2803" t="s">
        <v>214</v>
      </c>
      <c r="C2803" s="1">
        <v>0.35694057540204299</v>
      </c>
    </row>
    <row r="2804" spans="1:3" x14ac:dyDescent="0.25">
      <c r="A2804" t="s">
        <v>157</v>
      </c>
      <c r="B2804" t="s">
        <v>332</v>
      </c>
      <c r="C2804" s="1">
        <v>0.335071687655974</v>
      </c>
    </row>
    <row r="2805" spans="1:3" x14ac:dyDescent="0.25">
      <c r="A2805" t="s">
        <v>157</v>
      </c>
      <c r="B2805" t="s">
        <v>215</v>
      </c>
      <c r="C2805" s="1">
        <v>0.36355604110631701</v>
      </c>
    </row>
    <row r="2806" spans="1:3" x14ac:dyDescent="0.25">
      <c r="A2806" t="s">
        <v>157</v>
      </c>
      <c r="B2806" t="s">
        <v>216</v>
      </c>
      <c r="C2806" s="1">
        <v>0.34074284148932099</v>
      </c>
    </row>
    <row r="2807" spans="1:3" x14ac:dyDescent="0.25">
      <c r="A2807" t="s">
        <v>157</v>
      </c>
      <c r="B2807" t="s">
        <v>135</v>
      </c>
      <c r="C2807" s="1">
        <v>0.32209504901506197</v>
      </c>
    </row>
    <row r="2808" spans="1:3" x14ac:dyDescent="0.25">
      <c r="A2808" t="s">
        <v>157</v>
      </c>
      <c r="B2808" t="s">
        <v>217</v>
      </c>
      <c r="C2808" s="1">
        <v>0.334916448492315</v>
      </c>
    </row>
    <row r="2809" spans="1:3" x14ac:dyDescent="0.25">
      <c r="A2809" t="s">
        <v>157</v>
      </c>
      <c r="B2809" t="s">
        <v>218</v>
      </c>
      <c r="C2809" s="1">
        <v>0.36639108975510798</v>
      </c>
    </row>
    <row r="2810" spans="1:3" x14ac:dyDescent="0.25">
      <c r="A2810" t="s">
        <v>157</v>
      </c>
      <c r="B2810" t="s">
        <v>334</v>
      </c>
      <c r="C2810" s="1">
        <v>0.35087865639633797</v>
      </c>
    </row>
    <row r="2811" spans="1:3" x14ac:dyDescent="0.25">
      <c r="A2811" t="s">
        <v>157</v>
      </c>
      <c r="B2811" t="s">
        <v>219</v>
      </c>
      <c r="C2811" s="1">
        <v>0.34870281259465902</v>
      </c>
    </row>
    <row r="2812" spans="1:3" x14ac:dyDescent="0.25">
      <c r="A2812" t="s">
        <v>157</v>
      </c>
      <c r="B2812" t="s">
        <v>220</v>
      </c>
      <c r="C2812" s="1">
        <v>0.33158514344585799</v>
      </c>
    </row>
    <row r="2813" spans="1:3" x14ac:dyDescent="0.25">
      <c r="A2813" t="s">
        <v>157</v>
      </c>
      <c r="B2813" t="s">
        <v>398</v>
      </c>
      <c r="C2813" s="1">
        <v>0.311786666936821</v>
      </c>
    </row>
    <row r="2814" spans="1:3" x14ac:dyDescent="0.25">
      <c r="A2814" t="s">
        <v>157</v>
      </c>
      <c r="B2814" t="s">
        <v>221</v>
      </c>
      <c r="C2814" s="1">
        <v>0.337731478179574</v>
      </c>
    </row>
    <row r="2815" spans="1:3" x14ac:dyDescent="0.25">
      <c r="A2815" t="s">
        <v>157</v>
      </c>
      <c r="B2815" t="s">
        <v>223</v>
      </c>
      <c r="C2815" s="1">
        <v>0.300811091386675</v>
      </c>
    </row>
    <row r="2816" spans="1:3" x14ac:dyDescent="0.25">
      <c r="A2816" t="s">
        <v>157</v>
      </c>
      <c r="B2816" t="s">
        <v>399</v>
      </c>
      <c r="C2816" s="1">
        <v>0.32451677642974902</v>
      </c>
    </row>
    <row r="2817" spans="1:3" x14ac:dyDescent="0.25">
      <c r="A2817" t="s">
        <v>157</v>
      </c>
      <c r="B2817" t="s">
        <v>335</v>
      </c>
      <c r="C2817" s="1">
        <v>0.33281071311882698</v>
      </c>
    </row>
    <row r="2818" spans="1:3" x14ac:dyDescent="0.25">
      <c r="A2818" t="s">
        <v>157</v>
      </c>
      <c r="B2818" t="s">
        <v>224</v>
      </c>
      <c r="C2818" s="1">
        <v>0.32677460933275898</v>
      </c>
    </row>
    <row r="2819" spans="1:3" x14ac:dyDescent="0.25">
      <c r="A2819" t="s">
        <v>157</v>
      </c>
      <c r="B2819" t="s">
        <v>337</v>
      </c>
      <c r="C2819" s="1">
        <v>0.30639544057351198</v>
      </c>
    </row>
    <row r="2820" spans="1:3" x14ac:dyDescent="0.25">
      <c r="A2820" t="s">
        <v>157</v>
      </c>
      <c r="B2820" t="s">
        <v>225</v>
      </c>
      <c r="C2820" s="1">
        <v>0.342174700277106</v>
      </c>
    </row>
    <row r="2821" spans="1:3" x14ac:dyDescent="0.25">
      <c r="A2821" t="s">
        <v>157</v>
      </c>
      <c r="B2821" t="s">
        <v>338</v>
      </c>
      <c r="C2821" s="1">
        <v>0.30039730902099199</v>
      </c>
    </row>
    <row r="2822" spans="1:3" x14ac:dyDescent="0.25">
      <c r="A2822" t="s">
        <v>157</v>
      </c>
      <c r="B2822" t="s">
        <v>226</v>
      </c>
      <c r="C2822" s="1">
        <v>0.32612581558138598</v>
      </c>
    </row>
    <row r="2823" spans="1:3" x14ac:dyDescent="0.25">
      <c r="A2823" t="s">
        <v>157</v>
      </c>
      <c r="B2823" t="s">
        <v>137</v>
      </c>
      <c r="C2823" s="1">
        <v>0.35291362281467498</v>
      </c>
    </row>
    <row r="2824" spans="1:3" x14ac:dyDescent="0.25">
      <c r="A2824" t="s">
        <v>157</v>
      </c>
      <c r="B2824" t="s">
        <v>227</v>
      </c>
      <c r="C2824" s="1">
        <v>0.37882571567656498</v>
      </c>
    </row>
    <row r="2825" spans="1:3" x14ac:dyDescent="0.25">
      <c r="A2825" t="s">
        <v>157</v>
      </c>
      <c r="B2825" t="s">
        <v>339</v>
      </c>
      <c r="C2825" s="1">
        <v>0.34711955340641898</v>
      </c>
    </row>
    <row r="2826" spans="1:3" x14ac:dyDescent="0.25">
      <c r="A2826" t="s">
        <v>157</v>
      </c>
      <c r="B2826" t="s">
        <v>228</v>
      </c>
      <c r="C2826" s="1">
        <v>0.36748551407986302</v>
      </c>
    </row>
    <row r="2827" spans="1:3" x14ac:dyDescent="0.25">
      <c r="A2827" t="s">
        <v>157</v>
      </c>
      <c r="B2827" t="s">
        <v>229</v>
      </c>
      <c r="C2827" s="1">
        <v>0.33373987581146303</v>
      </c>
    </row>
    <row r="2828" spans="1:3" x14ac:dyDescent="0.25">
      <c r="A2828" t="s">
        <v>157</v>
      </c>
      <c r="B2828" t="s">
        <v>341</v>
      </c>
      <c r="C2828" s="1">
        <v>0.29651805612379001</v>
      </c>
    </row>
    <row r="2829" spans="1:3" x14ac:dyDescent="0.25">
      <c r="A2829" t="s">
        <v>157</v>
      </c>
      <c r="B2829" t="s">
        <v>342</v>
      </c>
      <c r="C2829" s="1">
        <v>0.29585245898655299</v>
      </c>
    </row>
    <row r="2830" spans="1:3" x14ac:dyDescent="0.25">
      <c r="A2830" t="s">
        <v>157</v>
      </c>
      <c r="B2830" t="s">
        <v>230</v>
      </c>
      <c r="C2830" s="1">
        <v>0.34401849975313198</v>
      </c>
    </row>
    <row r="2831" spans="1:3" x14ac:dyDescent="0.25">
      <c r="A2831" t="s">
        <v>157</v>
      </c>
      <c r="B2831" t="s">
        <v>413</v>
      </c>
      <c r="C2831" s="1">
        <v>0.30824236111867998</v>
      </c>
    </row>
    <row r="2832" spans="1:3" x14ac:dyDescent="0.25">
      <c r="A2832" t="s">
        <v>157</v>
      </c>
      <c r="B2832" t="s">
        <v>400</v>
      </c>
      <c r="C2832" s="1">
        <v>0.29251910955156901</v>
      </c>
    </row>
    <row r="2833" spans="1:3" x14ac:dyDescent="0.25">
      <c r="A2833" t="s">
        <v>157</v>
      </c>
      <c r="B2833" t="s">
        <v>231</v>
      </c>
      <c r="C2833" s="1">
        <v>0.36211030314376402</v>
      </c>
    </row>
    <row r="2834" spans="1:3" x14ac:dyDescent="0.25">
      <c r="A2834" t="s">
        <v>157</v>
      </c>
      <c r="B2834" t="s">
        <v>343</v>
      </c>
      <c r="C2834" s="1">
        <v>0.320304122416743</v>
      </c>
    </row>
    <row r="2835" spans="1:3" x14ac:dyDescent="0.25">
      <c r="A2835" t="s">
        <v>157</v>
      </c>
      <c r="B2835" t="s">
        <v>344</v>
      </c>
      <c r="C2835" s="1">
        <v>0.31418502459178599</v>
      </c>
    </row>
    <row r="2836" spans="1:3" x14ac:dyDescent="0.25">
      <c r="A2836" t="s">
        <v>157</v>
      </c>
      <c r="B2836" t="s">
        <v>232</v>
      </c>
      <c r="C2836" s="1">
        <v>0.326747407257309</v>
      </c>
    </row>
    <row r="2837" spans="1:3" x14ac:dyDescent="0.25">
      <c r="A2837" t="s">
        <v>157</v>
      </c>
      <c r="B2837" t="s">
        <v>233</v>
      </c>
      <c r="C2837" s="1">
        <v>0.37519698563198101</v>
      </c>
    </row>
    <row r="2838" spans="1:3" x14ac:dyDescent="0.25">
      <c r="A2838" t="s">
        <v>157</v>
      </c>
      <c r="B2838" t="s">
        <v>140</v>
      </c>
      <c r="C2838" s="1">
        <v>0.354372389961013</v>
      </c>
    </row>
    <row r="2839" spans="1:3" x14ac:dyDescent="0.25">
      <c r="A2839" t="s">
        <v>157</v>
      </c>
      <c r="B2839" t="s">
        <v>234</v>
      </c>
      <c r="C2839" s="1">
        <v>0.34620936350102499</v>
      </c>
    </row>
    <row r="2840" spans="1:3" x14ac:dyDescent="0.25">
      <c r="A2840" t="s">
        <v>157</v>
      </c>
      <c r="B2840" t="s">
        <v>414</v>
      </c>
      <c r="C2840" s="1">
        <v>0.34792513764372501</v>
      </c>
    </row>
    <row r="2841" spans="1:3" x14ac:dyDescent="0.25">
      <c r="A2841" t="s">
        <v>157</v>
      </c>
      <c r="B2841" t="s">
        <v>409</v>
      </c>
      <c r="C2841" s="1">
        <v>0.35900526273121403</v>
      </c>
    </row>
    <row r="2842" spans="1:3" x14ac:dyDescent="0.25">
      <c r="A2842" t="s">
        <v>157</v>
      </c>
      <c r="B2842" t="s">
        <v>235</v>
      </c>
      <c r="C2842" s="1">
        <v>0.36413013394336102</v>
      </c>
    </row>
    <row r="2843" spans="1:3" x14ac:dyDescent="0.25">
      <c r="A2843" t="s">
        <v>157</v>
      </c>
      <c r="B2843" t="s">
        <v>345</v>
      </c>
      <c r="C2843" s="1">
        <v>0.32143532858699297</v>
      </c>
    </row>
    <row r="2844" spans="1:3" x14ac:dyDescent="0.25">
      <c r="A2844" t="s">
        <v>157</v>
      </c>
      <c r="B2844" t="s">
        <v>424</v>
      </c>
      <c r="C2844" s="1">
        <v>0.28910302669761601</v>
      </c>
    </row>
    <row r="2845" spans="1:3" x14ac:dyDescent="0.25">
      <c r="A2845" t="s">
        <v>157</v>
      </c>
      <c r="B2845" t="s">
        <v>236</v>
      </c>
      <c r="C2845" s="1">
        <v>0.34485517104145502</v>
      </c>
    </row>
    <row r="2846" spans="1:3" x14ac:dyDescent="0.25">
      <c r="A2846" t="s">
        <v>157</v>
      </c>
      <c r="B2846" t="s">
        <v>141</v>
      </c>
      <c r="C2846" s="1">
        <v>0.35561475178965701</v>
      </c>
    </row>
    <row r="2847" spans="1:3" x14ac:dyDescent="0.25">
      <c r="A2847" t="s">
        <v>157</v>
      </c>
      <c r="B2847" t="s">
        <v>346</v>
      </c>
      <c r="C2847" s="1">
        <v>0.32378669965707901</v>
      </c>
    </row>
    <row r="2848" spans="1:3" x14ac:dyDescent="0.25">
      <c r="A2848" t="s">
        <v>157</v>
      </c>
      <c r="B2848" t="s">
        <v>347</v>
      </c>
      <c r="C2848" s="1">
        <v>0.34133069893549101</v>
      </c>
    </row>
    <row r="2849" spans="1:3" x14ac:dyDescent="0.25">
      <c r="A2849" t="s">
        <v>157</v>
      </c>
      <c r="B2849" t="s">
        <v>348</v>
      </c>
      <c r="C2849" s="1">
        <v>0.29635160013038497</v>
      </c>
    </row>
    <row r="2850" spans="1:3" x14ac:dyDescent="0.25">
      <c r="A2850" t="s">
        <v>157</v>
      </c>
      <c r="B2850" t="s">
        <v>349</v>
      </c>
      <c r="C2850" s="1">
        <v>0.30600578657226102</v>
      </c>
    </row>
    <row r="2851" spans="1:3" x14ac:dyDescent="0.25">
      <c r="A2851" t="s">
        <v>157</v>
      </c>
      <c r="B2851" t="s">
        <v>350</v>
      </c>
      <c r="C2851" s="1">
        <v>0.34051237287796998</v>
      </c>
    </row>
    <row r="2852" spans="1:3" x14ac:dyDescent="0.25">
      <c r="A2852" t="s">
        <v>157</v>
      </c>
      <c r="B2852" t="s">
        <v>351</v>
      </c>
      <c r="C2852" s="1">
        <v>0.30783106763733198</v>
      </c>
    </row>
    <row r="2853" spans="1:3" x14ac:dyDescent="0.25">
      <c r="A2853" t="s">
        <v>157</v>
      </c>
      <c r="B2853" t="s">
        <v>388</v>
      </c>
      <c r="C2853" s="1">
        <v>0.29421319254954897</v>
      </c>
    </row>
    <row r="2854" spans="1:3" x14ac:dyDescent="0.25">
      <c r="A2854" t="s">
        <v>157</v>
      </c>
      <c r="B2854" t="s">
        <v>237</v>
      </c>
      <c r="C2854" s="1">
        <v>0.35106843779560898</v>
      </c>
    </row>
    <row r="2855" spans="1:3" x14ac:dyDescent="0.25">
      <c r="A2855" t="s">
        <v>157</v>
      </c>
      <c r="B2855" t="s">
        <v>238</v>
      </c>
      <c r="C2855" s="1">
        <v>0.316715814415851</v>
      </c>
    </row>
    <row r="2856" spans="1:3" x14ac:dyDescent="0.25">
      <c r="A2856" t="s">
        <v>157</v>
      </c>
      <c r="B2856" t="s">
        <v>239</v>
      </c>
      <c r="C2856" s="1">
        <v>0.37016559398547699</v>
      </c>
    </row>
    <row r="2857" spans="1:3" x14ac:dyDescent="0.25">
      <c r="A2857" t="s">
        <v>157</v>
      </c>
      <c r="B2857" t="s">
        <v>142</v>
      </c>
      <c r="C2857" s="1">
        <v>0.33441724698047798</v>
      </c>
    </row>
    <row r="2858" spans="1:3" x14ac:dyDescent="0.25">
      <c r="A2858" t="s">
        <v>157</v>
      </c>
      <c r="B2858" t="s">
        <v>143</v>
      </c>
      <c r="C2858" s="1">
        <v>0.30523901771392198</v>
      </c>
    </row>
    <row r="2859" spans="1:3" x14ac:dyDescent="0.25">
      <c r="A2859" t="s">
        <v>157</v>
      </c>
      <c r="B2859" t="s">
        <v>240</v>
      </c>
      <c r="C2859" s="1">
        <v>0.34212124440236102</v>
      </c>
    </row>
    <row r="2860" spans="1:3" x14ac:dyDescent="0.25">
      <c r="A2860" t="s">
        <v>157</v>
      </c>
      <c r="B2860" t="s">
        <v>425</v>
      </c>
      <c r="C2860" s="1">
        <v>0.290588671484167</v>
      </c>
    </row>
    <row r="2861" spans="1:3" x14ac:dyDescent="0.25">
      <c r="A2861" t="s">
        <v>157</v>
      </c>
      <c r="B2861" t="s">
        <v>241</v>
      </c>
      <c r="C2861" s="1">
        <v>0.299190468666579</v>
      </c>
    </row>
    <row r="2862" spans="1:3" x14ac:dyDescent="0.25">
      <c r="A2862" t="s">
        <v>157</v>
      </c>
      <c r="B2862" t="s">
        <v>242</v>
      </c>
      <c r="C2862" s="1">
        <v>0.38217195700095802</v>
      </c>
    </row>
    <row r="2863" spans="1:3" x14ac:dyDescent="0.25">
      <c r="A2863" t="s">
        <v>157</v>
      </c>
      <c r="B2863" t="s">
        <v>426</v>
      </c>
      <c r="C2863" s="1">
        <v>0.298137874969159</v>
      </c>
    </row>
    <row r="2864" spans="1:3" x14ac:dyDescent="0.25">
      <c r="A2864" t="s">
        <v>157</v>
      </c>
      <c r="B2864" t="s">
        <v>355</v>
      </c>
      <c r="C2864" s="1">
        <v>0.31162157137903101</v>
      </c>
    </row>
    <row r="2865" spans="1:3" x14ac:dyDescent="0.25">
      <c r="A2865" t="s">
        <v>157</v>
      </c>
      <c r="B2865" t="s">
        <v>146</v>
      </c>
      <c r="C2865" s="1">
        <v>0.34401977549829799</v>
      </c>
    </row>
    <row r="2866" spans="1:3" x14ac:dyDescent="0.25">
      <c r="A2866" t="s">
        <v>157</v>
      </c>
      <c r="B2866" t="s">
        <v>357</v>
      </c>
      <c r="C2866" s="1">
        <v>0.33235019921009201</v>
      </c>
    </row>
    <row r="2867" spans="1:3" x14ac:dyDescent="0.25">
      <c r="A2867" t="s">
        <v>157</v>
      </c>
      <c r="B2867" t="s">
        <v>243</v>
      </c>
      <c r="C2867" s="1">
        <v>0.34871248427514501</v>
      </c>
    </row>
    <row r="2868" spans="1:3" x14ac:dyDescent="0.25">
      <c r="A2868" t="s">
        <v>157</v>
      </c>
      <c r="B2868" t="s">
        <v>402</v>
      </c>
      <c r="C2868" s="1">
        <v>0.31543523138235902</v>
      </c>
    </row>
    <row r="2869" spans="1:3" x14ac:dyDescent="0.25">
      <c r="A2869" t="s">
        <v>157</v>
      </c>
      <c r="B2869" t="s">
        <v>358</v>
      </c>
      <c r="C2869" s="1">
        <v>0.31070223740589098</v>
      </c>
    </row>
    <row r="2870" spans="1:3" x14ac:dyDescent="0.25">
      <c r="A2870" t="s">
        <v>157</v>
      </c>
      <c r="B2870" t="s">
        <v>415</v>
      </c>
      <c r="C2870" s="1">
        <v>0.29412355404013402</v>
      </c>
    </row>
    <row r="2871" spans="1:3" x14ac:dyDescent="0.25">
      <c r="A2871" t="s">
        <v>157</v>
      </c>
      <c r="B2871" t="s">
        <v>147</v>
      </c>
      <c r="C2871" s="1">
        <v>0.30277634877279502</v>
      </c>
    </row>
    <row r="2872" spans="1:3" x14ac:dyDescent="0.25">
      <c r="A2872" t="s">
        <v>157</v>
      </c>
      <c r="B2872" t="s">
        <v>244</v>
      </c>
      <c r="C2872" s="1">
        <v>0.304852642809748</v>
      </c>
    </row>
    <row r="2873" spans="1:3" x14ac:dyDescent="0.25">
      <c r="A2873" t="s">
        <v>157</v>
      </c>
      <c r="B2873" t="s">
        <v>245</v>
      </c>
      <c r="C2873" s="1">
        <v>0.33362502302048502</v>
      </c>
    </row>
    <row r="2874" spans="1:3" x14ac:dyDescent="0.25">
      <c r="A2874" t="s">
        <v>157</v>
      </c>
      <c r="B2874" t="s">
        <v>359</v>
      </c>
      <c r="C2874" s="1">
        <v>0.31617632571633603</v>
      </c>
    </row>
    <row r="2875" spans="1:3" x14ac:dyDescent="0.25">
      <c r="A2875" t="s">
        <v>157</v>
      </c>
      <c r="B2875" t="s">
        <v>428</v>
      </c>
      <c r="C2875" s="1">
        <v>0.30771924511441401</v>
      </c>
    </row>
    <row r="2876" spans="1:3" x14ac:dyDescent="0.25">
      <c r="A2876" t="s">
        <v>157</v>
      </c>
      <c r="B2876" t="s">
        <v>360</v>
      </c>
      <c r="C2876" s="1">
        <v>0.33981177034468402</v>
      </c>
    </row>
    <row r="2877" spans="1:3" x14ac:dyDescent="0.25">
      <c r="A2877" t="s">
        <v>157</v>
      </c>
      <c r="B2877" t="s">
        <v>361</v>
      </c>
      <c r="C2877" s="1">
        <v>0.33793509542017303</v>
      </c>
    </row>
    <row r="2878" spans="1:3" x14ac:dyDescent="0.25">
      <c r="A2878" t="s">
        <v>157</v>
      </c>
      <c r="B2878" t="s">
        <v>362</v>
      </c>
      <c r="C2878" s="1">
        <v>0.31212911809244198</v>
      </c>
    </row>
    <row r="2879" spans="1:3" x14ac:dyDescent="0.25">
      <c r="A2879" t="s">
        <v>157</v>
      </c>
      <c r="B2879" t="s">
        <v>246</v>
      </c>
      <c r="C2879" s="1">
        <v>0.35477845958429899</v>
      </c>
    </row>
    <row r="2880" spans="1:3" x14ac:dyDescent="0.25">
      <c r="A2880" t="s">
        <v>157</v>
      </c>
      <c r="B2880" t="s">
        <v>247</v>
      </c>
      <c r="C2880" s="1">
        <v>0.33766831285297599</v>
      </c>
    </row>
    <row r="2881" spans="1:3" x14ac:dyDescent="0.25">
      <c r="A2881" t="s">
        <v>157</v>
      </c>
      <c r="B2881" t="s">
        <v>248</v>
      </c>
      <c r="C2881" s="1">
        <v>0.30018915174952499</v>
      </c>
    </row>
    <row r="2882" spans="1:3" x14ac:dyDescent="0.25">
      <c r="A2882" t="s">
        <v>157</v>
      </c>
      <c r="B2882" t="s">
        <v>249</v>
      </c>
      <c r="C2882" s="1">
        <v>0.33424836480842202</v>
      </c>
    </row>
    <row r="2883" spans="1:3" x14ac:dyDescent="0.25">
      <c r="A2883" t="s">
        <v>157</v>
      </c>
      <c r="B2883" t="s">
        <v>403</v>
      </c>
      <c r="C2883" s="1">
        <v>0.29947921798254001</v>
      </c>
    </row>
    <row r="2884" spans="1:3" x14ac:dyDescent="0.25">
      <c r="A2884" t="s">
        <v>157</v>
      </c>
      <c r="B2884" t="s">
        <v>150</v>
      </c>
      <c r="C2884" s="1">
        <v>0.33287557638146698</v>
      </c>
    </row>
    <row r="2885" spans="1:3" x14ac:dyDescent="0.25">
      <c r="A2885" t="s">
        <v>157</v>
      </c>
      <c r="B2885" t="s">
        <v>250</v>
      </c>
      <c r="C2885" s="1">
        <v>0.33804172227770701</v>
      </c>
    </row>
    <row r="2886" spans="1:3" x14ac:dyDescent="0.25">
      <c r="A2886" t="s">
        <v>157</v>
      </c>
      <c r="B2886" t="s">
        <v>364</v>
      </c>
      <c r="C2886" s="1">
        <v>0.28978087336663</v>
      </c>
    </row>
    <row r="2887" spans="1:3" x14ac:dyDescent="0.25">
      <c r="A2887" t="s">
        <v>157</v>
      </c>
      <c r="B2887" t="s">
        <v>251</v>
      </c>
      <c r="C2887" s="1">
        <v>0.34066746955638899</v>
      </c>
    </row>
    <row r="2888" spans="1:3" x14ac:dyDescent="0.25">
      <c r="A2888" t="s">
        <v>157</v>
      </c>
      <c r="B2888" t="s">
        <v>252</v>
      </c>
      <c r="C2888" s="1">
        <v>0.329574376753621</v>
      </c>
    </row>
    <row r="2889" spans="1:3" x14ac:dyDescent="0.25">
      <c r="A2889" t="s">
        <v>157</v>
      </c>
      <c r="B2889" t="s">
        <v>253</v>
      </c>
      <c r="C2889" s="1">
        <v>0.33537272311476801</v>
      </c>
    </row>
    <row r="2890" spans="1:3" x14ac:dyDescent="0.25">
      <c r="A2890" t="s">
        <v>157</v>
      </c>
      <c r="B2890" t="s">
        <v>152</v>
      </c>
      <c r="C2890" s="1">
        <v>0.301578419139795</v>
      </c>
    </row>
    <row r="2891" spans="1:3" x14ac:dyDescent="0.25">
      <c r="A2891" t="s">
        <v>157</v>
      </c>
      <c r="B2891" t="s">
        <v>254</v>
      </c>
      <c r="C2891" s="1">
        <v>0.31024242688876102</v>
      </c>
    </row>
    <row r="2892" spans="1:3" x14ac:dyDescent="0.25">
      <c r="A2892" t="s">
        <v>157</v>
      </c>
      <c r="B2892" t="s">
        <v>255</v>
      </c>
      <c r="C2892" s="1">
        <v>0.33031829288655301</v>
      </c>
    </row>
    <row r="2893" spans="1:3" x14ac:dyDescent="0.25">
      <c r="A2893" t="s">
        <v>157</v>
      </c>
      <c r="B2893" t="s">
        <v>365</v>
      </c>
      <c r="C2893" s="1">
        <v>0.32495647133201899</v>
      </c>
    </row>
    <row r="2894" spans="1:3" x14ac:dyDescent="0.25">
      <c r="A2894" t="s">
        <v>157</v>
      </c>
      <c r="B2894" t="s">
        <v>256</v>
      </c>
      <c r="C2894" s="1">
        <v>0.31219855122019702</v>
      </c>
    </row>
    <row r="2895" spans="1:3" x14ac:dyDescent="0.25">
      <c r="A2895" t="s">
        <v>157</v>
      </c>
      <c r="B2895" t="s">
        <v>404</v>
      </c>
      <c r="C2895" s="1">
        <v>0.311554589358297</v>
      </c>
    </row>
    <row r="2896" spans="1:3" x14ac:dyDescent="0.25">
      <c r="A2896" t="s">
        <v>157</v>
      </c>
      <c r="B2896" t="s">
        <v>366</v>
      </c>
      <c r="C2896" s="1">
        <v>0.33658015956944798</v>
      </c>
    </row>
    <row r="2897" spans="1:3" x14ac:dyDescent="0.25">
      <c r="A2897" t="s">
        <v>157</v>
      </c>
      <c r="B2897" t="s">
        <v>257</v>
      </c>
      <c r="C2897" s="1">
        <v>0.34300178486699001</v>
      </c>
    </row>
    <row r="2898" spans="1:3" x14ac:dyDescent="0.25">
      <c r="A2898" t="s">
        <v>157</v>
      </c>
      <c r="B2898" t="s">
        <v>367</v>
      </c>
      <c r="C2898" s="1">
        <v>0.318877756436797</v>
      </c>
    </row>
    <row r="2899" spans="1:3" x14ac:dyDescent="0.25">
      <c r="A2899" t="s">
        <v>157</v>
      </c>
      <c r="B2899" t="s">
        <v>368</v>
      </c>
      <c r="C2899" s="1">
        <v>0.35248513447743102</v>
      </c>
    </row>
    <row r="2900" spans="1:3" x14ac:dyDescent="0.25">
      <c r="A2900" t="s">
        <v>157</v>
      </c>
      <c r="B2900" t="s">
        <v>258</v>
      </c>
      <c r="C2900" s="1">
        <v>0.33592990395524602</v>
      </c>
    </row>
    <row r="2901" spans="1:3" x14ac:dyDescent="0.25">
      <c r="A2901" t="s">
        <v>157</v>
      </c>
      <c r="B2901" t="s">
        <v>416</v>
      </c>
      <c r="C2901" s="1">
        <v>0.35597036832530599</v>
      </c>
    </row>
    <row r="2902" spans="1:3" x14ac:dyDescent="0.25">
      <c r="A2902" t="s">
        <v>157</v>
      </c>
      <c r="B2902" t="s">
        <v>369</v>
      </c>
      <c r="C2902" s="1">
        <v>0.34102512772237298</v>
      </c>
    </row>
    <row r="2903" spans="1:3" x14ac:dyDescent="0.25">
      <c r="A2903" t="s">
        <v>157</v>
      </c>
      <c r="B2903" t="s">
        <v>371</v>
      </c>
      <c r="C2903" s="1">
        <v>0.34467929045109302</v>
      </c>
    </row>
    <row r="2904" spans="1:3" x14ac:dyDescent="0.25">
      <c r="A2904" t="s">
        <v>157</v>
      </c>
      <c r="B2904" t="s">
        <v>261</v>
      </c>
      <c r="C2904" s="1">
        <v>0.34667909765261201</v>
      </c>
    </row>
    <row r="2905" spans="1:3" x14ac:dyDescent="0.25">
      <c r="A2905" t="s">
        <v>157</v>
      </c>
      <c r="B2905" t="s">
        <v>262</v>
      </c>
      <c r="C2905" s="1">
        <v>0.33118544133299099</v>
      </c>
    </row>
    <row r="2906" spans="1:3" x14ac:dyDescent="0.25">
      <c r="A2906" t="s">
        <v>157</v>
      </c>
      <c r="B2906" t="s">
        <v>417</v>
      </c>
      <c r="C2906" s="1">
        <v>0.34757177630030101</v>
      </c>
    </row>
    <row r="2907" spans="1:3" x14ac:dyDescent="0.25">
      <c r="A2907" t="s">
        <v>157</v>
      </c>
      <c r="B2907" t="s">
        <v>263</v>
      </c>
      <c r="C2907" s="1">
        <v>0.34822454252753399</v>
      </c>
    </row>
    <row r="2908" spans="1:3" x14ac:dyDescent="0.25">
      <c r="A2908" t="s">
        <v>157</v>
      </c>
      <c r="B2908" t="s">
        <v>264</v>
      </c>
      <c r="C2908" s="1">
        <v>0.34701788748909801</v>
      </c>
    </row>
    <row r="2909" spans="1:3" x14ac:dyDescent="0.25">
      <c r="A2909" t="s">
        <v>157</v>
      </c>
      <c r="B2909" t="s">
        <v>372</v>
      </c>
      <c r="C2909" s="1">
        <v>0.30934936059508</v>
      </c>
    </row>
    <row r="2910" spans="1:3" x14ac:dyDescent="0.25">
      <c r="A2910" t="s">
        <v>157</v>
      </c>
      <c r="B2910" t="s">
        <v>383</v>
      </c>
      <c r="C2910" s="1">
        <v>0.33809580053236099</v>
      </c>
    </row>
    <row r="2911" spans="1:3" x14ac:dyDescent="0.25">
      <c r="A2911" t="s">
        <v>157</v>
      </c>
      <c r="B2911" t="s">
        <v>265</v>
      </c>
      <c r="C2911" s="1">
        <v>0.36247782181073601</v>
      </c>
    </row>
    <row r="2912" spans="1:3" x14ac:dyDescent="0.25">
      <c r="A2912" t="s">
        <v>157</v>
      </c>
      <c r="B2912" t="s">
        <v>406</v>
      </c>
      <c r="C2912" s="1">
        <v>0.28904519243603299</v>
      </c>
    </row>
    <row r="2913" spans="1:3" x14ac:dyDescent="0.25">
      <c r="A2913" t="s">
        <v>157</v>
      </c>
      <c r="B2913" t="s">
        <v>266</v>
      </c>
      <c r="C2913" s="1">
        <v>0.35596153368198102</v>
      </c>
    </row>
    <row r="2914" spans="1:3" x14ac:dyDescent="0.25">
      <c r="A2914" t="s">
        <v>157</v>
      </c>
      <c r="B2914" t="s">
        <v>267</v>
      </c>
      <c r="C2914" s="1">
        <v>0.36833691055333301</v>
      </c>
    </row>
    <row r="2915" spans="1:3" x14ac:dyDescent="0.25">
      <c r="A2915" t="s">
        <v>157</v>
      </c>
      <c r="B2915" t="s">
        <v>268</v>
      </c>
      <c r="C2915" s="1">
        <v>0.31504931211064102</v>
      </c>
    </row>
    <row r="2916" spans="1:3" x14ac:dyDescent="0.25">
      <c r="A2916" t="s">
        <v>157</v>
      </c>
      <c r="B2916" t="s">
        <v>269</v>
      </c>
      <c r="C2916" s="1">
        <v>0.32497730032455702</v>
      </c>
    </row>
    <row r="2917" spans="1:3" x14ac:dyDescent="0.25">
      <c r="A2917" t="s">
        <v>157</v>
      </c>
      <c r="B2917" t="s">
        <v>270</v>
      </c>
      <c r="C2917" s="1">
        <v>0.30822146319431698</v>
      </c>
    </row>
    <row r="2918" spans="1:3" x14ac:dyDescent="0.25">
      <c r="A2918" t="s">
        <v>157</v>
      </c>
      <c r="B2918" t="s">
        <v>271</v>
      </c>
      <c r="C2918" s="1">
        <v>0.37568752252783899</v>
      </c>
    </row>
    <row r="2919" spans="1:3" x14ac:dyDescent="0.25">
      <c r="A2919" t="s">
        <v>157</v>
      </c>
      <c r="B2919" t="s">
        <v>407</v>
      </c>
      <c r="C2919" s="1">
        <v>0.30747771884630398</v>
      </c>
    </row>
    <row r="2920" spans="1:3" x14ac:dyDescent="0.25">
      <c r="A2920" t="s">
        <v>157</v>
      </c>
      <c r="B2920" t="s">
        <v>375</v>
      </c>
      <c r="C2920" s="1">
        <v>0.308292562153683</v>
      </c>
    </row>
    <row r="2921" spans="1:3" x14ac:dyDescent="0.25">
      <c r="A2921" t="s">
        <v>157</v>
      </c>
      <c r="B2921" t="s">
        <v>376</v>
      </c>
      <c r="C2921" s="1">
        <v>0.29131634412429203</v>
      </c>
    </row>
    <row r="2922" spans="1:3" x14ac:dyDescent="0.25">
      <c r="A2922" t="s">
        <v>157</v>
      </c>
      <c r="B2922" t="s">
        <v>418</v>
      </c>
      <c r="C2922" s="1">
        <v>0.31271144890276198</v>
      </c>
    </row>
    <row r="2923" spans="1:3" x14ac:dyDescent="0.25">
      <c r="A2923" t="s">
        <v>157</v>
      </c>
      <c r="B2923" t="s">
        <v>272</v>
      </c>
      <c r="C2923" s="1">
        <v>0.37675754231970698</v>
      </c>
    </row>
    <row r="2924" spans="1:3" x14ac:dyDescent="0.25">
      <c r="A2924" t="s">
        <v>157</v>
      </c>
      <c r="B2924" t="s">
        <v>431</v>
      </c>
      <c r="C2924" s="1">
        <v>0.29260834479627601</v>
      </c>
    </row>
    <row r="2925" spans="1:3" x14ac:dyDescent="0.25">
      <c r="A2925" t="s">
        <v>157</v>
      </c>
      <c r="B2925" t="s">
        <v>408</v>
      </c>
      <c r="C2925" s="1">
        <v>0.29212862279331803</v>
      </c>
    </row>
    <row r="2926" spans="1:3" x14ac:dyDescent="0.25">
      <c r="A2926" t="s">
        <v>157</v>
      </c>
      <c r="B2926" t="s">
        <v>273</v>
      </c>
      <c r="C2926" s="1">
        <v>0.32404396051221501</v>
      </c>
    </row>
    <row r="2927" spans="1:3" x14ac:dyDescent="0.25">
      <c r="A2927" t="s">
        <v>157</v>
      </c>
      <c r="B2927" t="s">
        <v>153</v>
      </c>
      <c r="C2927" s="1">
        <v>0.35200217417963298</v>
      </c>
    </row>
    <row r="2928" spans="1:3" x14ac:dyDescent="0.25">
      <c r="A2928" t="s">
        <v>158</v>
      </c>
      <c r="B2928" t="s">
        <v>155</v>
      </c>
      <c r="C2928" s="1">
        <v>0.292250928963387</v>
      </c>
    </row>
    <row r="2929" spans="1:3" x14ac:dyDescent="0.25">
      <c r="A2929" t="s">
        <v>158</v>
      </c>
      <c r="B2929" t="s">
        <v>159</v>
      </c>
      <c r="C2929" s="1">
        <v>0.33334710198422701</v>
      </c>
    </row>
    <row r="2930" spans="1:3" x14ac:dyDescent="0.25">
      <c r="A2930" t="s">
        <v>158</v>
      </c>
      <c r="B2930" t="s">
        <v>163</v>
      </c>
      <c r="C2930" s="1">
        <v>0.31163833014522102</v>
      </c>
    </row>
    <row r="2931" spans="1:3" x14ac:dyDescent="0.25">
      <c r="A2931" t="s">
        <v>158</v>
      </c>
      <c r="B2931" t="s">
        <v>168</v>
      </c>
      <c r="C2931" s="1">
        <v>0.331846660393041</v>
      </c>
    </row>
    <row r="2932" spans="1:3" x14ac:dyDescent="0.25">
      <c r="A2932" t="s">
        <v>158</v>
      </c>
      <c r="B2932" t="s">
        <v>169</v>
      </c>
      <c r="C2932" s="1">
        <v>0.31090547104849597</v>
      </c>
    </row>
    <row r="2933" spans="1:3" x14ac:dyDescent="0.25">
      <c r="A2933" t="s">
        <v>158</v>
      </c>
      <c r="B2933" t="s">
        <v>175</v>
      </c>
      <c r="C2933" s="1">
        <v>0.31567870300213502</v>
      </c>
    </row>
    <row r="2934" spans="1:3" x14ac:dyDescent="0.25">
      <c r="A2934" t="s">
        <v>158</v>
      </c>
      <c r="B2934" t="s">
        <v>178</v>
      </c>
      <c r="C2934" s="1">
        <v>0.32979485166132799</v>
      </c>
    </row>
    <row r="2935" spans="1:3" x14ac:dyDescent="0.25">
      <c r="A2935" t="s">
        <v>158</v>
      </c>
      <c r="B2935" t="s">
        <v>180</v>
      </c>
      <c r="C2935" s="1">
        <v>0.35386758739380803</v>
      </c>
    </row>
    <row r="2936" spans="1:3" x14ac:dyDescent="0.25">
      <c r="A2936" t="s">
        <v>158</v>
      </c>
      <c r="B2936" t="s">
        <v>181</v>
      </c>
      <c r="C2936" s="1">
        <v>0.352593030531477</v>
      </c>
    </row>
    <row r="2937" spans="1:3" x14ac:dyDescent="0.25">
      <c r="A2937" t="s">
        <v>158</v>
      </c>
      <c r="B2937" t="s">
        <v>289</v>
      </c>
      <c r="C2937" s="1">
        <v>0.29386083520358403</v>
      </c>
    </row>
    <row r="2938" spans="1:3" x14ac:dyDescent="0.25">
      <c r="A2938" t="s">
        <v>158</v>
      </c>
      <c r="B2938" t="s">
        <v>291</v>
      </c>
      <c r="C2938" s="1">
        <v>0.29108124634498</v>
      </c>
    </row>
    <row r="2939" spans="1:3" x14ac:dyDescent="0.25">
      <c r="A2939" t="s">
        <v>158</v>
      </c>
      <c r="B2939" t="s">
        <v>294</v>
      </c>
      <c r="C2939" s="1">
        <v>0.32727079139118198</v>
      </c>
    </row>
    <row r="2940" spans="1:3" x14ac:dyDescent="0.25">
      <c r="A2940" t="s">
        <v>158</v>
      </c>
      <c r="B2940" t="s">
        <v>187</v>
      </c>
      <c r="C2940" s="1">
        <v>0.32809910438412698</v>
      </c>
    </row>
    <row r="2941" spans="1:3" x14ac:dyDescent="0.25">
      <c r="A2941" t="s">
        <v>158</v>
      </c>
      <c r="B2941" t="s">
        <v>188</v>
      </c>
      <c r="C2941" s="1">
        <v>0.35811702398780598</v>
      </c>
    </row>
    <row r="2942" spans="1:3" x14ac:dyDescent="0.25">
      <c r="A2942" t="s">
        <v>158</v>
      </c>
      <c r="B2942" t="s">
        <v>189</v>
      </c>
      <c r="C2942" s="1">
        <v>0.28922909067114699</v>
      </c>
    </row>
    <row r="2943" spans="1:3" x14ac:dyDescent="0.25">
      <c r="A2943" t="s">
        <v>158</v>
      </c>
      <c r="B2943" t="s">
        <v>190</v>
      </c>
      <c r="C2943" s="1">
        <v>0.32632234623974898</v>
      </c>
    </row>
    <row r="2944" spans="1:3" x14ac:dyDescent="0.25">
      <c r="A2944" t="s">
        <v>158</v>
      </c>
      <c r="B2944" t="s">
        <v>302</v>
      </c>
      <c r="C2944" s="1">
        <v>0.328258650757004</v>
      </c>
    </row>
    <row r="2945" spans="1:3" x14ac:dyDescent="0.25">
      <c r="A2945" t="s">
        <v>158</v>
      </c>
      <c r="B2945" t="s">
        <v>308</v>
      </c>
      <c r="C2945" s="1">
        <v>0.30239882435494903</v>
      </c>
    </row>
    <row r="2946" spans="1:3" x14ac:dyDescent="0.25">
      <c r="A2946" t="s">
        <v>158</v>
      </c>
      <c r="B2946" t="s">
        <v>309</v>
      </c>
      <c r="C2946" s="1">
        <v>0.30815802715649099</v>
      </c>
    </row>
    <row r="2947" spans="1:3" x14ac:dyDescent="0.25">
      <c r="A2947" t="s">
        <v>158</v>
      </c>
      <c r="B2947" t="s">
        <v>128</v>
      </c>
      <c r="C2947" s="1">
        <v>0.34015217650651602</v>
      </c>
    </row>
    <row r="2948" spans="1:3" x14ac:dyDescent="0.25">
      <c r="A2948" t="s">
        <v>158</v>
      </c>
      <c r="B2948" t="s">
        <v>200</v>
      </c>
      <c r="C2948" s="1">
        <v>0.33878160240295502</v>
      </c>
    </row>
    <row r="2949" spans="1:3" x14ac:dyDescent="0.25">
      <c r="A2949" t="s">
        <v>158</v>
      </c>
      <c r="B2949" t="s">
        <v>394</v>
      </c>
      <c r="C2949" s="1">
        <v>0.32034213706378201</v>
      </c>
    </row>
    <row r="2950" spans="1:3" x14ac:dyDescent="0.25">
      <c r="A2950" t="s">
        <v>158</v>
      </c>
      <c r="B2950" t="s">
        <v>318</v>
      </c>
      <c r="C2950" s="1">
        <v>0.32269016196226502</v>
      </c>
    </row>
    <row r="2951" spans="1:3" x14ac:dyDescent="0.25">
      <c r="A2951" t="s">
        <v>158</v>
      </c>
      <c r="B2951" t="s">
        <v>131</v>
      </c>
      <c r="C2951" s="1">
        <v>0.34464878635808599</v>
      </c>
    </row>
    <row r="2952" spans="1:3" x14ac:dyDescent="0.25">
      <c r="A2952" t="s">
        <v>158</v>
      </c>
      <c r="B2952" t="s">
        <v>208</v>
      </c>
      <c r="C2952" s="1">
        <v>0.337778329062424</v>
      </c>
    </row>
    <row r="2953" spans="1:3" x14ac:dyDescent="0.25">
      <c r="A2953" t="s">
        <v>158</v>
      </c>
      <c r="B2953" t="s">
        <v>209</v>
      </c>
      <c r="C2953" s="1">
        <v>0.30280653817722702</v>
      </c>
    </row>
    <row r="2954" spans="1:3" x14ac:dyDescent="0.25">
      <c r="A2954" t="s">
        <v>158</v>
      </c>
      <c r="B2954" t="s">
        <v>213</v>
      </c>
      <c r="C2954" s="1">
        <v>0.29435039019391002</v>
      </c>
    </row>
    <row r="2955" spans="1:3" x14ac:dyDescent="0.25">
      <c r="A2955" t="s">
        <v>158</v>
      </c>
      <c r="B2955" t="s">
        <v>215</v>
      </c>
      <c r="C2955" s="1">
        <v>0.29927170230098099</v>
      </c>
    </row>
    <row r="2956" spans="1:3" x14ac:dyDescent="0.25">
      <c r="A2956" t="s">
        <v>158</v>
      </c>
      <c r="B2956" t="s">
        <v>216</v>
      </c>
      <c r="C2956" s="1">
        <v>0.32820889683163701</v>
      </c>
    </row>
    <row r="2957" spans="1:3" x14ac:dyDescent="0.25">
      <c r="A2957" t="s">
        <v>158</v>
      </c>
      <c r="B2957" t="s">
        <v>218</v>
      </c>
      <c r="C2957" s="1">
        <v>0.30709009181088798</v>
      </c>
    </row>
    <row r="2958" spans="1:3" x14ac:dyDescent="0.25">
      <c r="A2958" t="s">
        <v>158</v>
      </c>
      <c r="B2958" t="s">
        <v>399</v>
      </c>
      <c r="C2958" s="1">
        <v>0.30220645969142301</v>
      </c>
    </row>
    <row r="2959" spans="1:3" x14ac:dyDescent="0.25">
      <c r="A2959" t="s">
        <v>158</v>
      </c>
      <c r="B2959" t="s">
        <v>137</v>
      </c>
      <c r="C2959" s="1">
        <v>0.31802667847607302</v>
      </c>
    </row>
    <row r="2960" spans="1:3" x14ac:dyDescent="0.25">
      <c r="A2960" t="s">
        <v>158</v>
      </c>
      <c r="B2960" t="s">
        <v>227</v>
      </c>
      <c r="C2960" s="1">
        <v>0.32165988065047302</v>
      </c>
    </row>
    <row r="2961" spans="1:3" x14ac:dyDescent="0.25">
      <c r="A2961" t="s">
        <v>158</v>
      </c>
      <c r="B2961" t="s">
        <v>228</v>
      </c>
      <c r="C2961" s="1">
        <v>0.335871454794685</v>
      </c>
    </row>
    <row r="2962" spans="1:3" x14ac:dyDescent="0.25">
      <c r="A2962" t="s">
        <v>158</v>
      </c>
      <c r="B2962" t="s">
        <v>231</v>
      </c>
      <c r="C2962" s="1">
        <v>0.30941518403933599</v>
      </c>
    </row>
    <row r="2963" spans="1:3" x14ac:dyDescent="0.25">
      <c r="A2963" t="s">
        <v>158</v>
      </c>
      <c r="B2963" t="s">
        <v>233</v>
      </c>
      <c r="C2963" s="1">
        <v>0.31016580354113199</v>
      </c>
    </row>
    <row r="2964" spans="1:3" x14ac:dyDescent="0.25">
      <c r="A2964" t="s">
        <v>158</v>
      </c>
      <c r="B2964" t="s">
        <v>140</v>
      </c>
      <c r="C2964" s="1">
        <v>0.30544608904217502</v>
      </c>
    </row>
    <row r="2965" spans="1:3" x14ac:dyDescent="0.25">
      <c r="A2965" t="s">
        <v>158</v>
      </c>
      <c r="B2965" t="s">
        <v>236</v>
      </c>
      <c r="C2965" s="1">
        <v>0.32990364471089301</v>
      </c>
    </row>
    <row r="2966" spans="1:3" x14ac:dyDescent="0.25">
      <c r="A2966" t="s">
        <v>158</v>
      </c>
      <c r="B2966" t="s">
        <v>141</v>
      </c>
      <c r="C2966" s="1">
        <v>0.30247462389888902</v>
      </c>
    </row>
    <row r="2967" spans="1:3" x14ac:dyDescent="0.25">
      <c r="A2967" t="s">
        <v>158</v>
      </c>
      <c r="B2967" t="s">
        <v>350</v>
      </c>
      <c r="C2967" s="1">
        <v>0.29736234209886098</v>
      </c>
    </row>
    <row r="2968" spans="1:3" x14ac:dyDescent="0.25">
      <c r="A2968" t="s">
        <v>158</v>
      </c>
      <c r="B2968" t="s">
        <v>237</v>
      </c>
      <c r="C2968" s="1">
        <v>0.29369187606340003</v>
      </c>
    </row>
    <row r="2969" spans="1:3" x14ac:dyDescent="0.25">
      <c r="A2969" t="s">
        <v>158</v>
      </c>
      <c r="B2969" t="s">
        <v>239</v>
      </c>
      <c r="C2969" s="1">
        <v>0.302397733816335</v>
      </c>
    </row>
    <row r="2970" spans="1:3" x14ac:dyDescent="0.25">
      <c r="A2970" t="s">
        <v>158</v>
      </c>
      <c r="B2970" t="s">
        <v>242</v>
      </c>
      <c r="C2970" s="1">
        <v>0.35287512763493301</v>
      </c>
    </row>
    <row r="2971" spans="1:3" x14ac:dyDescent="0.25">
      <c r="A2971" t="s">
        <v>158</v>
      </c>
      <c r="B2971" t="s">
        <v>361</v>
      </c>
      <c r="C2971" s="1">
        <v>0.30718068405297699</v>
      </c>
    </row>
    <row r="2972" spans="1:3" x14ac:dyDescent="0.25">
      <c r="A2972" t="s">
        <v>158</v>
      </c>
      <c r="B2972" t="s">
        <v>246</v>
      </c>
      <c r="C2972" s="1">
        <v>0.30732969933329601</v>
      </c>
    </row>
    <row r="2973" spans="1:3" x14ac:dyDescent="0.25">
      <c r="A2973" t="s">
        <v>158</v>
      </c>
      <c r="B2973" t="s">
        <v>250</v>
      </c>
      <c r="C2973" s="1">
        <v>0.304183909269232</v>
      </c>
    </row>
    <row r="2974" spans="1:3" x14ac:dyDescent="0.25">
      <c r="A2974" t="s">
        <v>158</v>
      </c>
      <c r="B2974" t="s">
        <v>366</v>
      </c>
      <c r="C2974" s="1">
        <v>0.29121994762657299</v>
      </c>
    </row>
    <row r="2975" spans="1:3" x14ac:dyDescent="0.25">
      <c r="A2975" t="s">
        <v>158</v>
      </c>
      <c r="B2975" t="s">
        <v>368</v>
      </c>
      <c r="C2975" s="1">
        <v>0.31197414816011099</v>
      </c>
    </row>
    <row r="2976" spans="1:3" x14ac:dyDescent="0.25">
      <c r="A2976" t="s">
        <v>158</v>
      </c>
      <c r="B2976" t="s">
        <v>261</v>
      </c>
      <c r="C2976" s="1">
        <v>0.29869246095805901</v>
      </c>
    </row>
    <row r="2977" spans="1:3" x14ac:dyDescent="0.25">
      <c r="A2977" t="s">
        <v>158</v>
      </c>
      <c r="B2977" t="s">
        <v>267</v>
      </c>
      <c r="C2977" s="1">
        <v>0.30994330870647602</v>
      </c>
    </row>
    <row r="2978" spans="1:3" x14ac:dyDescent="0.25">
      <c r="A2978" t="s">
        <v>158</v>
      </c>
      <c r="B2978" t="s">
        <v>271</v>
      </c>
      <c r="C2978" s="1">
        <v>0.33990230549568101</v>
      </c>
    </row>
    <row r="2979" spans="1:3" x14ac:dyDescent="0.25">
      <c r="A2979" t="s">
        <v>455</v>
      </c>
      <c r="B2979" t="s">
        <v>274</v>
      </c>
      <c r="C2979" s="1">
        <v>0.31656609384726903</v>
      </c>
    </row>
    <row r="2980" spans="1:3" x14ac:dyDescent="0.25">
      <c r="A2980" t="s">
        <v>455</v>
      </c>
      <c r="B2980" t="s">
        <v>276</v>
      </c>
      <c r="C2980" s="1">
        <v>0.301127454706555</v>
      </c>
    </row>
    <row r="2981" spans="1:3" x14ac:dyDescent="0.25">
      <c r="A2981" t="s">
        <v>455</v>
      </c>
      <c r="B2981" t="s">
        <v>163</v>
      </c>
      <c r="C2981" s="1">
        <v>0.29599526928251202</v>
      </c>
    </row>
    <row r="2982" spans="1:3" x14ac:dyDescent="0.25">
      <c r="A2982" t="s">
        <v>455</v>
      </c>
      <c r="B2982" t="s">
        <v>169</v>
      </c>
      <c r="C2982" s="1">
        <v>0.298025406317381</v>
      </c>
    </row>
    <row r="2983" spans="1:3" x14ac:dyDescent="0.25">
      <c r="A2983" t="s">
        <v>455</v>
      </c>
      <c r="B2983" t="s">
        <v>171</v>
      </c>
      <c r="C2983" s="1">
        <v>0.294829561228728</v>
      </c>
    </row>
    <row r="2984" spans="1:3" x14ac:dyDescent="0.25">
      <c r="A2984" t="s">
        <v>455</v>
      </c>
      <c r="B2984" t="s">
        <v>282</v>
      </c>
      <c r="C2984" s="1">
        <v>0.29949204005586799</v>
      </c>
    </row>
    <row r="2985" spans="1:3" x14ac:dyDescent="0.25">
      <c r="A2985" t="s">
        <v>455</v>
      </c>
      <c r="B2985" t="s">
        <v>284</v>
      </c>
      <c r="C2985" s="1">
        <v>0.298037670950277</v>
      </c>
    </row>
    <row r="2986" spans="1:3" x14ac:dyDescent="0.25">
      <c r="A2986" t="s">
        <v>455</v>
      </c>
      <c r="B2986" t="s">
        <v>286</v>
      </c>
      <c r="C2986" s="1">
        <v>0.31715264136808202</v>
      </c>
    </row>
    <row r="2987" spans="1:3" x14ac:dyDescent="0.25">
      <c r="A2987" t="s">
        <v>455</v>
      </c>
      <c r="B2987" t="s">
        <v>181</v>
      </c>
      <c r="C2987" s="1">
        <v>0.305759381849322</v>
      </c>
    </row>
    <row r="2988" spans="1:3" x14ac:dyDescent="0.25">
      <c r="A2988" t="s">
        <v>455</v>
      </c>
      <c r="B2988" t="s">
        <v>289</v>
      </c>
      <c r="C2988" s="1">
        <v>0.29454200378214401</v>
      </c>
    </row>
    <row r="2989" spans="1:3" x14ac:dyDescent="0.25">
      <c r="A2989" t="s">
        <v>455</v>
      </c>
      <c r="B2989" t="s">
        <v>470</v>
      </c>
      <c r="C2989" s="1">
        <v>0.30239241330775002</v>
      </c>
    </row>
    <row r="2990" spans="1:3" x14ac:dyDescent="0.25">
      <c r="A2990" t="s">
        <v>455</v>
      </c>
      <c r="B2990" t="s">
        <v>188</v>
      </c>
      <c r="C2990" s="1">
        <v>0.303866751550255</v>
      </c>
    </row>
    <row r="2991" spans="1:3" x14ac:dyDescent="0.25">
      <c r="A2991" t="s">
        <v>455</v>
      </c>
      <c r="B2991" t="s">
        <v>125</v>
      </c>
      <c r="C2991" s="1">
        <v>0.298437297800551</v>
      </c>
    </row>
    <row r="2992" spans="1:3" x14ac:dyDescent="0.25">
      <c r="A2992" t="s">
        <v>455</v>
      </c>
      <c r="B2992" t="s">
        <v>192</v>
      </c>
      <c r="C2992" s="1">
        <v>0.30508160740173201</v>
      </c>
    </row>
    <row r="2993" spans="1:3" x14ac:dyDescent="0.25">
      <c r="A2993" t="s">
        <v>455</v>
      </c>
      <c r="B2993" t="s">
        <v>306</v>
      </c>
      <c r="C2993" s="1">
        <v>0.29100977333113698</v>
      </c>
    </row>
    <row r="2994" spans="1:3" x14ac:dyDescent="0.25">
      <c r="A2994" t="s">
        <v>455</v>
      </c>
      <c r="B2994" t="s">
        <v>128</v>
      </c>
      <c r="C2994" s="1">
        <v>0.300430675435648</v>
      </c>
    </row>
    <row r="2995" spans="1:3" x14ac:dyDescent="0.25">
      <c r="A2995" t="s">
        <v>455</v>
      </c>
      <c r="B2995" t="s">
        <v>201</v>
      </c>
      <c r="C2995" s="1">
        <v>0.30453645151983999</v>
      </c>
    </row>
    <row r="2996" spans="1:3" x14ac:dyDescent="0.25">
      <c r="A2996" t="s">
        <v>455</v>
      </c>
      <c r="B2996" t="s">
        <v>131</v>
      </c>
      <c r="C2996" s="1">
        <v>0.32742110885016401</v>
      </c>
    </row>
    <row r="2997" spans="1:3" x14ac:dyDescent="0.25">
      <c r="A2997" t="s">
        <v>455</v>
      </c>
      <c r="B2997" t="s">
        <v>208</v>
      </c>
      <c r="C2997" s="1">
        <v>0.30222676470033599</v>
      </c>
    </row>
    <row r="2998" spans="1:3" x14ac:dyDescent="0.25">
      <c r="A2998" t="s">
        <v>455</v>
      </c>
      <c r="B2998" t="s">
        <v>210</v>
      </c>
      <c r="C2998" s="1">
        <v>0.30994198322584998</v>
      </c>
    </row>
    <row r="2999" spans="1:3" x14ac:dyDescent="0.25">
      <c r="A2999" t="s">
        <v>455</v>
      </c>
      <c r="B2999" t="s">
        <v>217</v>
      </c>
      <c r="C2999" s="1">
        <v>0.31275227625583701</v>
      </c>
    </row>
    <row r="3000" spans="1:3" x14ac:dyDescent="0.25">
      <c r="A3000" t="s">
        <v>455</v>
      </c>
      <c r="B3000" t="s">
        <v>219</v>
      </c>
      <c r="C3000" s="1">
        <v>0.29183404878399399</v>
      </c>
    </row>
    <row r="3001" spans="1:3" x14ac:dyDescent="0.25">
      <c r="A3001" t="s">
        <v>455</v>
      </c>
      <c r="B3001" t="s">
        <v>227</v>
      </c>
      <c r="C3001" s="1">
        <v>0.28909778644053602</v>
      </c>
    </row>
    <row r="3002" spans="1:3" x14ac:dyDescent="0.25">
      <c r="A3002" t="s">
        <v>455</v>
      </c>
      <c r="B3002" t="s">
        <v>228</v>
      </c>
      <c r="C3002" s="1">
        <v>0.30249696568275097</v>
      </c>
    </row>
    <row r="3003" spans="1:3" x14ac:dyDescent="0.25">
      <c r="A3003" t="s">
        <v>455</v>
      </c>
      <c r="B3003" t="s">
        <v>239</v>
      </c>
      <c r="C3003" s="1">
        <v>0.30532238321664001</v>
      </c>
    </row>
    <row r="3004" spans="1:3" x14ac:dyDescent="0.25">
      <c r="A3004" t="s">
        <v>455</v>
      </c>
      <c r="B3004" t="s">
        <v>142</v>
      </c>
      <c r="C3004" s="1">
        <v>0.292596467999723</v>
      </c>
    </row>
    <row r="3005" spans="1:3" x14ac:dyDescent="0.25">
      <c r="A3005" t="s">
        <v>455</v>
      </c>
      <c r="B3005" t="s">
        <v>242</v>
      </c>
      <c r="C3005" s="1">
        <v>0.307569522877287</v>
      </c>
    </row>
    <row r="3006" spans="1:3" x14ac:dyDescent="0.25">
      <c r="A3006" t="s">
        <v>455</v>
      </c>
      <c r="B3006" t="s">
        <v>250</v>
      </c>
      <c r="C3006" s="1">
        <v>0.34836264142712398</v>
      </c>
    </row>
    <row r="3007" spans="1:3" x14ac:dyDescent="0.25">
      <c r="A3007" t="s">
        <v>455</v>
      </c>
      <c r="B3007" t="s">
        <v>152</v>
      </c>
      <c r="C3007" s="1">
        <v>0.31446486905773502</v>
      </c>
    </row>
    <row r="3008" spans="1:3" x14ac:dyDescent="0.25">
      <c r="A3008" t="s">
        <v>455</v>
      </c>
      <c r="B3008" t="s">
        <v>365</v>
      </c>
      <c r="C3008" s="1">
        <v>0.30066981860932301</v>
      </c>
    </row>
    <row r="3009" spans="1:3" x14ac:dyDescent="0.25">
      <c r="A3009" t="s">
        <v>455</v>
      </c>
      <c r="B3009" t="s">
        <v>261</v>
      </c>
      <c r="C3009" s="1">
        <v>0.325786567162415</v>
      </c>
    </row>
    <row r="3010" spans="1:3" x14ac:dyDescent="0.25">
      <c r="A3010" t="s">
        <v>455</v>
      </c>
      <c r="B3010" t="s">
        <v>262</v>
      </c>
      <c r="C3010" s="1">
        <v>0.29460374519480698</v>
      </c>
    </row>
    <row r="3011" spans="1:3" x14ac:dyDescent="0.25">
      <c r="A3011" t="s">
        <v>455</v>
      </c>
      <c r="B3011" t="s">
        <v>383</v>
      </c>
      <c r="C3011" s="1">
        <v>0.299216704323719</v>
      </c>
    </row>
    <row r="3012" spans="1:3" x14ac:dyDescent="0.25">
      <c r="A3012" t="s">
        <v>419</v>
      </c>
      <c r="B3012" t="s">
        <v>152</v>
      </c>
      <c r="C3012" s="1">
        <v>0.31462722589540998</v>
      </c>
    </row>
    <row r="3013" spans="1:3" x14ac:dyDescent="0.25">
      <c r="A3013" t="s">
        <v>456</v>
      </c>
      <c r="B3013" t="s">
        <v>274</v>
      </c>
      <c r="C3013" s="1">
        <v>0.30180286560101099</v>
      </c>
    </row>
    <row r="3014" spans="1:3" x14ac:dyDescent="0.25">
      <c r="A3014" t="s">
        <v>456</v>
      </c>
      <c r="B3014" t="s">
        <v>276</v>
      </c>
      <c r="C3014" s="1">
        <v>0.31544136240515502</v>
      </c>
    </row>
    <row r="3015" spans="1:3" x14ac:dyDescent="0.25">
      <c r="A3015" t="s">
        <v>456</v>
      </c>
      <c r="B3015" t="s">
        <v>161</v>
      </c>
      <c r="C3015" s="1">
        <v>0.29558480204712101</v>
      </c>
    </row>
    <row r="3016" spans="1:3" x14ac:dyDescent="0.25">
      <c r="A3016" t="s">
        <v>456</v>
      </c>
      <c r="B3016" t="s">
        <v>277</v>
      </c>
      <c r="C3016" s="1">
        <v>0.297439588906661</v>
      </c>
    </row>
    <row r="3017" spans="1:3" x14ac:dyDescent="0.25">
      <c r="A3017" t="s">
        <v>456</v>
      </c>
      <c r="B3017" t="s">
        <v>163</v>
      </c>
      <c r="C3017" s="1">
        <v>0.30190759773074199</v>
      </c>
    </row>
    <row r="3018" spans="1:3" x14ac:dyDescent="0.25">
      <c r="A3018" t="s">
        <v>456</v>
      </c>
      <c r="B3018" t="s">
        <v>169</v>
      </c>
      <c r="C3018" s="1">
        <v>0.327612704653788</v>
      </c>
    </row>
    <row r="3019" spans="1:3" x14ac:dyDescent="0.25">
      <c r="A3019" t="s">
        <v>456</v>
      </c>
      <c r="B3019" t="s">
        <v>171</v>
      </c>
      <c r="C3019" s="1">
        <v>0.33314520899447397</v>
      </c>
    </row>
    <row r="3020" spans="1:3" x14ac:dyDescent="0.25">
      <c r="A3020" t="s">
        <v>456</v>
      </c>
      <c r="B3020" t="s">
        <v>282</v>
      </c>
      <c r="C3020" s="1">
        <v>0.30535030521408202</v>
      </c>
    </row>
    <row r="3021" spans="1:3" x14ac:dyDescent="0.25">
      <c r="A3021" t="s">
        <v>456</v>
      </c>
      <c r="B3021" t="s">
        <v>284</v>
      </c>
      <c r="C3021" s="1">
        <v>0.31299713901610499</v>
      </c>
    </row>
    <row r="3022" spans="1:3" x14ac:dyDescent="0.25">
      <c r="A3022" t="s">
        <v>456</v>
      </c>
      <c r="B3022" t="s">
        <v>465</v>
      </c>
      <c r="C3022" s="1">
        <v>0.30348540587390499</v>
      </c>
    </row>
    <row r="3023" spans="1:3" x14ac:dyDescent="0.25">
      <c r="A3023" t="s">
        <v>456</v>
      </c>
      <c r="B3023" t="s">
        <v>176</v>
      </c>
      <c r="C3023" s="1">
        <v>0.29230484923599898</v>
      </c>
    </row>
    <row r="3024" spans="1:3" x14ac:dyDescent="0.25">
      <c r="A3024" t="s">
        <v>456</v>
      </c>
      <c r="B3024" t="s">
        <v>286</v>
      </c>
      <c r="C3024" s="1">
        <v>0.32437650565259701</v>
      </c>
    </row>
    <row r="3025" spans="1:3" x14ac:dyDescent="0.25">
      <c r="A3025" t="s">
        <v>456</v>
      </c>
      <c r="B3025" t="s">
        <v>181</v>
      </c>
      <c r="C3025" s="1">
        <v>0.30995923129570002</v>
      </c>
    </row>
    <row r="3026" spans="1:3" x14ac:dyDescent="0.25">
      <c r="A3026" t="s">
        <v>456</v>
      </c>
      <c r="B3026" t="s">
        <v>289</v>
      </c>
      <c r="C3026" s="1">
        <v>0.298896677744107</v>
      </c>
    </row>
    <row r="3027" spans="1:3" x14ac:dyDescent="0.25">
      <c r="A3027" t="s">
        <v>456</v>
      </c>
      <c r="B3027" t="s">
        <v>292</v>
      </c>
      <c r="C3027" s="1">
        <v>0.30854885083141198</v>
      </c>
    </row>
    <row r="3028" spans="1:3" x14ac:dyDescent="0.25">
      <c r="A3028" t="s">
        <v>456</v>
      </c>
      <c r="B3028" t="s">
        <v>470</v>
      </c>
      <c r="C3028" s="1">
        <v>0.318746166494631</v>
      </c>
    </row>
    <row r="3029" spans="1:3" x14ac:dyDescent="0.25">
      <c r="A3029" t="s">
        <v>456</v>
      </c>
      <c r="B3029" t="s">
        <v>295</v>
      </c>
      <c r="C3029" s="1">
        <v>0.289458506487138</v>
      </c>
    </row>
    <row r="3030" spans="1:3" x14ac:dyDescent="0.25">
      <c r="A3030" t="s">
        <v>456</v>
      </c>
      <c r="B3030" t="s">
        <v>123</v>
      </c>
      <c r="C3030" s="1">
        <v>0.29508525604883201</v>
      </c>
    </row>
    <row r="3031" spans="1:3" x14ac:dyDescent="0.25">
      <c r="A3031" t="s">
        <v>456</v>
      </c>
      <c r="B3031" t="s">
        <v>188</v>
      </c>
      <c r="C3031" s="1">
        <v>0.31194943234082101</v>
      </c>
    </row>
    <row r="3032" spans="1:3" x14ac:dyDescent="0.25">
      <c r="A3032" t="s">
        <v>456</v>
      </c>
      <c r="B3032" t="s">
        <v>125</v>
      </c>
      <c r="C3032" s="1">
        <v>0.30867503293565501</v>
      </c>
    </row>
    <row r="3033" spans="1:3" x14ac:dyDescent="0.25">
      <c r="A3033" t="s">
        <v>456</v>
      </c>
      <c r="B3033" t="s">
        <v>192</v>
      </c>
      <c r="C3033" s="1">
        <v>0.307003317463104</v>
      </c>
    </row>
    <row r="3034" spans="1:3" x14ac:dyDescent="0.25">
      <c r="A3034" t="s">
        <v>456</v>
      </c>
      <c r="B3034" t="s">
        <v>306</v>
      </c>
      <c r="C3034" s="1">
        <v>0.31787659134667701</v>
      </c>
    </row>
    <row r="3035" spans="1:3" x14ac:dyDescent="0.25">
      <c r="A3035" t="s">
        <v>456</v>
      </c>
      <c r="B3035" t="s">
        <v>309</v>
      </c>
      <c r="C3035" s="1">
        <v>0.28903422503472198</v>
      </c>
    </row>
    <row r="3036" spans="1:3" x14ac:dyDescent="0.25">
      <c r="A3036" t="s">
        <v>456</v>
      </c>
      <c r="B3036" t="s">
        <v>128</v>
      </c>
      <c r="C3036" s="1">
        <v>0.30657533471173998</v>
      </c>
    </row>
    <row r="3037" spans="1:3" x14ac:dyDescent="0.25">
      <c r="A3037" t="s">
        <v>456</v>
      </c>
      <c r="B3037" t="s">
        <v>200</v>
      </c>
      <c r="C3037" s="1">
        <v>0.29110900956889202</v>
      </c>
    </row>
    <row r="3038" spans="1:3" x14ac:dyDescent="0.25">
      <c r="A3038" t="s">
        <v>456</v>
      </c>
      <c r="B3038" t="s">
        <v>201</v>
      </c>
      <c r="C3038" s="1">
        <v>0.29770486205906199</v>
      </c>
    </row>
    <row r="3039" spans="1:3" x14ac:dyDescent="0.25">
      <c r="A3039" t="s">
        <v>456</v>
      </c>
      <c r="B3039" t="s">
        <v>131</v>
      </c>
      <c r="C3039" s="1">
        <v>0.34058589862919297</v>
      </c>
    </row>
    <row r="3040" spans="1:3" x14ac:dyDescent="0.25">
      <c r="A3040" t="s">
        <v>456</v>
      </c>
      <c r="B3040" t="s">
        <v>208</v>
      </c>
      <c r="C3040" s="1">
        <v>0.31243108997220198</v>
      </c>
    </row>
    <row r="3041" spans="1:3" x14ac:dyDescent="0.25">
      <c r="A3041" t="s">
        <v>456</v>
      </c>
      <c r="B3041" t="s">
        <v>210</v>
      </c>
      <c r="C3041" s="1">
        <v>0.32430294252884101</v>
      </c>
    </row>
    <row r="3042" spans="1:3" x14ac:dyDescent="0.25">
      <c r="A3042" t="s">
        <v>456</v>
      </c>
      <c r="B3042" t="s">
        <v>212</v>
      </c>
      <c r="C3042" s="1">
        <v>0.30249150544727799</v>
      </c>
    </row>
    <row r="3043" spans="1:3" x14ac:dyDescent="0.25">
      <c r="A3043" t="s">
        <v>456</v>
      </c>
      <c r="B3043" t="s">
        <v>214</v>
      </c>
      <c r="C3043" s="1">
        <v>0.299135275508355</v>
      </c>
    </row>
    <row r="3044" spans="1:3" x14ac:dyDescent="0.25">
      <c r="A3044" t="s">
        <v>456</v>
      </c>
      <c r="B3044" t="s">
        <v>217</v>
      </c>
      <c r="C3044" s="1">
        <v>0.32018071420515298</v>
      </c>
    </row>
    <row r="3045" spans="1:3" x14ac:dyDescent="0.25">
      <c r="A3045" t="s">
        <v>456</v>
      </c>
      <c r="B3045" t="s">
        <v>219</v>
      </c>
      <c r="C3045" s="1">
        <v>0.32521017595937601</v>
      </c>
    </row>
    <row r="3046" spans="1:3" x14ac:dyDescent="0.25">
      <c r="A3046" t="s">
        <v>456</v>
      </c>
      <c r="B3046" t="s">
        <v>398</v>
      </c>
      <c r="C3046" s="1">
        <v>0.29772519930457098</v>
      </c>
    </row>
    <row r="3047" spans="1:3" x14ac:dyDescent="0.25">
      <c r="A3047" t="s">
        <v>456</v>
      </c>
      <c r="B3047" t="s">
        <v>337</v>
      </c>
      <c r="C3047" s="1">
        <v>0.30181334098581297</v>
      </c>
    </row>
    <row r="3048" spans="1:3" x14ac:dyDescent="0.25">
      <c r="A3048" t="s">
        <v>456</v>
      </c>
      <c r="B3048" t="s">
        <v>227</v>
      </c>
      <c r="C3048" s="1">
        <v>0.31243824095153599</v>
      </c>
    </row>
    <row r="3049" spans="1:3" x14ac:dyDescent="0.25">
      <c r="A3049" t="s">
        <v>456</v>
      </c>
      <c r="B3049" t="s">
        <v>228</v>
      </c>
      <c r="C3049" s="1">
        <v>0.30876558855726499</v>
      </c>
    </row>
    <row r="3050" spans="1:3" x14ac:dyDescent="0.25">
      <c r="A3050" t="s">
        <v>456</v>
      </c>
      <c r="B3050" t="s">
        <v>229</v>
      </c>
      <c r="C3050" s="1">
        <v>0.30336566969086698</v>
      </c>
    </row>
    <row r="3051" spans="1:3" x14ac:dyDescent="0.25">
      <c r="A3051" t="s">
        <v>456</v>
      </c>
      <c r="B3051" t="s">
        <v>341</v>
      </c>
      <c r="C3051" s="1">
        <v>0.30410319907856498</v>
      </c>
    </row>
    <row r="3052" spans="1:3" x14ac:dyDescent="0.25">
      <c r="A3052" t="s">
        <v>456</v>
      </c>
      <c r="B3052" t="s">
        <v>400</v>
      </c>
      <c r="C3052" s="1">
        <v>0.29715642181194102</v>
      </c>
    </row>
    <row r="3053" spans="1:3" x14ac:dyDescent="0.25">
      <c r="A3053" t="s">
        <v>456</v>
      </c>
      <c r="B3053" t="s">
        <v>141</v>
      </c>
      <c r="C3053" s="1">
        <v>0.31393811053390602</v>
      </c>
    </row>
    <row r="3054" spans="1:3" x14ac:dyDescent="0.25">
      <c r="A3054" t="s">
        <v>456</v>
      </c>
      <c r="B3054" t="s">
        <v>401</v>
      </c>
      <c r="C3054" s="1">
        <v>0.28952466032804403</v>
      </c>
    </row>
    <row r="3055" spans="1:3" x14ac:dyDescent="0.25">
      <c r="A3055" t="s">
        <v>456</v>
      </c>
      <c r="B3055" t="s">
        <v>239</v>
      </c>
      <c r="C3055" s="1">
        <v>0.31565422282483702</v>
      </c>
    </row>
    <row r="3056" spans="1:3" x14ac:dyDescent="0.25">
      <c r="A3056" t="s">
        <v>456</v>
      </c>
      <c r="B3056" t="s">
        <v>142</v>
      </c>
      <c r="C3056" s="1">
        <v>0.290263095155888</v>
      </c>
    </row>
    <row r="3057" spans="1:3" x14ac:dyDescent="0.25">
      <c r="A3057" t="s">
        <v>456</v>
      </c>
      <c r="B3057" t="s">
        <v>242</v>
      </c>
      <c r="C3057" s="1">
        <v>0.330602279372191</v>
      </c>
    </row>
    <row r="3058" spans="1:3" x14ac:dyDescent="0.25">
      <c r="A3058" t="s">
        <v>456</v>
      </c>
      <c r="B3058" t="s">
        <v>243</v>
      </c>
      <c r="C3058" s="1">
        <v>0.31559933212657498</v>
      </c>
    </row>
    <row r="3059" spans="1:3" x14ac:dyDescent="0.25">
      <c r="A3059" t="s">
        <v>456</v>
      </c>
      <c r="B3059" t="s">
        <v>358</v>
      </c>
      <c r="C3059" s="1">
        <v>0.29363173499202899</v>
      </c>
    </row>
    <row r="3060" spans="1:3" x14ac:dyDescent="0.25">
      <c r="A3060" t="s">
        <v>456</v>
      </c>
      <c r="B3060" t="s">
        <v>250</v>
      </c>
      <c r="C3060" s="1">
        <v>0.33297378656714899</v>
      </c>
    </row>
    <row r="3061" spans="1:3" x14ac:dyDescent="0.25">
      <c r="A3061" t="s">
        <v>456</v>
      </c>
      <c r="B3061" t="s">
        <v>152</v>
      </c>
      <c r="C3061" s="1">
        <v>0.32596321815916102</v>
      </c>
    </row>
    <row r="3062" spans="1:3" x14ac:dyDescent="0.25">
      <c r="A3062" t="s">
        <v>456</v>
      </c>
      <c r="B3062" t="s">
        <v>365</v>
      </c>
      <c r="C3062" s="1">
        <v>0.315434769495399</v>
      </c>
    </row>
    <row r="3063" spans="1:3" x14ac:dyDescent="0.25">
      <c r="A3063" t="s">
        <v>456</v>
      </c>
      <c r="B3063" t="s">
        <v>404</v>
      </c>
      <c r="C3063" s="1">
        <v>0.29853539719126199</v>
      </c>
    </row>
    <row r="3064" spans="1:3" x14ac:dyDescent="0.25">
      <c r="A3064" t="s">
        <v>456</v>
      </c>
      <c r="B3064" t="s">
        <v>405</v>
      </c>
      <c r="C3064" s="1">
        <v>0.29040679036652101</v>
      </c>
    </row>
    <row r="3065" spans="1:3" x14ac:dyDescent="0.25">
      <c r="A3065" t="s">
        <v>456</v>
      </c>
      <c r="B3065" t="s">
        <v>261</v>
      </c>
      <c r="C3065" s="1">
        <v>0.327780293270653</v>
      </c>
    </row>
    <row r="3066" spans="1:3" x14ac:dyDescent="0.25">
      <c r="A3066" t="s">
        <v>456</v>
      </c>
      <c r="B3066" t="s">
        <v>262</v>
      </c>
      <c r="C3066" s="1">
        <v>0.309875176369665</v>
      </c>
    </row>
    <row r="3067" spans="1:3" x14ac:dyDescent="0.25">
      <c r="A3067" t="s">
        <v>456</v>
      </c>
      <c r="B3067" t="s">
        <v>372</v>
      </c>
      <c r="C3067" s="1">
        <v>0.29968009959458702</v>
      </c>
    </row>
    <row r="3068" spans="1:3" x14ac:dyDescent="0.25">
      <c r="A3068" t="s">
        <v>456</v>
      </c>
      <c r="B3068" t="s">
        <v>383</v>
      </c>
      <c r="C3068" s="1">
        <v>0.31441174728818799</v>
      </c>
    </row>
    <row r="3069" spans="1:3" x14ac:dyDescent="0.25">
      <c r="A3069" t="s">
        <v>456</v>
      </c>
      <c r="B3069" t="s">
        <v>268</v>
      </c>
      <c r="C3069" s="1">
        <v>0.29151896887244999</v>
      </c>
    </row>
    <row r="3070" spans="1:3" x14ac:dyDescent="0.25">
      <c r="A3070" t="s">
        <v>456</v>
      </c>
      <c r="B3070" t="s">
        <v>407</v>
      </c>
      <c r="C3070" s="1">
        <v>0.29310981409605902</v>
      </c>
    </row>
    <row r="3071" spans="1:3" x14ac:dyDescent="0.25">
      <c r="A3071" t="s">
        <v>456</v>
      </c>
      <c r="B3071" t="s">
        <v>408</v>
      </c>
      <c r="C3071" s="1">
        <v>0.29383101262032402</v>
      </c>
    </row>
    <row r="3072" spans="1:3" x14ac:dyDescent="0.25">
      <c r="A3072" t="s">
        <v>274</v>
      </c>
      <c r="B3072" t="s">
        <v>458</v>
      </c>
      <c r="C3072" s="1">
        <v>0.30093512581993598</v>
      </c>
    </row>
    <row r="3073" spans="1:3" x14ac:dyDescent="0.25">
      <c r="A3073" t="s">
        <v>274</v>
      </c>
      <c r="B3073" t="s">
        <v>159</v>
      </c>
      <c r="C3073" s="1">
        <v>0.29441328426623098</v>
      </c>
    </row>
    <row r="3074" spans="1:3" x14ac:dyDescent="0.25">
      <c r="A3074" t="s">
        <v>274</v>
      </c>
      <c r="B3074" t="s">
        <v>276</v>
      </c>
      <c r="C3074" s="1">
        <v>0.352150326354431</v>
      </c>
    </row>
    <row r="3075" spans="1:3" x14ac:dyDescent="0.25">
      <c r="A3075" t="s">
        <v>274</v>
      </c>
      <c r="B3075" t="s">
        <v>161</v>
      </c>
      <c r="C3075" s="1">
        <v>0.33129725972218699</v>
      </c>
    </row>
    <row r="3076" spans="1:3" x14ac:dyDescent="0.25">
      <c r="A3076" t="s">
        <v>274</v>
      </c>
      <c r="B3076" t="s">
        <v>162</v>
      </c>
      <c r="C3076" s="1">
        <v>0.31337866799226399</v>
      </c>
    </row>
    <row r="3077" spans="1:3" x14ac:dyDescent="0.25">
      <c r="A3077" t="s">
        <v>274</v>
      </c>
      <c r="B3077" t="s">
        <v>277</v>
      </c>
      <c r="C3077" s="1">
        <v>0.33522069075935701</v>
      </c>
    </row>
    <row r="3078" spans="1:3" x14ac:dyDescent="0.25">
      <c r="A3078" t="s">
        <v>274</v>
      </c>
      <c r="B3078" t="s">
        <v>163</v>
      </c>
      <c r="C3078" s="1">
        <v>0.325349375148963</v>
      </c>
    </row>
    <row r="3079" spans="1:3" x14ac:dyDescent="0.25">
      <c r="A3079" t="s">
        <v>274</v>
      </c>
      <c r="B3079" t="s">
        <v>168</v>
      </c>
      <c r="C3079" s="1">
        <v>0.31142838127178901</v>
      </c>
    </row>
    <row r="3080" spans="1:3" x14ac:dyDescent="0.25">
      <c r="A3080" t="s">
        <v>274</v>
      </c>
      <c r="B3080" t="s">
        <v>169</v>
      </c>
      <c r="C3080" s="1">
        <v>0.34102804898858902</v>
      </c>
    </row>
    <row r="3081" spans="1:3" x14ac:dyDescent="0.25">
      <c r="A3081" t="s">
        <v>274</v>
      </c>
      <c r="B3081" t="s">
        <v>171</v>
      </c>
      <c r="C3081" s="1">
        <v>0.334484392513127</v>
      </c>
    </row>
    <row r="3082" spans="1:3" x14ac:dyDescent="0.25">
      <c r="A3082" t="s">
        <v>274</v>
      </c>
      <c r="B3082" t="s">
        <v>279</v>
      </c>
      <c r="C3082" s="1">
        <v>0.31538223527846698</v>
      </c>
    </row>
    <row r="3083" spans="1:3" x14ac:dyDescent="0.25">
      <c r="A3083" t="s">
        <v>274</v>
      </c>
      <c r="B3083" t="s">
        <v>282</v>
      </c>
      <c r="C3083" s="1">
        <v>0.32956921808603601</v>
      </c>
    </row>
    <row r="3084" spans="1:3" x14ac:dyDescent="0.25">
      <c r="A3084" t="s">
        <v>274</v>
      </c>
      <c r="B3084" t="s">
        <v>174</v>
      </c>
      <c r="C3084" s="1">
        <v>0.29915285802312103</v>
      </c>
    </row>
    <row r="3085" spans="1:3" x14ac:dyDescent="0.25">
      <c r="A3085" t="s">
        <v>274</v>
      </c>
      <c r="B3085" t="s">
        <v>284</v>
      </c>
      <c r="C3085" s="1">
        <v>0.343610838252428</v>
      </c>
    </row>
    <row r="3086" spans="1:3" x14ac:dyDescent="0.25">
      <c r="A3086" t="s">
        <v>274</v>
      </c>
      <c r="B3086" t="s">
        <v>285</v>
      </c>
      <c r="C3086" s="1">
        <v>0.29768497047000603</v>
      </c>
    </row>
    <row r="3087" spans="1:3" x14ac:dyDescent="0.25">
      <c r="A3087" t="s">
        <v>274</v>
      </c>
      <c r="B3087" t="s">
        <v>465</v>
      </c>
      <c r="C3087" s="1">
        <v>0.33564300049028201</v>
      </c>
    </row>
    <row r="3088" spans="1:3" x14ac:dyDescent="0.25">
      <c r="A3088" t="s">
        <v>274</v>
      </c>
      <c r="B3088" t="s">
        <v>176</v>
      </c>
      <c r="C3088" s="1">
        <v>0.31377200087122598</v>
      </c>
    </row>
    <row r="3089" spans="1:3" x14ac:dyDescent="0.25">
      <c r="A3089" t="s">
        <v>274</v>
      </c>
      <c r="B3089" t="s">
        <v>286</v>
      </c>
      <c r="C3089" s="1">
        <v>0.33658899459487102</v>
      </c>
    </row>
    <row r="3090" spans="1:3" x14ac:dyDescent="0.25">
      <c r="A3090" t="s">
        <v>274</v>
      </c>
      <c r="B3090" t="s">
        <v>180</v>
      </c>
      <c r="C3090" s="1">
        <v>0.30455669234094501</v>
      </c>
    </row>
    <row r="3091" spans="1:3" x14ac:dyDescent="0.25">
      <c r="A3091" t="s">
        <v>274</v>
      </c>
      <c r="B3091" t="s">
        <v>181</v>
      </c>
      <c r="C3091" s="1">
        <v>0.33218633898879402</v>
      </c>
    </row>
    <row r="3092" spans="1:3" x14ac:dyDescent="0.25">
      <c r="A3092" t="s">
        <v>274</v>
      </c>
      <c r="B3092" t="s">
        <v>467</v>
      </c>
      <c r="C3092" s="1">
        <v>0.29018246650393897</v>
      </c>
    </row>
    <row r="3093" spans="1:3" x14ac:dyDescent="0.25">
      <c r="A3093" t="s">
        <v>274</v>
      </c>
      <c r="B3093" t="s">
        <v>289</v>
      </c>
      <c r="C3093" s="1">
        <v>0.33802619509117099</v>
      </c>
    </row>
    <row r="3094" spans="1:3" x14ac:dyDescent="0.25">
      <c r="A3094" t="s">
        <v>274</v>
      </c>
      <c r="B3094" t="s">
        <v>183</v>
      </c>
      <c r="C3094" s="1">
        <v>0.32416845717913501</v>
      </c>
    </row>
    <row r="3095" spans="1:3" x14ac:dyDescent="0.25">
      <c r="A3095" t="s">
        <v>274</v>
      </c>
      <c r="B3095" t="s">
        <v>291</v>
      </c>
      <c r="C3095" s="1">
        <v>0.300916031946804</v>
      </c>
    </row>
    <row r="3096" spans="1:3" x14ac:dyDescent="0.25">
      <c r="A3096" t="s">
        <v>274</v>
      </c>
      <c r="B3096" t="s">
        <v>292</v>
      </c>
      <c r="C3096" s="1">
        <v>0.34185698397293002</v>
      </c>
    </row>
    <row r="3097" spans="1:3" x14ac:dyDescent="0.25">
      <c r="A3097" t="s">
        <v>274</v>
      </c>
      <c r="B3097" t="s">
        <v>184</v>
      </c>
      <c r="C3097" s="1">
        <v>0.29290055362844403</v>
      </c>
    </row>
    <row r="3098" spans="1:3" x14ac:dyDescent="0.25">
      <c r="A3098" t="s">
        <v>274</v>
      </c>
      <c r="B3098" t="s">
        <v>294</v>
      </c>
      <c r="C3098" s="1">
        <v>0.33939622738207298</v>
      </c>
    </row>
    <row r="3099" spans="1:3" x14ac:dyDescent="0.25">
      <c r="A3099" t="s">
        <v>274</v>
      </c>
      <c r="B3099" t="s">
        <v>470</v>
      </c>
      <c r="C3099" s="1">
        <v>0.35719903805339298</v>
      </c>
    </row>
    <row r="3100" spans="1:3" x14ac:dyDescent="0.25">
      <c r="A3100" t="s">
        <v>274</v>
      </c>
      <c r="B3100" t="s">
        <v>295</v>
      </c>
      <c r="C3100" s="1">
        <v>0.29738585575811</v>
      </c>
    </row>
    <row r="3101" spans="1:3" x14ac:dyDescent="0.25">
      <c r="A3101" t="s">
        <v>274</v>
      </c>
      <c r="B3101" t="s">
        <v>187</v>
      </c>
      <c r="C3101" s="1">
        <v>0.29085333870985502</v>
      </c>
    </row>
    <row r="3102" spans="1:3" x14ac:dyDescent="0.25">
      <c r="A3102" t="s">
        <v>274</v>
      </c>
      <c r="B3102" t="s">
        <v>188</v>
      </c>
      <c r="C3102" s="1">
        <v>0.33652677751082699</v>
      </c>
    </row>
    <row r="3103" spans="1:3" x14ac:dyDescent="0.25">
      <c r="A3103" t="s">
        <v>274</v>
      </c>
      <c r="B3103" t="s">
        <v>125</v>
      </c>
      <c r="C3103" s="1">
        <v>0.32993202095608698</v>
      </c>
    </row>
    <row r="3104" spans="1:3" x14ac:dyDescent="0.25">
      <c r="A3104" t="s">
        <v>274</v>
      </c>
      <c r="B3104" t="s">
        <v>190</v>
      </c>
      <c r="C3104" s="1">
        <v>0.29557718310803299</v>
      </c>
    </row>
    <row r="3105" spans="1:3" x14ac:dyDescent="0.25">
      <c r="A3105" t="s">
        <v>274</v>
      </c>
      <c r="B3105" t="s">
        <v>300</v>
      </c>
      <c r="C3105" s="1">
        <v>0.30429045766731799</v>
      </c>
    </row>
    <row r="3106" spans="1:3" x14ac:dyDescent="0.25">
      <c r="A3106" t="s">
        <v>274</v>
      </c>
      <c r="B3106" t="s">
        <v>302</v>
      </c>
      <c r="C3106" s="1">
        <v>0.30804113773433001</v>
      </c>
    </row>
    <row r="3107" spans="1:3" x14ac:dyDescent="0.25">
      <c r="A3107" t="s">
        <v>274</v>
      </c>
      <c r="B3107" t="s">
        <v>303</v>
      </c>
      <c r="C3107" s="1">
        <v>0.31993136914911202</v>
      </c>
    </row>
    <row r="3108" spans="1:3" x14ac:dyDescent="0.25">
      <c r="A3108" t="s">
        <v>274</v>
      </c>
      <c r="B3108" t="s">
        <v>304</v>
      </c>
      <c r="C3108" s="1">
        <v>0.30897034454274702</v>
      </c>
    </row>
    <row r="3109" spans="1:3" x14ac:dyDescent="0.25">
      <c r="A3109" t="s">
        <v>274</v>
      </c>
      <c r="B3109" t="s">
        <v>392</v>
      </c>
      <c r="C3109" s="1">
        <v>0.32332908282829498</v>
      </c>
    </row>
    <row r="3110" spans="1:3" x14ac:dyDescent="0.25">
      <c r="A3110" t="s">
        <v>274</v>
      </c>
      <c r="B3110" t="s">
        <v>192</v>
      </c>
      <c r="C3110" s="1">
        <v>0.31308442954260701</v>
      </c>
    </row>
    <row r="3111" spans="1:3" x14ac:dyDescent="0.25">
      <c r="A3111" t="s">
        <v>274</v>
      </c>
      <c r="B3111" t="s">
        <v>393</v>
      </c>
      <c r="C3111" s="1">
        <v>0.32670310398890601</v>
      </c>
    </row>
    <row r="3112" spans="1:3" x14ac:dyDescent="0.25">
      <c r="A3112" t="s">
        <v>274</v>
      </c>
      <c r="B3112" t="s">
        <v>306</v>
      </c>
      <c r="C3112" s="1">
        <v>0.31174720376734399</v>
      </c>
    </row>
    <row r="3113" spans="1:3" x14ac:dyDescent="0.25">
      <c r="A3113" t="s">
        <v>274</v>
      </c>
      <c r="B3113" t="s">
        <v>308</v>
      </c>
      <c r="C3113" s="1">
        <v>0.32095213826957802</v>
      </c>
    </row>
    <row r="3114" spans="1:3" x14ac:dyDescent="0.25">
      <c r="A3114" t="s">
        <v>274</v>
      </c>
      <c r="B3114" t="s">
        <v>196</v>
      </c>
      <c r="C3114" s="1">
        <v>0.29880608431143602</v>
      </c>
    </row>
    <row r="3115" spans="1:3" x14ac:dyDescent="0.25">
      <c r="A3115" t="s">
        <v>274</v>
      </c>
      <c r="B3115" t="s">
        <v>198</v>
      </c>
      <c r="C3115" s="1">
        <v>0.304367961987838</v>
      </c>
    </row>
    <row r="3116" spans="1:3" x14ac:dyDescent="0.25">
      <c r="A3116" t="s">
        <v>274</v>
      </c>
      <c r="B3116" t="s">
        <v>309</v>
      </c>
      <c r="C3116" s="1">
        <v>0.316689838805779</v>
      </c>
    </row>
    <row r="3117" spans="1:3" x14ac:dyDescent="0.25">
      <c r="A3117" t="s">
        <v>274</v>
      </c>
      <c r="B3117" t="s">
        <v>128</v>
      </c>
      <c r="C3117" s="1">
        <v>0.29688133583085702</v>
      </c>
    </row>
    <row r="3118" spans="1:3" x14ac:dyDescent="0.25">
      <c r="A3118" t="s">
        <v>274</v>
      </c>
      <c r="B3118" t="s">
        <v>410</v>
      </c>
      <c r="C3118" s="1">
        <v>0.321051014822406</v>
      </c>
    </row>
    <row r="3119" spans="1:3" x14ac:dyDescent="0.25">
      <c r="A3119" t="s">
        <v>274</v>
      </c>
      <c r="B3119" t="s">
        <v>312</v>
      </c>
      <c r="C3119" s="1">
        <v>0.311807931495028</v>
      </c>
    </row>
    <row r="3120" spans="1:3" x14ac:dyDescent="0.25">
      <c r="A3120" t="s">
        <v>274</v>
      </c>
      <c r="B3120" t="s">
        <v>200</v>
      </c>
      <c r="C3120" s="1">
        <v>0.30512943238600898</v>
      </c>
    </row>
    <row r="3121" spans="1:3" x14ac:dyDescent="0.25">
      <c r="A3121" t="s">
        <v>274</v>
      </c>
      <c r="B3121" t="s">
        <v>201</v>
      </c>
      <c r="C3121" s="1">
        <v>0.31083883004624102</v>
      </c>
    </row>
    <row r="3122" spans="1:3" x14ac:dyDescent="0.25">
      <c r="A3122" t="s">
        <v>274</v>
      </c>
      <c r="B3122" t="s">
        <v>394</v>
      </c>
      <c r="C3122" s="1">
        <v>0.33253613697830797</v>
      </c>
    </row>
    <row r="3123" spans="1:3" x14ac:dyDescent="0.25">
      <c r="A3123" t="s">
        <v>274</v>
      </c>
      <c r="B3123" t="s">
        <v>130</v>
      </c>
      <c r="C3123" s="1">
        <v>0.29463848959488997</v>
      </c>
    </row>
    <row r="3124" spans="1:3" x14ac:dyDescent="0.25">
      <c r="A3124" t="s">
        <v>274</v>
      </c>
      <c r="B3124" t="s">
        <v>395</v>
      </c>
      <c r="C3124" s="1">
        <v>0.30745251586158401</v>
      </c>
    </row>
    <row r="3125" spans="1:3" x14ac:dyDescent="0.25">
      <c r="A3125" t="s">
        <v>274</v>
      </c>
      <c r="B3125" t="s">
        <v>321</v>
      </c>
      <c r="C3125" s="1">
        <v>0.31107878048731402</v>
      </c>
    </row>
    <row r="3126" spans="1:3" x14ac:dyDescent="0.25">
      <c r="A3126" t="s">
        <v>274</v>
      </c>
      <c r="B3126" t="s">
        <v>396</v>
      </c>
      <c r="C3126" s="1">
        <v>0.29740320426053601</v>
      </c>
    </row>
    <row r="3127" spans="1:3" x14ac:dyDescent="0.25">
      <c r="A3127" t="s">
        <v>274</v>
      </c>
      <c r="B3127" t="s">
        <v>131</v>
      </c>
      <c r="C3127" s="1">
        <v>0.34155546724095398</v>
      </c>
    </row>
    <row r="3128" spans="1:3" x14ac:dyDescent="0.25">
      <c r="A3128" t="s">
        <v>274</v>
      </c>
      <c r="B3128" t="s">
        <v>325</v>
      </c>
      <c r="C3128" s="1">
        <v>0.333306699340016</v>
      </c>
    </row>
    <row r="3129" spans="1:3" x14ac:dyDescent="0.25">
      <c r="A3129" t="s">
        <v>274</v>
      </c>
      <c r="B3129" t="s">
        <v>328</v>
      </c>
      <c r="C3129" s="1">
        <v>0.29042517884609098</v>
      </c>
    </row>
    <row r="3130" spans="1:3" x14ac:dyDescent="0.25">
      <c r="A3130" t="s">
        <v>274</v>
      </c>
      <c r="B3130" t="s">
        <v>208</v>
      </c>
      <c r="C3130" s="1">
        <v>0.32287790867011101</v>
      </c>
    </row>
    <row r="3131" spans="1:3" x14ac:dyDescent="0.25">
      <c r="A3131" t="s">
        <v>274</v>
      </c>
      <c r="B3131" t="s">
        <v>210</v>
      </c>
      <c r="C3131" s="1">
        <v>0.35691710758949902</v>
      </c>
    </row>
    <row r="3132" spans="1:3" x14ac:dyDescent="0.25">
      <c r="A3132" t="s">
        <v>274</v>
      </c>
      <c r="B3132" t="s">
        <v>329</v>
      </c>
      <c r="C3132" s="1">
        <v>0.29091275139132899</v>
      </c>
    </row>
    <row r="3133" spans="1:3" x14ac:dyDescent="0.25">
      <c r="A3133" t="s">
        <v>274</v>
      </c>
      <c r="B3133" t="s">
        <v>212</v>
      </c>
      <c r="C3133" s="1">
        <v>0.330062821126414</v>
      </c>
    </row>
    <row r="3134" spans="1:3" x14ac:dyDescent="0.25">
      <c r="A3134" t="s">
        <v>274</v>
      </c>
      <c r="B3134" t="s">
        <v>397</v>
      </c>
      <c r="C3134" s="1">
        <v>0.29346765844605899</v>
      </c>
    </row>
    <row r="3135" spans="1:3" x14ac:dyDescent="0.25">
      <c r="A3135" t="s">
        <v>274</v>
      </c>
      <c r="B3135" t="s">
        <v>213</v>
      </c>
      <c r="C3135" s="1">
        <v>0.29573003528206898</v>
      </c>
    </row>
    <row r="3136" spans="1:3" x14ac:dyDescent="0.25">
      <c r="A3136" t="s">
        <v>274</v>
      </c>
      <c r="B3136" t="s">
        <v>331</v>
      </c>
      <c r="C3136" s="1">
        <v>0.32916662175987299</v>
      </c>
    </row>
    <row r="3137" spans="1:3" x14ac:dyDescent="0.25">
      <c r="A3137" t="s">
        <v>274</v>
      </c>
      <c r="B3137" t="s">
        <v>214</v>
      </c>
      <c r="C3137" s="1">
        <v>0.30754547773288199</v>
      </c>
    </row>
    <row r="3138" spans="1:3" x14ac:dyDescent="0.25">
      <c r="A3138" t="s">
        <v>274</v>
      </c>
      <c r="B3138" t="s">
        <v>332</v>
      </c>
      <c r="C3138" s="1">
        <v>0.301269269252329</v>
      </c>
    </row>
    <row r="3139" spans="1:3" x14ac:dyDescent="0.25">
      <c r="A3139" t="s">
        <v>274</v>
      </c>
      <c r="B3139" t="s">
        <v>216</v>
      </c>
      <c r="C3139" s="1">
        <v>0.29511541082352699</v>
      </c>
    </row>
    <row r="3140" spans="1:3" x14ac:dyDescent="0.25">
      <c r="A3140" t="s">
        <v>274</v>
      </c>
      <c r="B3140" t="s">
        <v>217</v>
      </c>
      <c r="C3140" s="1">
        <v>0.34988160962682402</v>
      </c>
    </row>
    <row r="3141" spans="1:3" x14ac:dyDescent="0.25">
      <c r="A3141" t="s">
        <v>274</v>
      </c>
      <c r="B3141" t="s">
        <v>334</v>
      </c>
      <c r="C3141" s="1">
        <v>0.32281752470070102</v>
      </c>
    </row>
    <row r="3142" spans="1:3" x14ac:dyDescent="0.25">
      <c r="A3142" t="s">
        <v>274</v>
      </c>
      <c r="B3142" t="s">
        <v>219</v>
      </c>
      <c r="C3142" s="1">
        <v>0.33575298038164902</v>
      </c>
    </row>
    <row r="3143" spans="1:3" x14ac:dyDescent="0.25">
      <c r="A3143" t="s">
        <v>274</v>
      </c>
      <c r="B3143" t="s">
        <v>398</v>
      </c>
      <c r="C3143" s="1">
        <v>0.33656718304164701</v>
      </c>
    </row>
    <row r="3144" spans="1:3" x14ac:dyDescent="0.25">
      <c r="A3144" t="s">
        <v>274</v>
      </c>
      <c r="B3144" t="s">
        <v>399</v>
      </c>
      <c r="C3144" s="1">
        <v>0.30346606596065001</v>
      </c>
    </row>
    <row r="3145" spans="1:3" x14ac:dyDescent="0.25">
      <c r="A3145" t="s">
        <v>274</v>
      </c>
      <c r="B3145" t="s">
        <v>337</v>
      </c>
      <c r="C3145" s="1">
        <v>0.313474422609828</v>
      </c>
    </row>
    <row r="3146" spans="1:3" x14ac:dyDescent="0.25">
      <c r="A3146" t="s">
        <v>274</v>
      </c>
      <c r="B3146" t="s">
        <v>225</v>
      </c>
      <c r="C3146" s="1">
        <v>0.31281010731075198</v>
      </c>
    </row>
    <row r="3147" spans="1:3" x14ac:dyDescent="0.25">
      <c r="A3147" t="s">
        <v>274</v>
      </c>
      <c r="B3147" t="s">
        <v>227</v>
      </c>
      <c r="C3147" s="1">
        <v>0.32942677879100701</v>
      </c>
    </row>
    <row r="3148" spans="1:3" x14ac:dyDescent="0.25">
      <c r="A3148" t="s">
        <v>274</v>
      </c>
      <c r="B3148" t="s">
        <v>339</v>
      </c>
      <c r="C3148" s="1">
        <v>0.29781336835943201</v>
      </c>
    </row>
    <row r="3149" spans="1:3" x14ac:dyDescent="0.25">
      <c r="A3149" t="s">
        <v>274</v>
      </c>
      <c r="B3149" t="s">
        <v>228</v>
      </c>
      <c r="C3149" s="1">
        <v>0.32576812950682299</v>
      </c>
    </row>
    <row r="3150" spans="1:3" x14ac:dyDescent="0.25">
      <c r="A3150" t="s">
        <v>274</v>
      </c>
      <c r="B3150" t="s">
        <v>229</v>
      </c>
      <c r="C3150" s="1">
        <v>0.336112264033886</v>
      </c>
    </row>
    <row r="3151" spans="1:3" x14ac:dyDescent="0.25">
      <c r="A3151" t="s">
        <v>274</v>
      </c>
      <c r="B3151" t="s">
        <v>341</v>
      </c>
      <c r="C3151" s="1">
        <v>0.31642110374249499</v>
      </c>
    </row>
    <row r="3152" spans="1:3" x14ac:dyDescent="0.25">
      <c r="A3152" t="s">
        <v>274</v>
      </c>
      <c r="B3152" t="s">
        <v>400</v>
      </c>
      <c r="C3152" s="1">
        <v>0.33637290007503601</v>
      </c>
    </row>
    <row r="3153" spans="1:3" x14ac:dyDescent="0.25">
      <c r="A3153" t="s">
        <v>274</v>
      </c>
      <c r="B3153" t="s">
        <v>231</v>
      </c>
      <c r="C3153" s="1">
        <v>0.29812967513897198</v>
      </c>
    </row>
    <row r="3154" spans="1:3" x14ac:dyDescent="0.25">
      <c r="A3154" t="s">
        <v>274</v>
      </c>
      <c r="B3154" t="s">
        <v>343</v>
      </c>
      <c r="C3154" s="1">
        <v>0.30204520038199401</v>
      </c>
    </row>
    <row r="3155" spans="1:3" x14ac:dyDescent="0.25">
      <c r="A3155" t="s">
        <v>274</v>
      </c>
      <c r="B3155" t="s">
        <v>344</v>
      </c>
      <c r="C3155" s="1">
        <v>0.299289127765268</v>
      </c>
    </row>
    <row r="3156" spans="1:3" x14ac:dyDescent="0.25">
      <c r="A3156" t="s">
        <v>274</v>
      </c>
      <c r="B3156" t="s">
        <v>235</v>
      </c>
      <c r="C3156" s="1">
        <v>0.30957080288895999</v>
      </c>
    </row>
    <row r="3157" spans="1:3" x14ac:dyDescent="0.25">
      <c r="A3157" t="s">
        <v>274</v>
      </c>
      <c r="B3157" t="s">
        <v>345</v>
      </c>
      <c r="C3157" s="1">
        <v>0.33223215284931601</v>
      </c>
    </row>
    <row r="3158" spans="1:3" x14ac:dyDescent="0.25">
      <c r="A3158" t="s">
        <v>274</v>
      </c>
      <c r="B3158" t="s">
        <v>236</v>
      </c>
      <c r="C3158" s="1">
        <v>0.31876536110840398</v>
      </c>
    </row>
    <row r="3159" spans="1:3" x14ac:dyDescent="0.25">
      <c r="A3159" t="s">
        <v>274</v>
      </c>
      <c r="B3159" t="s">
        <v>141</v>
      </c>
      <c r="C3159" s="1">
        <v>0.31719223294128202</v>
      </c>
    </row>
    <row r="3160" spans="1:3" x14ac:dyDescent="0.25">
      <c r="A3160" t="s">
        <v>274</v>
      </c>
      <c r="B3160" t="s">
        <v>401</v>
      </c>
      <c r="C3160" s="1">
        <v>0.301334918371719</v>
      </c>
    </row>
    <row r="3161" spans="1:3" x14ac:dyDescent="0.25">
      <c r="A3161" t="s">
        <v>274</v>
      </c>
      <c r="B3161" t="s">
        <v>349</v>
      </c>
      <c r="C3161" s="1">
        <v>0.29598094300877797</v>
      </c>
    </row>
    <row r="3162" spans="1:3" x14ac:dyDescent="0.25">
      <c r="A3162" t="s">
        <v>274</v>
      </c>
      <c r="B3162" t="s">
        <v>350</v>
      </c>
      <c r="C3162" s="1">
        <v>0.30334547890293401</v>
      </c>
    </row>
    <row r="3163" spans="1:3" x14ac:dyDescent="0.25">
      <c r="A3163" t="s">
        <v>274</v>
      </c>
      <c r="B3163" t="s">
        <v>351</v>
      </c>
      <c r="C3163" s="1">
        <v>0.30929744340481702</v>
      </c>
    </row>
    <row r="3164" spans="1:3" x14ac:dyDescent="0.25">
      <c r="A3164" t="s">
        <v>274</v>
      </c>
      <c r="B3164" t="s">
        <v>388</v>
      </c>
      <c r="C3164" s="1">
        <v>0.30767740598196502</v>
      </c>
    </row>
    <row r="3165" spans="1:3" x14ac:dyDescent="0.25">
      <c r="A3165" t="s">
        <v>274</v>
      </c>
      <c r="B3165" t="s">
        <v>237</v>
      </c>
      <c r="C3165" s="1">
        <v>0.29909899357354203</v>
      </c>
    </row>
    <row r="3166" spans="1:3" x14ac:dyDescent="0.25">
      <c r="A3166" t="s">
        <v>274</v>
      </c>
      <c r="B3166" t="s">
        <v>239</v>
      </c>
      <c r="C3166" s="1">
        <v>0.33365886356353902</v>
      </c>
    </row>
    <row r="3167" spans="1:3" x14ac:dyDescent="0.25">
      <c r="A3167" t="s">
        <v>274</v>
      </c>
      <c r="B3167" t="s">
        <v>142</v>
      </c>
      <c r="C3167" s="1">
        <v>0.30579696084524</v>
      </c>
    </row>
    <row r="3168" spans="1:3" x14ac:dyDescent="0.25">
      <c r="A3168" t="s">
        <v>274</v>
      </c>
      <c r="B3168" t="s">
        <v>425</v>
      </c>
      <c r="C3168" s="1">
        <v>0.31189017073563202</v>
      </c>
    </row>
    <row r="3169" spans="1:3" x14ac:dyDescent="0.25">
      <c r="A3169" t="s">
        <v>274</v>
      </c>
      <c r="B3169" t="s">
        <v>242</v>
      </c>
      <c r="C3169" s="1">
        <v>0.32964745578840798</v>
      </c>
    </row>
    <row r="3170" spans="1:3" x14ac:dyDescent="0.25">
      <c r="A3170" t="s">
        <v>274</v>
      </c>
      <c r="B3170" t="s">
        <v>144</v>
      </c>
      <c r="C3170" s="1">
        <v>0.30262907675594702</v>
      </c>
    </row>
    <row r="3171" spans="1:3" x14ac:dyDescent="0.25">
      <c r="A3171" t="s">
        <v>274</v>
      </c>
      <c r="B3171" t="s">
        <v>146</v>
      </c>
      <c r="C3171" s="1">
        <v>0.31087802536404802</v>
      </c>
    </row>
    <row r="3172" spans="1:3" x14ac:dyDescent="0.25">
      <c r="A3172" t="s">
        <v>274</v>
      </c>
      <c r="B3172" t="s">
        <v>243</v>
      </c>
      <c r="C3172" s="1">
        <v>0.33058259329411399</v>
      </c>
    </row>
    <row r="3173" spans="1:3" x14ac:dyDescent="0.25">
      <c r="A3173" t="s">
        <v>274</v>
      </c>
      <c r="B3173" t="s">
        <v>402</v>
      </c>
      <c r="C3173" s="1">
        <v>0.33499442209541502</v>
      </c>
    </row>
    <row r="3174" spans="1:3" x14ac:dyDescent="0.25">
      <c r="A3174" t="s">
        <v>274</v>
      </c>
      <c r="B3174" t="s">
        <v>358</v>
      </c>
      <c r="C3174" s="1">
        <v>0.31250452629373898</v>
      </c>
    </row>
    <row r="3175" spans="1:3" x14ac:dyDescent="0.25">
      <c r="A3175" t="s">
        <v>274</v>
      </c>
      <c r="B3175" t="s">
        <v>245</v>
      </c>
      <c r="C3175" s="1">
        <v>0.31367946239716199</v>
      </c>
    </row>
    <row r="3176" spans="1:3" x14ac:dyDescent="0.25">
      <c r="A3176" t="s">
        <v>274</v>
      </c>
      <c r="B3176" t="s">
        <v>359</v>
      </c>
      <c r="C3176" s="1">
        <v>0.30543100465753198</v>
      </c>
    </row>
    <row r="3177" spans="1:3" x14ac:dyDescent="0.25">
      <c r="A3177" t="s">
        <v>274</v>
      </c>
      <c r="B3177" t="s">
        <v>360</v>
      </c>
      <c r="C3177" s="1">
        <v>0.30690145181041201</v>
      </c>
    </row>
    <row r="3178" spans="1:3" x14ac:dyDescent="0.25">
      <c r="A3178" t="s">
        <v>274</v>
      </c>
      <c r="B3178" t="s">
        <v>361</v>
      </c>
      <c r="C3178" s="1">
        <v>0.30523774406348397</v>
      </c>
    </row>
    <row r="3179" spans="1:3" x14ac:dyDescent="0.25">
      <c r="A3179" t="s">
        <v>274</v>
      </c>
      <c r="B3179" t="s">
        <v>362</v>
      </c>
      <c r="C3179" s="1">
        <v>0.31649956188357098</v>
      </c>
    </row>
    <row r="3180" spans="1:3" x14ac:dyDescent="0.25">
      <c r="A3180" t="s">
        <v>274</v>
      </c>
      <c r="B3180" t="s">
        <v>246</v>
      </c>
      <c r="C3180" s="1">
        <v>0.28958086628010599</v>
      </c>
    </row>
    <row r="3181" spans="1:3" x14ac:dyDescent="0.25">
      <c r="A3181" t="s">
        <v>274</v>
      </c>
      <c r="B3181" t="s">
        <v>247</v>
      </c>
      <c r="C3181" s="1">
        <v>0.31089960934900301</v>
      </c>
    </row>
    <row r="3182" spans="1:3" x14ac:dyDescent="0.25">
      <c r="A3182" t="s">
        <v>274</v>
      </c>
      <c r="B3182" t="s">
        <v>403</v>
      </c>
      <c r="C3182" s="1">
        <v>0.31211247783832402</v>
      </c>
    </row>
    <row r="3183" spans="1:3" x14ac:dyDescent="0.25">
      <c r="A3183" t="s">
        <v>274</v>
      </c>
      <c r="B3183" t="s">
        <v>250</v>
      </c>
      <c r="C3183" s="1">
        <v>0.35060188239613099</v>
      </c>
    </row>
    <row r="3184" spans="1:3" x14ac:dyDescent="0.25">
      <c r="A3184" t="s">
        <v>274</v>
      </c>
      <c r="B3184" t="s">
        <v>253</v>
      </c>
      <c r="C3184" s="1">
        <v>0.28983097231578298</v>
      </c>
    </row>
    <row r="3185" spans="1:3" x14ac:dyDescent="0.25">
      <c r="A3185" t="s">
        <v>274</v>
      </c>
      <c r="B3185" t="s">
        <v>152</v>
      </c>
      <c r="C3185" s="1">
        <v>0.29435736382925798</v>
      </c>
    </row>
    <row r="3186" spans="1:3" x14ac:dyDescent="0.25">
      <c r="A3186" t="s">
        <v>274</v>
      </c>
      <c r="B3186" t="s">
        <v>254</v>
      </c>
      <c r="C3186" s="1">
        <v>0.29345344085383201</v>
      </c>
    </row>
    <row r="3187" spans="1:3" x14ac:dyDescent="0.25">
      <c r="A3187" t="s">
        <v>274</v>
      </c>
      <c r="B3187" t="s">
        <v>255</v>
      </c>
      <c r="C3187" s="1">
        <v>0.28924679927232499</v>
      </c>
    </row>
    <row r="3188" spans="1:3" x14ac:dyDescent="0.25">
      <c r="A3188" t="s">
        <v>274</v>
      </c>
      <c r="B3188" t="s">
        <v>365</v>
      </c>
      <c r="C3188" s="1">
        <v>0.34318552369097299</v>
      </c>
    </row>
    <row r="3189" spans="1:3" x14ac:dyDescent="0.25">
      <c r="A3189" t="s">
        <v>274</v>
      </c>
      <c r="B3189" t="s">
        <v>404</v>
      </c>
      <c r="C3189" s="1">
        <v>0.315046766691017</v>
      </c>
    </row>
    <row r="3190" spans="1:3" x14ac:dyDescent="0.25">
      <c r="A3190" t="s">
        <v>274</v>
      </c>
      <c r="B3190" t="s">
        <v>367</v>
      </c>
      <c r="C3190" s="1">
        <v>0.30972026789857299</v>
      </c>
    </row>
    <row r="3191" spans="1:3" x14ac:dyDescent="0.25">
      <c r="A3191" t="s">
        <v>274</v>
      </c>
      <c r="B3191" t="s">
        <v>368</v>
      </c>
      <c r="C3191" s="1">
        <v>0.31841467520066002</v>
      </c>
    </row>
    <row r="3192" spans="1:3" x14ac:dyDescent="0.25">
      <c r="A3192" t="s">
        <v>274</v>
      </c>
      <c r="B3192" t="s">
        <v>369</v>
      </c>
      <c r="C3192" s="1">
        <v>0.32505506933256401</v>
      </c>
    </row>
    <row r="3193" spans="1:3" x14ac:dyDescent="0.25">
      <c r="A3193" t="s">
        <v>274</v>
      </c>
      <c r="B3193" t="s">
        <v>405</v>
      </c>
      <c r="C3193" s="1">
        <v>0.294363901079016</v>
      </c>
    </row>
    <row r="3194" spans="1:3" x14ac:dyDescent="0.25">
      <c r="A3194" t="s">
        <v>274</v>
      </c>
      <c r="B3194" t="s">
        <v>261</v>
      </c>
      <c r="C3194" s="1">
        <v>0.344037446996172</v>
      </c>
    </row>
    <row r="3195" spans="1:3" x14ac:dyDescent="0.25">
      <c r="A3195" t="s">
        <v>274</v>
      </c>
      <c r="B3195" t="s">
        <v>262</v>
      </c>
      <c r="C3195" s="1">
        <v>0.343448271874221</v>
      </c>
    </row>
    <row r="3196" spans="1:3" x14ac:dyDescent="0.25">
      <c r="A3196" t="s">
        <v>274</v>
      </c>
      <c r="B3196" t="s">
        <v>372</v>
      </c>
      <c r="C3196" s="1">
        <v>0.313452833044983</v>
      </c>
    </row>
    <row r="3197" spans="1:3" x14ac:dyDescent="0.25">
      <c r="A3197" t="s">
        <v>274</v>
      </c>
      <c r="B3197" t="s">
        <v>383</v>
      </c>
      <c r="C3197" s="1">
        <v>0.35573795786088203</v>
      </c>
    </row>
    <row r="3198" spans="1:3" x14ac:dyDescent="0.25">
      <c r="A3198" t="s">
        <v>274</v>
      </c>
      <c r="B3198" t="s">
        <v>265</v>
      </c>
      <c r="C3198" s="1">
        <v>0.29546658333703502</v>
      </c>
    </row>
    <row r="3199" spans="1:3" x14ac:dyDescent="0.25">
      <c r="A3199" t="s">
        <v>274</v>
      </c>
      <c r="B3199" t="s">
        <v>266</v>
      </c>
      <c r="C3199" s="1">
        <v>0.315531669740094</v>
      </c>
    </row>
    <row r="3200" spans="1:3" x14ac:dyDescent="0.25">
      <c r="A3200" t="s">
        <v>274</v>
      </c>
      <c r="B3200" t="s">
        <v>267</v>
      </c>
      <c r="C3200" s="1">
        <v>0.29560886496745198</v>
      </c>
    </row>
    <row r="3201" spans="1:3" x14ac:dyDescent="0.25">
      <c r="A3201" t="s">
        <v>274</v>
      </c>
      <c r="B3201" t="s">
        <v>268</v>
      </c>
      <c r="C3201" s="1">
        <v>0.30805496691386403</v>
      </c>
    </row>
    <row r="3202" spans="1:3" x14ac:dyDescent="0.25">
      <c r="A3202" t="s">
        <v>274</v>
      </c>
      <c r="B3202" t="s">
        <v>271</v>
      </c>
      <c r="C3202" s="1">
        <v>0.29280360848743497</v>
      </c>
    </row>
    <row r="3203" spans="1:3" x14ac:dyDescent="0.25">
      <c r="A3203" t="s">
        <v>274</v>
      </c>
      <c r="B3203" t="s">
        <v>407</v>
      </c>
      <c r="C3203" s="1">
        <v>0.336760044077339</v>
      </c>
    </row>
    <row r="3204" spans="1:3" x14ac:dyDescent="0.25">
      <c r="A3204" t="s">
        <v>274</v>
      </c>
      <c r="B3204" t="s">
        <v>375</v>
      </c>
      <c r="C3204" s="1">
        <v>0.29114829965263</v>
      </c>
    </row>
    <row r="3205" spans="1:3" x14ac:dyDescent="0.25">
      <c r="A3205" t="s">
        <v>274</v>
      </c>
      <c r="B3205" t="s">
        <v>418</v>
      </c>
      <c r="C3205" s="1">
        <v>0.31909089038754501</v>
      </c>
    </row>
    <row r="3206" spans="1:3" x14ac:dyDescent="0.25">
      <c r="A3206" t="s">
        <v>274</v>
      </c>
      <c r="B3206" t="s">
        <v>272</v>
      </c>
      <c r="C3206" s="1">
        <v>0.29633496390617398</v>
      </c>
    </row>
    <row r="3207" spans="1:3" x14ac:dyDescent="0.25">
      <c r="A3207" t="s">
        <v>274</v>
      </c>
      <c r="B3207" t="s">
        <v>408</v>
      </c>
      <c r="C3207" s="1">
        <v>0.32140850665816301</v>
      </c>
    </row>
    <row r="3208" spans="1:3" x14ac:dyDescent="0.25">
      <c r="A3208" t="s">
        <v>274</v>
      </c>
      <c r="B3208" t="s">
        <v>153</v>
      </c>
      <c r="C3208" s="1">
        <v>0.305498811509541</v>
      </c>
    </row>
    <row r="3209" spans="1:3" x14ac:dyDescent="0.25">
      <c r="A3209" t="s">
        <v>457</v>
      </c>
      <c r="B3209" t="s">
        <v>176</v>
      </c>
      <c r="C3209" s="1">
        <v>0.304517238799067</v>
      </c>
    </row>
    <row r="3210" spans="1:3" x14ac:dyDescent="0.25">
      <c r="A3210" t="s">
        <v>457</v>
      </c>
      <c r="B3210" t="s">
        <v>183</v>
      </c>
      <c r="C3210" s="1">
        <v>0.298410664302458</v>
      </c>
    </row>
    <row r="3211" spans="1:3" x14ac:dyDescent="0.25">
      <c r="A3211" t="s">
        <v>457</v>
      </c>
      <c r="B3211" t="s">
        <v>135</v>
      </c>
      <c r="C3211" s="1">
        <v>0.30250340960465599</v>
      </c>
    </row>
    <row r="3212" spans="1:3" x14ac:dyDescent="0.25">
      <c r="A3212" t="s">
        <v>457</v>
      </c>
      <c r="B3212" t="s">
        <v>229</v>
      </c>
      <c r="C3212" s="1">
        <v>0.289031992013077</v>
      </c>
    </row>
    <row r="3213" spans="1:3" x14ac:dyDescent="0.25">
      <c r="A3213" t="s">
        <v>457</v>
      </c>
      <c r="B3213" t="s">
        <v>239</v>
      </c>
      <c r="C3213" s="1">
        <v>0.300703635498416</v>
      </c>
    </row>
    <row r="3214" spans="1:3" x14ac:dyDescent="0.25">
      <c r="A3214" t="s">
        <v>457</v>
      </c>
      <c r="B3214" t="s">
        <v>146</v>
      </c>
      <c r="C3214" s="1">
        <v>0.29566872714404402</v>
      </c>
    </row>
    <row r="3215" spans="1:3" x14ac:dyDescent="0.25">
      <c r="A3215" t="s">
        <v>457</v>
      </c>
      <c r="B3215" t="s">
        <v>152</v>
      </c>
      <c r="C3215" s="1">
        <v>0.29361847616158399</v>
      </c>
    </row>
    <row r="3216" spans="1:3" x14ac:dyDescent="0.25">
      <c r="A3216" t="s">
        <v>457</v>
      </c>
      <c r="B3216" t="s">
        <v>254</v>
      </c>
      <c r="C3216" s="1">
        <v>0.29537225264223999</v>
      </c>
    </row>
    <row r="3217" spans="1:3" x14ac:dyDescent="0.25">
      <c r="A3217" t="s">
        <v>458</v>
      </c>
      <c r="B3217" t="s">
        <v>276</v>
      </c>
      <c r="C3217" s="1">
        <v>0.33682272939638902</v>
      </c>
    </row>
    <row r="3218" spans="1:3" x14ac:dyDescent="0.25">
      <c r="A3218" t="s">
        <v>458</v>
      </c>
      <c r="B3218" t="s">
        <v>161</v>
      </c>
      <c r="C3218" s="1">
        <v>0.31385555836368001</v>
      </c>
    </row>
    <row r="3219" spans="1:3" x14ac:dyDescent="0.25">
      <c r="A3219" t="s">
        <v>458</v>
      </c>
      <c r="B3219" t="s">
        <v>162</v>
      </c>
      <c r="C3219" s="1">
        <v>0.301006123939629</v>
      </c>
    </row>
    <row r="3220" spans="1:3" x14ac:dyDescent="0.25">
      <c r="A3220" t="s">
        <v>458</v>
      </c>
      <c r="B3220" t="s">
        <v>277</v>
      </c>
      <c r="C3220" s="1">
        <v>0.317727316539961</v>
      </c>
    </row>
    <row r="3221" spans="1:3" x14ac:dyDescent="0.25">
      <c r="A3221" t="s">
        <v>458</v>
      </c>
      <c r="B3221" t="s">
        <v>163</v>
      </c>
      <c r="C3221" s="1">
        <v>0.32553424819348198</v>
      </c>
    </row>
    <row r="3222" spans="1:3" x14ac:dyDescent="0.25">
      <c r="A3222" t="s">
        <v>458</v>
      </c>
      <c r="B3222" t="s">
        <v>168</v>
      </c>
      <c r="C3222" s="1">
        <v>0.30025224473426898</v>
      </c>
    </row>
    <row r="3223" spans="1:3" x14ac:dyDescent="0.25">
      <c r="A3223" t="s">
        <v>458</v>
      </c>
      <c r="B3223" t="s">
        <v>169</v>
      </c>
      <c r="C3223" s="1">
        <v>0.35676067596266098</v>
      </c>
    </row>
    <row r="3224" spans="1:3" x14ac:dyDescent="0.25">
      <c r="A3224" t="s">
        <v>458</v>
      </c>
      <c r="B3224" t="s">
        <v>171</v>
      </c>
      <c r="C3224" s="1">
        <v>0.33729841254445803</v>
      </c>
    </row>
    <row r="3225" spans="1:3" x14ac:dyDescent="0.25">
      <c r="A3225" t="s">
        <v>458</v>
      </c>
      <c r="B3225" t="s">
        <v>282</v>
      </c>
      <c r="C3225" s="1">
        <v>0.32258477029801502</v>
      </c>
    </row>
    <row r="3226" spans="1:3" x14ac:dyDescent="0.25">
      <c r="A3226" t="s">
        <v>458</v>
      </c>
      <c r="B3226" t="s">
        <v>284</v>
      </c>
      <c r="C3226" s="1">
        <v>0.33506709753783698</v>
      </c>
    </row>
    <row r="3227" spans="1:3" x14ac:dyDescent="0.25">
      <c r="A3227" t="s">
        <v>458</v>
      </c>
      <c r="B3227" t="s">
        <v>176</v>
      </c>
      <c r="C3227" s="1">
        <v>0.299479930677295</v>
      </c>
    </row>
    <row r="3228" spans="1:3" x14ac:dyDescent="0.25">
      <c r="A3228" t="s">
        <v>458</v>
      </c>
      <c r="B3228" t="s">
        <v>286</v>
      </c>
      <c r="C3228" s="1">
        <v>0.32265598636175002</v>
      </c>
    </row>
    <row r="3229" spans="1:3" x14ac:dyDescent="0.25">
      <c r="A3229" t="s">
        <v>458</v>
      </c>
      <c r="B3229" t="s">
        <v>181</v>
      </c>
      <c r="C3229" s="1">
        <v>0.31617472220168202</v>
      </c>
    </row>
    <row r="3230" spans="1:3" x14ac:dyDescent="0.25">
      <c r="A3230" t="s">
        <v>458</v>
      </c>
      <c r="B3230" t="s">
        <v>292</v>
      </c>
      <c r="C3230" s="1">
        <v>0.33808620540472001</v>
      </c>
    </row>
    <row r="3231" spans="1:3" x14ac:dyDescent="0.25">
      <c r="A3231" t="s">
        <v>458</v>
      </c>
      <c r="B3231" t="s">
        <v>470</v>
      </c>
      <c r="C3231" s="1">
        <v>0.32525694261464599</v>
      </c>
    </row>
    <row r="3232" spans="1:3" x14ac:dyDescent="0.25">
      <c r="A3232" t="s">
        <v>458</v>
      </c>
      <c r="B3232" t="s">
        <v>188</v>
      </c>
      <c r="C3232" s="1">
        <v>0.30786861038518798</v>
      </c>
    </row>
    <row r="3233" spans="1:3" x14ac:dyDescent="0.25">
      <c r="A3233" t="s">
        <v>458</v>
      </c>
      <c r="B3233" t="s">
        <v>125</v>
      </c>
      <c r="C3233" s="1">
        <v>0.29937611299873501</v>
      </c>
    </row>
    <row r="3234" spans="1:3" x14ac:dyDescent="0.25">
      <c r="A3234" t="s">
        <v>458</v>
      </c>
      <c r="B3234" t="s">
        <v>393</v>
      </c>
      <c r="C3234" s="1">
        <v>0.29360185772609698</v>
      </c>
    </row>
    <row r="3235" spans="1:3" x14ac:dyDescent="0.25">
      <c r="A3235" t="s">
        <v>458</v>
      </c>
      <c r="B3235" t="s">
        <v>306</v>
      </c>
      <c r="C3235" s="1">
        <v>0.30070851855112501</v>
      </c>
    </row>
    <row r="3236" spans="1:3" x14ac:dyDescent="0.25">
      <c r="A3236" t="s">
        <v>458</v>
      </c>
      <c r="B3236" t="s">
        <v>128</v>
      </c>
      <c r="C3236" s="1">
        <v>0.292202548290592</v>
      </c>
    </row>
    <row r="3237" spans="1:3" x14ac:dyDescent="0.25">
      <c r="A3237" t="s">
        <v>458</v>
      </c>
      <c r="B3237" t="s">
        <v>200</v>
      </c>
      <c r="C3237" s="1">
        <v>0.298346921517324</v>
      </c>
    </row>
    <row r="3238" spans="1:3" x14ac:dyDescent="0.25">
      <c r="A3238" t="s">
        <v>458</v>
      </c>
      <c r="B3238" t="s">
        <v>394</v>
      </c>
      <c r="C3238" s="1">
        <v>0.30631508317574901</v>
      </c>
    </row>
    <row r="3239" spans="1:3" x14ac:dyDescent="0.25">
      <c r="A3239" t="s">
        <v>458</v>
      </c>
      <c r="B3239" t="s">
        <v>131</v>
      </c>
      <c r="C3239" s="1">
        <v>0.35113704056487599</v>
      </c>
    </row>
    <row r="3240" spans="1:3" x14ac:dyDescent="0.25">
      <c r="A3240" t="s">
        <v>458</v>
      </c>
      <c r="B3240" t="s">
        <v>208</v>
      </c>
      <c r="C3240" s="1">
        <v>0.32443583561026901</v>
      </c>
    </row>
    <row r="3241" spans="1:3" x14ac:dyDescent="0.25">
      <c r="A3241" t="s">
        <v>458</v>
      </c>
      <c r="B3241" t="s">
        <v>210</v>
      </c>
      <c r="C3241" s="1">
        <v>0.334582306591518</v>
      </c>
    </row>
    <row r="3242" spans="1:3" x14ac:dyDescent="0.25">
      <c r="A3242" t="s">
        <v>458</v>
      </c>
      <c r="B3242" t="s">
        <v>212</v>
      </c>
      <c r="C3242" s="1">
        <v>0.32678809627208899</v>
      </c>
    </row>
    <row r="3243" spans="1:3" x14ac:dyDescent="0.25">
      <c r="A3243" t="s">
        <v>458</v>
      </c>
      <c r="B3243" t="s">
        <v>213</v>
      </c>
      <c r="C3243" s="1">
        <v>0.28981505197628599</v>
      </c>
    </row>
    <row r="3244" spans="1:3" x14ac:dyDescent="0.25">
      <c r="A3244" t="s">
        <v>458</v>
      </c>
      <c r="B3244" t="s">
        <v>214</v>
      </c>
      <c r="C3244" s="1">
        <v>0.30329557614092401</v>
      </c>
    </row>
    <row r="3245" spans="1:3" x14ac:dyDescent="0.25">
      <c r="A3245" t="s">
        <v>458</v>
      </c>
      <c r="B3245" t="s">
        <v>217</v>
      </c>
      <c r="C3245" s="1">
        <v>0.325887229242183</v>
      </c>
    </row>
    <row r="3246" spans="1:3" x14ac:dyDescent="0.25">
      <c r="A3246" t="s">
        <v>458</v>
      </c>
      <c r="B3246" t="s">
        <v>219</v>
      </c>
      <c r="C3246" s="1">
        <v>0.34908108464108401</v>
      </c>
    </row>
    <row r="3247" spans="1:3" x14ac:dyDescent="0.25">
      <c r="A3247" t="s">
        <v>458</v>
      </c>
      <c r="B3247" t="s">
        <v>398</v>
      </c>
      <c r="C3247" s="1">
        <v>0.29859542223977698</v>
      </c>
    </row>
    <row r="3248" spans="1:3" x14ac:dyDescent="0.25">
      <c r="A3248" t="s">
        <v>458</v>
      </c>
      <c r="B3248" t="s">
        <v>399</v>
      </c>
      <c r="C3248" s="1">
        <v>0.30957154016660599</v>
      </c>
    </row>
    <row r="3249" spans="1:3" x14ac:dyDescent="0.25">
      <c r="A3249" t="s">
        <v>458</v>
      </c>
      <c r="B3249" t="s">
        <v>337</v>
      </c>
      <c r="C3249" s="1">
        <v>0.29312899091418199</v>
      </c>
    </row>
    <row r="3250" spans="1:3" x14ac:dyDescent="0.25">
      <c r="A3250" t="s">
        <v>458</v>
      </c>
      <c r="B3250" t="s">
        <v>225</v>
      </c>
      <c r="C3250" s="1">
        <v>0.31139226095744199</v>
      </c>
    </row>
    <row r="3251" spans="1:3" x14ac:dyDescent="0.25">
      <c r="A3251" t="s">
        <v>458</v>
      </c>
      <c r="B3251" t="s">
        <v>227</v>
      </c>
      <c r="C3251" s="1">
        <v>0.33930830489713798</v>
      </c>
    </row>
    <row r="3252" spans="1:3" x14ac:dyDescent="0.25">
      <c r="A3252" t="s">
        <v>458</v>
      </c>
      <c r="B3252" t="s">
        <v>228</v>
      </c>
      <c r="C3252" s="1">
        <v>0.32282791599067501</v>
      </c>
    </row>
    <row r="3253" spans="1:3" x14ac:dyDescent="0.25">
      <c r="A3253" t="s">
        <v>458</v>
      </c>
      <c r="B3253" t="s">
        <v>229</v>
      </c>
      <c r="C3253" s="1">
        <v>0.30646806250578301</v>
      </c>
    </row>
    <row r="3254" spans="1:3" x14ac:dyDescent="0.25">
      <c r="A3254" t="s">
        <v>458</v>
      </c>
      <c r="B3254" t="s">
        <v>141</v>
      </c>
      <c r="C3254" s="1">
        <v>0.32429725297394701</v>
      </c>
    </row>
    <row r="3255" spans="1:3" x14ac:dyDescent="0.25">
      <c r="A3255" t="s">
        <v>458</v>
      </c>
      <c r="B3255" t="s">
        <v>350</v>
      </c>
      <c r="C3255" s="1">
        <v>0.29040734110243899</v>
      </c>
    </row>
    <row r="3256" spans="1:3" x14ac:dyDescent="0.25">
      <c r="A3256" t="s">
        <v>458</v>
      </c>
      <c r="B3256" t="s">
        <v>237</v>
      </c>
      <c r="C3256" s="1">
        <v>0.294651262162062</v>
      </c>
    </row>
    <row r="3257" spans="1:3" x14ac:dyDescent="0.25">
      <c r="A3257" t="s">
        <v>458</v>
      </c>
      <c r="B3257" t="s">
        <v>239</v>
      </c>
      <c r="C3257" s="1">
        <v>0.32197300695965297</v>
      </c>
    </row>
    <row r="3258" spans="1:3" x14ac:dyDescent="0.25">
      <c r="A3258" t="s">
        <v>458</v>
      </c>
      <c r="B3258" t="s">
        <v>425</v>
      </c>
      <c r="C3258" s="1">
        <v>0.28918928098050201</v>
      </c>
    </row>
    <row r="3259" spans="1:3" x14ac:dyDescent="0.25">
      <c r="A3259" t="s">
        <v>458</v>
      </c>
      <c r="B3259" t="s">
        <v>242</v>
      </c>
      <c r="C3259" s="1">
        <v>0.34424365566175602</v>
      </c>
    </row>
    <row r="3260" spans="1:3" x14ac:dyDescent="0.25">
      <c r="A3260" t="s">
        <v>458</v>
      </c>
      <c r="B3260" t="s">
        <v>243</v>
      </c>
      <c r="C3260" s="1">
        <v>0.33155492149416199</v>
      </c>
    </row>
    <row r="3261" spans="1:3" x14ac:dyDescent="0.25">
      <c r="A3261" t="s">
        <v>458</v>
      </c>
      <c r="B3261" t="s">
        <v>358</v>
      </c>
      <c r="C3261" s="1">
        <v>0.29696069234064698</v>
      </c>
    </row>
    <row r="3262" spans="1:3" x14ac:dyDescent="0.25">
      <c r="A3262" t="s">
        <v>458</v>
      </c>
      <c r="B3262" t="s">
        <v>360</v>
      </c>
      <c r="C3262" s="1">
        <v>0.29715975378467002</v>
      </c>
    </row>
    <row r="3263" spans="1:3" x14ac:dyDescent="0.25">
      <c r="A3263" t="s">
        <v>458</v>
      </c>
      <c r="B3263" t="s">
        <v>361</v>
      </c>
      <c r="C3263" s="1">
        <v>0.31976997381505001</v>
      </c>
    </row>
    <row r="3264" spans="1:3" x14ac:dyDescent="0.25">
      <c r="A3264" t="s">
        <v>458</v>
      </c>
      <c r="B3264" t="s">
        <v>247</v>
      </c>
      <c r="C3264" s="1">
        <v>0.29762159634484397</v>
      </c>
    </row>
    <row r="3265" spans="1:3" x14ac:dyDescent="0.25">
      <c r="A3265" t="s">
        <v>458</v>
      </c>
      <c r="B3265" t="s">
        <v>250</v>
      </c>
      <c r="C3265" s="1">
        <v>0.32154183170557199</v>
      </c>
    </row>
    <row r="3266" spans="1:3" x14ac:dyDescent="0.25">
      <c r="A3266" t="s">
        <v>458</v>
      </c>
      <c r="B3266" t="s">
        <v>152</v>
      </c>
      <c r="C3266" s="1">
        <v>0.29638376063306598</v>
      </c>
    </row>
    <row r="3267" spans="1:3" x14ac:dyDescent="0.25">
      <c r="A3267" t="s">
        <v>458</v>
      </c>
      <c r="B3267" t="s">
        <v>365</v>
      </c>
      <c r="C3267" s="1">
        <v>0.34344144734387599</v>
      </c>
    </row>
    <row r="3268" spans="1:3" x14ac:dyDescent="0.25">
      <c r="A3268" t="s">
        <v>458</v>
      </c>
      <c r="B3268" t="s">
        <v>404</v>
      </c>
      <c r="C3268" s="1">
        <v>0.29783058420771003</v>
      </c>
    </row>
    <row r="3269" spans="1:3" x14ac:dyDescent="0.25">
      <c r="A3269" t="s">
        <v>458</v>
      </c>
      <c r="B3269" t="s">
        <v>369</v>
      </c>
      <c r="C3269" s="1">
        <v>0.29468287081092498</v>
      </c>
    </row>
    <row r="3270" spans="1:3" x14ac:dyDescent="0.25">
      <c r="A3270" t="s">
        <v>458</v>
      </c>
      <c r="B3270" t="s">
        <v>261</v>
      </c>
      <c r="C3270" s="1">
        <v>0.330123098732723</v>
      </c>
    </row>
    <row r="3271" spans="1:3" x14ac:dyDescent="0.25">
      <c r="A3271" t="s">
        <v>458</v>
      </c>
      <c r="B3271" t="s">
        <v>262</v>
      </c>
      <c r="C3271" s="1">
        <v>0.31772811337673701</v>
      </c>
    </row>
    <row r="3272" spans="1:3" x14ac:dyDescent="0.25">
      <c r="A3272" t="s">
        <v>458</v>
      </c>
      <c r="B3272" t="s">
        <v>372</v>
      </c>
      <c r="C3272" s="1">
        <v>0.289098919603761</v>
      </c>
    </row>
    <row r="3273" spans="1:3" x14ac:dyDescent="0.25">
      <c r="A3273" t="s">
        <v>458</v>
      </c>
      <c r="B3273" t="s">
        <v>383</v>
      </c>
      <c r="C3273" s="1">
        <v>0.33517048655876802</v>
      </c>
    </row>
    <row r="3274" spans="1:3" x14ac:dyDescent="0.25">
      <c r="A3274" t="s">
        <v>458</v>
      </c>
      <c r="B3274" t="s">
        <v>268</v>
      </c>
      <c r="C3274" s="1">
        <v>0.28936670062556202</v>
      </c>
    </row>
    <row r="3275" spans="1:3" x14ac:dyDescent="0.25">
      <c r="A3275" t="s">
        <v>458</v>
      </c>
      <c r="B3275" t="s">
        <v>407</v>
      </c>
      <c r="C3275" s="1">
        <v>0.31608640005733002</v>
      </c>
    </row>
    <row r="3276" spans="1:3" x14ac:dyDescent="0.25">
      <c r="A3276" t="s">
        <v>115</v>
      </c>
      <c r="B3276" t="s">
        <v>162</v>
      </c>
      <c r="C3276" s="1">
        <v>0.297955910456777</v>
      </c>
    </row>
    <row r="3277" spans="1:3" x14ac:dyDescent="0.25">
      <c r="A3277" t="s">
        <v>115</v>
      </c>
      <c r="B3277" t="s">
        <v>163</v>
      </c>
      <c r="C3277" s="1">
        <v>0.29973260686896402</v>
      </c>
    </row>
    <row r="3278" spans="1:3" x14ac:dyDescent="0.25">
      <c r="A3278" t="s">
        <v>115</v>
      </c>
      <c r="B3278" t="s">
        <v>168</v>
      </c>
      <c r="C3278" s="1">
        <v>0.30418891712175999</v>
      </c>
    </row>
    <row r="3279" spans="1:3" x14ac:dyDescent="0.25">
      <c r="A3279" t="s">
        <v>115</v>
      </c>
      <c r="B3279" t="s">
        <v>169</v>
      </c>
      <c r="C3279" s="1">
        <v>0.30844429942566198</v>
      </c>
    </row>
    <row r="3280" spans="1:3" x14ac:dyDescent="0.25">
      <c r="A3280" t="s">
        <v>115</v>
      </c>
      <c r="B3280" t="s">
        <v>171</v>
      </c>
      <c r="C3280" s="1">
        <v>0.29309516095275301</v>
      </c>
    </row>
    <row r="3281" spans="1:3" x14ac:dyDescent="0.25">
      <c r="A3281" t="s">
        <v>115</v>
      </c>
      <c r="B3281" t="s">
        <v>282</v>
      </c>
      <c r="C3281" s="1">
        <v>0.304884449853349</v>
      </c>
    </row>
    <row r="3282" spans="1:3" x14ac:dyDescent="0.25">
      <c r="A3282" t="s">
        <v>115</v>
      </c>
      <c r="B3282" t="s">
        <v>176</v>
      </c>
      <c r="C3282" s="1">
        <v>0.31781101520387001</v>
      </c>
    </row>
    <row r="3283" spans="1:3" x14ac:dyDescent="0.25">
      <c r="A3283" t="s">
        <v>115</v>
      </c>
      <c r="B3283" t="s">
        <v>181</v>
      </c>
      <c r="C3283" s="1">
        <v>0.30181609012719601</v>
      </c>
    </row>
    <row r="3284" spans="1:3" x14ac:dyDescent="0.25">
      <c r="A3284" t="s">
        <v>115</v>
      </c>
      <c r="B3284" t="s">
        <v>183</v>
      </c>
      <c r="C3284" s="1">
        <v>0.30337790242072499</v>
      </c>
    </row>
    <row r="3285" spans="1:3" x14ac:dyDescent="0.25">
      <c r="A3285" t="s">
        <v>115</v>
      </c>
      <c r="B3285" t="s">
        <v>295</v>
      </c>
      <c r="C3285" s="1">
        <v>0.29874437832558598</v>
      </c>
    </row>
    <row r="3286" spans="1:3" x14ac:dyDescent="0.25">
      <c r="A3286" t="s">
        <v>115</v>
      </c>
      <c r="B3286" t="s">
        <v>121</v>
      </c>
      <c r="C3286" s="1">
        <v>0.29537370820207098</v>
      </c>
    </row>
    <row r="3287" spans="1:3" x14ac:dyDescent="0.25">
      <c r="A3287" t="s">
        <v>115</v>
      </c>
      <c r="B3287" t="s">
        <v>123</v>
      </c>
      <c r="C3287" s="1">
        <v>0.32534766456661401</v>
      </c>
    </row>
    <row r="3288" spans="1:3" x14ac:dyDescent="0.25">
      <c r="A3288" t="s">
        <v>115</v>
      </c>
      <c r="B3288" t="s">
        <v>305</v>
      </c>
      <c r="C3288" s="1">
        <v>0.28907825258042702</v>
      </c>
    </row>
    <row r="3289" spans="1:3" x14ac:dyDescent="0.25">
      <c r="A3289" t="s">
        <v>115</v>
      </c>
      <c r="B3289" t="s">
        <v>306</v>
      </c>
      <c r="C3289" s="1">
        <v>0.29367734568854897</v>
      </c>
    </row>
    <row r="3290" spans="1:3" x14ac:dyDescent="0.25">
      <c r="A3290" t="s">
        <v>115</v>
      </c>
      <c r="B3290" t="s">
        <v>128</v>
      </c>
      <c r="C3290" s="1">
        <v>0.32144927155124903</v>
      </c>
    </row>
    <row r="3291" spans="1:3" x14ac:dyDescent="0.25">
      <c r="A3291" t="s">
        <v>115</v>
      </c>
      <c r="B3291" t="s">
        <v>313</v>
      </c>
      <c r="C3291" s="1">
        <v>0.28901771163583301</v>
      </c>
    </row>
    <row r="3292" spans="1:3" x14ac:dyDescent="0.25">
      <c r="A3292" t="s">
        <v>115</v>
      </c>
      <c r="B3292" t="s">
        <v>130</v>
      </c>
      <c r="C3292" s="1">
        <v>0.29645158465330801</v>
      </c>
    </row>
    <row r="3293" spans="1:3" x14ac:dyDescent="0.25">
      <c r="A3293" t="s">
        <v>115</v>
      </c>
      <c r="B3293" t="s">
        <v>131</v>
      </c>
      <c r="C3293" s="1">
        <v>0.33671003374575897</v>
      </c>
    </row>
    <row r="3294" spans="1:3" x14ac:dyDescent="0.25">
      <c r="A3294" t="s">
        <v>115</v>
      </c>
      <c r="B3294" t="s">
        <v>326</v>
      </c>
      <c r="C3294" s="1">
        <v>0.29232218392658099</v>
      </c>
    </row>
    <row r="3295" spans="1:3" x14ac:dyDescent="0.25">
      <c r="A3295" t="s">
        <v>115</v>
      </c>
      <c r="B3295" t="s">
        <v>327</v>
      </c>
      <c r="C3295" s="1">
        <v>0.30733562770880102</v>
      </c>
    </row>
    <row r="3296" spans="1:3" x14ac:dyDescent="0.25">
      <c r="A3296" t="s">
        <v>115</v>
      </c>
      <c r="B3296" t="s">
        <v>208</v>
      </c>
      <c r="C3296" s="1">
        <v>0.32370423849235602</v>
      </c>
    </row>
    <row r="3297" spans="1:3" x14ac:dyDescent="0.25">
      <c r="A3297" t="s">
        <v>115</v>
      </c>
      <c r="B3297" t="s">
        <v>211</v>
      </c>
      <c r="C3297" s="1">
        <v>0.29321326395103198</v>
      </c>
    </row>
    <row r="3298" spans="1:3" x14ac:dyDescent="0.25">
      <c r="A3298" t="s">
        <v>115</v>
      </c>
      <c r="B3298" t="s">
        <v>214</v>
      </c>
      <c r="C3298" s="1">
        <v>0.30684022328451299</v>
      </c>
    </row>
    <row r="3299" spans="1:3" x14ac:dyDescent="0.25">
      <c r="A3299" t="s">
        <v>115</v>
      </c>
      <c r="B3299" t="s">
        <v>135</v>
      </c>
      <c r="C3299" s="1">
        <v>0.31771412925547299</v>
      </c>
    </row>
    <row r="3300" spans="1:3" x14ac:dyDescent="0.25">
      <c r="A3300" t="s">
        <v>115</v>
      </c>
      <c r="B3300" t="s">
        <v>227</v>
      </c>
      <c r="C3300" s="1">
        <v>0.31095445902059299</v>
      </c>
    </row>
    <row r="3301" spans="1:3" x14ac:dyDescent="0.25">
      <c r="A3301" t="s">
        <v>115</v>
      </c>
      <c r="B3301" t="s">
        <v>138</v>
      </c>
      <c r="C3301" s="1">
        <v>0.30305380562095202</v>
      </c>
    </row>
    <row r="3302" spans="1:3" x14ac:dyDescent="0.25">
      <c r="A3302" t="s">
        <v>115</v>
      </c>
      <c r="B3302" t="s">
        <v>229</v>
      </c>
      <c r="C3302" s="1">
        <v>0.30278263437420999</v>
      </c>
    </row>
    <row r="3303" spans="1:3" x14ac:dyDescent="0.25">
      <c r="A3303" t="s">
        <v>115</v>
      </c>
      <c r="B3303" t="s">
        <v>341</v>
      </c>
      <c r="C3303" s="1">
        <v>0.29142070638696599</v>
      </c>
    </row>
    <row r="3304" spans="1:3" x14ac:dyDescent="0.25">
      <c r="A3304" t="s">
        <v>115</v>
      </c>
      <c r="B3304" t="s">
        <v>140</v>
      </c>
      <c r="C3304" s="1">
        <v>0.29187864937550501</v>
      </c>
    </row>
    <row r="3305" spans="1:3" x14ac:dyDescent="0.25">
      <c r="A3305" t="s">
        <v>115</v>
      </c>
      <c r="B3305" t="s">
        <v>141</v>
      </c>
      <c r="C3305" s="1">
        <v>0.303220426980431</v>
      </c>
    </row>
    <row r="3306" spans="1:3" x14ac:dyDescent="0.25">
      <c r="A3306" t="s">
        <v>115</v>
      </c>
      <c r="B3306" t="s">
        <v>349</v>
      </c>
      <c r="C3306" s="1">
        <v>0.28984191008301402</v>
      </c>
    </row>
    <row r="3307" spans="1:3" x14ac:dyDescent="0.25">
      <c r="A3307" t="s">
        <v>115</v>
      </c>
      <c r="B3307" t="s">
        <v>239</v>
      </c>
      <c r="C3307" s="1">
        <v>0.33440012198817998</v>
      </c>
    </row>
    <row r="3308" spans="1:3" x14ac:dyDescent="0.25">
      <c r="A3308" t="s">
        <v>115</v>
      </c>
      <c r="B3308" t="s">
        <v>142</v>
      </c>
      <c r="C3308" s="1">
        <v>0.32207856075188701</v>
      </c>
    </row>
    <row r="3309" spans="1:3" x14ac:dyDescent="0.25">
      <c r="A3309" t="s">
        <v>115</v>
      </c>
      <c r="B3309" t="s">
        <v>143</v>
      </c>
      <c r="C3309" s="1">
        <v>0.29467308945609899</v>
      </c>
    </row>
    <row r="3310" spans="1:3" x14ac:dyDescent="0.25">
      <c r="A3310" t="s">
        <v>115</v>
      </c>
      <c r="B3310" t="s">
        <v>242</v>
      </c>
      <c r="C3310" s="1">
        <v>0.32937314978956</v>
      </c>
    </row>
    <row r="3311" spans="1:3" x14ac:dyDescent="0.25">
      <c r="A3311" t="s">
        <v>115</v>
      </c>
      <c r="B3311" t="s">
        <v>354</v>
      </c>
      <c r="C3311" s="1">
        <v>0.30692102868027799</v>
      </c>
    </row>
    <row r="3312" spans="1:3" x14ac:dyDescent="0.25">
      <c r="A3312" t="s">
        <v>115</v>
      </c>
      <c r="B3312" t="s">
        <v>146</v>
      </c>
      <c r="C3312" s="1">
        <v>0.32064434290454702</v>
      </c>
    </row>
    <row r="3313" spans="1:3" x14ac:dyDescent="0.25">
      <c r="A3313" t="s">
        <v>115</v>
      </c>
      <c r="B3313" t="s">
        <v>243</v>
      </c>
      <c r="C3313" s="1">
        <v>0.31050380258392102</v>
      </c>
    </row>
    <row r="3314" spans="1:3" x14ac:dyDescent="0.25">
      <c r="A3314" t="s">
        <v>115</v>
      </c>
      <c r="B3314" t="s">
        <v>358</v>
      </c>
      <c r="C3314" s="1">
        <v>0.29665720100819898</v>
      </c>
    </row>
    <row r="3315" spans="1:3" x14ac:dyDescent="0.25">
      <c r="A3315" t="s">
        <v>115</v>
      </c>
      <c r="B3315" t="s">
        <v>245</v>
      </c>
      <c r="C3315" s="1">
        <v>0.29930908162799102</v>
      </c>
    </row>
    <row r="3316" spans="1:3" x14ac:dyDescent="0.25">
      <c r="A3316" t="s">
        <v>115</v>
      </c>
      <c r="B3316" t="s">
        <v>250</v>
      </c>
      <c r="C3316" s="1">
        <v>0.29888022411736698</v>
      </c>
    </row>
    <row r="3317" spans="1:3" x14ac:dyDescent="0.25">
      <c r="A3317" t="s">
        <v>115</v>
      </c>
      <c r="B3317" t="s">
        <v>152</v>
      </c>
      <c r="C3317" s="1">
        <v>0.346133545801798</v>
      </c>
    </row>
    <row r="3318" spans="1:3" x14ac:dyDescent="0.25">
      <c r="A3318" t="s">
        <v>115</v>
      </c>
      <c r="B3318" t="s">
        <v>254</v>
      </c>
      <c r="C3318" s="1">
        <v>0.30205150780350198</v>
      </c>
    </row>
    <row r="3319" spans="1:3" x14ac:dyDescent="0.25">
      <c r="A3319" t="s">
        <v>115</v>
      </c>
      <c r="B3319" t="s">
        <v>255</v>
      </c>
      <c r="C3319" s="1">
        <v>0.30157332771214501</v>
      </c>
    </row>
    <row r="3320" spans="1:3" x14ac:dyDescent="0.25">
      <c r="A3320" t="s">
        <v>115</v>
      </c>
      <c r="B3320" t="s">
        <v>373</v>
      </c>
      <c r="C3320" s="1">
        <v>0.29167285185958602</v>
      </c>
    </row>
    <row r="3321" spans="1:3" x14ac:dyDescent="0.25">
      <c r="A3321" t="s">
        <v>115</v>
      </c>
      <c r="B3321" t="s">
        <v>265</v>
      </c>
      <c r="C3321" s="1">
        <v>0.28918447043245599</v>
      </c>
    </row>
    <row r="3322" spans="1:3" x14ac:dyDescent="0.25">
      <c r="A3322" t="s">
        <v>115</v>
      </c>
      <c r="B3322" t="s">
        <v>153</v>
      </c>
      <c r="C3322" s="1">
        <v>0.31306964317276598</v>
      </c>
    </row>
    <row r="3323" spans="1:3" x14ac:dyDescent="0.25">
      <c r="A3323" t="s">
        <v>275</v>
      </c>
      <c r="B3323" t="s">
        <v>161</v>
      </c>
      <c r="C3323" s="1">
        <v>0.31217921252708503</v>
      </c>
    </row>
    <row r="3324" spans="1:3" x14ac:dyDescent="0.25">
      <c r="A3324" t="s">
        <v>275</v>
      </c>
      <c r="B3324" t="s">
        <v>162</v>
      </c>
      <c r="C3324" s="1">
        <v>0.326685909066327</v>
      </c>
    </row>
    <row r="3325" spans="1:3" x14ac:dyDescent="0.25">
      <c r="A3325" t="s">
        <v>275</v>
      </c>
      <c r="B3325" t="s">
        <v>277</v>
      </c>
      <c r="C3325" s="1">
        <v>0.31312774189583897</v>
      </c>
    </row>
    <row r="3326" spans="1:3" x14ac:dyDescent="0.25">
      <c r="A3326" t="s">
        <v>275</v>
      </c>
      <c r="B3326" t="s">
        <v>163</v>
      </c>
      <c r="C3326" s="1">
        <v>0.30814821404260301</v>
      </c>
    </row>
    <row r="3327" spans="1:3" x14ac:dyDescent="0.25">
      <c r="A3327" t="s">
        <v>275</v>
      </c>
      <c r="B3327" t="s">
        <v>168</v>
      </c>
      <c r="C3327" s="1">
        <v>0.297541953181237</v>
      </c>
    </row>
    <row r="3328" spans="1:3" x14ac:dyDescent="0.25">
      <c r="A3328" t="s">
        <v>275</v>
      </c>
      <c r="B3328" t="s">
        <v>169</v>
      </c>
      <c r="C3328" s="1">
        <v>0.32834785779400899</v>
      </c>
    </row>
    <row r="3329" spans="1:3" x14ac:dyDescent="0.25">
      <c r="A3329" t="s">
        <v>275</v>
      </c>
      <c r="B3329" t="s">
        <v>170</v>
      </c>
      <c r="C3329" s="1">
        <v>0.29547144666622499</v>
      </c>
    </row>
    <row r="3330" spans="1:3" x14ac:dyDescent="0.25">
      <c r="A3330" t="s">
        <v>275</v>
      </c>
      <c r="B3330" t="s">
        <v>171</v>
      </c>
      <c r="C3330" s="1">
        <v>0.290792402763005</v>
      </c>
    </row>
    <row r="3331" spans="1:3" x14ac:dyDescent="0.25">
      <c r="A3331" t="s">
        <v>275</v>
      </c>
      <c r="B3331" t="s">
        <v>282</v>
      </c>
      <c r="C3331" s="1">
        <v>0.31532701980083799</v>
      </c>
    </row>
    <row r="3332" spans="1:3" x14ac:dyDescent="0.25">
      <c r="A3332" t="s">
        <v>275</v>
      </c>
      <c r="B3332" t="s">
        <v>284</v>
      </c>
      <c r="C3332" s="1">
        <v>0.29365365565827101</v>
      </c>
    </row>
    <row r="3333" spans="1:3" x14ac:dyDescent="0.25">
      <c r="A3333" t="s">
        <v>275</v>
      </c>
      <c r="B3333" t="s">
        <v>176</v>
      </c>
      <c r="C3333" s="1">
        <v>0.33661614784092098</v>
      </c>
    </row>
    <row r="3334" spans="1:3" x14ac:dyDescent="0.25">
      <c r="A3334" t="s">
        <v>275</v>
      </c>
      <c r="B3334" t="s">
        <v>181</v>
      </c>
      <c r="C3334" s="1">
        <v>0.29125343784020702</v>
      </c>
    </row>
    <row r="3335" spans="1:3" x14ac:dyDescent="0.25">
      <c r="A3335" t="s">
        <v>275</v>
      </c>
      <c r="B3335" t="s">
        <v>183</v>
      </c>
      <c r="C3335" s="1">
        <v>0.31451275175568999</v>
      </c>
    </row>
    <row r="3336" spans="1:3" x14ac:dyDescent="0.25">
      <c r="A3336" t="s">
        <v>275</v>
      </c>
      <c r="B3336" t="s">
        <v>292</v>
      </c>
      <c r="C3336" s="1">
        <v>0.29948877666336099</v>
      </c>
    </row>
    <row r="3337" spans="1:3" x14ac:dyDescent="0.25">
      <c r="A3337" t="s">
        <v>275</v>
      </c>
      <c r="B3337" t="s">
        <v>184</v>
      </c>
      <c r="C3337" s="1">
        <v>0.31175933254615801</v>
      </c>
    </row>
    <row r="3338" spans="1:3" x14ac:dyDescent="0.25">
      <c r="A3338" t="s">
        <v>275</v>
      </c>
      <c r="B3338" t="s">
        <v>303</v>
      </c>
      <c r="C3338" s="1">
        <v>0.29329346041367399</v>
      </c>
    </row>
    <row r="3339" spans="1:3" x14ac:dyDescent="0.25">
      <c r="A3339" t="s">
        <v>275</v>
      </c>
      <c r="B3339" t="s">
        <v>195</v>
      </c>
      <c r="C3339" s="1">
        <v>0.29020739101457099</v>
      </c>
    </row>
    <row r="3340" spans="1:3" x14ac:dyDescent="0.25">
      <c r="A3340" t="s">
        <v>275</v>
      </c>
      <c r="B3340" t="s">
        <v>131</v>
      </c>
      <c r="C3340" s="1">
        <v>0.326872909936825</v>
      </c>
    </row>
    <row r="3341" spans="1:3" x14ac:dyDescent="0.25">
      <c r="A3341" t="s">
        <v>275</v>
      </c>
      <c r="B3341" t="s">
        <v>208</v>
      </c>
      <c r="C3341" s="1">
        <v>0.316070815530958</v>
      </c>
    </row>
    <row r="3342" spans="1:3" x14ac:dyDescent="0.25">
      <c r="A3342" t="s">
        <v>275</v>
      </c>
      <c r="B3342" t="s">
        <v>214</v>
      </c>
      <c r="C3342" s="1">
        <v>0.30017238290035497</v>
      </c>
    </row>
    <row r="3343" spans="1:3" x14ac:dyDescent="0.25">
      <c r="A3343" t="s">
        <v>275</v>
      </c>
      <c r="B3343" t="s">
        <v>135</v>
      </c>
      <c r="C3343" s="1">
        <v>0.31396884032565903</v>
      </c>
    </row>
    <row r="3344" spans="1:3" x14ac:dyDescent="0.25">
      <c r="A3344" t="s">
        <v>275</v>
      </c>
      <c r="B3344" t="s">
        <v>219</v>
      </c>
      <c r="C3344" s="1">
        <v>0.301907094592341</v>
      </c>
    </row>
    <row r="3345" spans="1:3" x14ac:dyDescent="0.25">
      <c r="A3345" t="s">
        <v>275</v>
      </c>
      <c r="B3345" t="s">
        <v>227</v>
      </c>
      <c r="C3345" s="1">
        <v>0.32867763471244099</v>
      </c>
    </row>
    <row r="3346" spans="1:3" x14ac:dyDescent="0.25">
      <c r="A3346" t="s">
        <v>275</v>
      </c>
      <c r="B3346" t="s">
        <v>229</v>
      </c>
      <c r="C3346" s="1">
        <v>0.30674056760243101</v>
      </c>
    </row>
    <row r="3347" spans="1:3" x14ac:dyDescent="0.25">
      <c r="A3347" t="s">
        <v>275</v>
      </c>
      <c r="B3347" t="s">
        <v>344</v>
      </c>
      <c r="C3347" s="1">
        <v>0.29575038591191299</v>
      </c>
    </row>
    <row r="3348" spans="1:3" x14ac:dyDescent="0.25">
      <c r="A3348" t="s">
        <v>275</v>
      </c>
      <c r="B3348" t="s">
        <v>232</v>
      </c>
      <c r="C3348" s="1">
        <v>0.29202986657070901</v>
      </c>
    </row>
    <row r="3349" spans="1:3" x14ac:dyDescent="0.25">
      <c r="A3349" t="s">
        <v>275</v>
      </c>
      <c r="B3349" t="s">
        <v>141</v>
      </c>
      <c r="C3349" s="1">
        <v>0.31449879073817699</v>
      </c>
    </row>
    <row r="3350" spans="1:3" x14ac:dyDescent="0.25">
      <c r="A3350" t="s">
        <v>275</v>
      </c>
      <c r="B3350" t="s">
        <v>237</v>
      </c>
      <c r="C3350" s="1">
        <v>0.30853617044748699</v>
      </c>
    </row>
    <row r="3351" spans="1:3" x14ac:dyDescent="0.25">
      <c r="A3351" t="s">
        <v>275</v>
      </c>
      <c r="B3351" t="s">
        <v>239</v>
      </c>
      <c r="C3351" s="1">
        <v>0.33226249339245301</v>
      </c>
    </row>
    <row r="3352" spans="1:3" x14ac:dyDescent="0.25">
      <c r="A3352" t="s">
        <v>275</v>
      </c>
      <c r="B3352" t="s">
        <v>142</v>
      </c>
      <c r="C3352" s="1">
        <v>0.29174091658451101</v>
      </c>
    </row>
    <row r="3353" spans="1:3" x14ac:dyDescent="0.25">
      <c r="A3353" t="s">
        <v>275</v>
      </c>
      <c r="B3353" t="s">
        <v>242</v>
      </c>
      <c r="C3353" s="1">
        <v>0.33229244080046999</v>
      </c>
    </row>
    <row r="3354" spans="1:3" x14ac:dyDescent="0.25">
      <c r="A3354" t="s">
        <v>275</v>
      </c>
      <c r="B3354" t="s">
        <v>146</v>
      </c>
      <c r="C3354" s="1">
        <v>0.31639446020500001</v>
      </c>
    </row>
    <row r="3355" spans="1:3" x14ac:dyDescent="0.25">
      <c r="A3355" t="s">
        <v>275</v>
      </c>
      <c r="B3355" t="s">
        <v>243</v>
      </c>
      <c r="C3355" s="1">
        <v>0.33078662501586298</v>
      </c>
    </row>
    <row r="3356" spans="1:3" x14ac:dyDescent="0.25">
      <c r="A3356" t="s">
        <v>275</v>
      </c>
      <c r="B3356" t="s">
        <v>358</v>
      </c>
      <c r="C3356" s="1">
        <v>0.30482193848530897</v>
      </c>
    </row>
    <row r="3357" spans="1:3" x14ac:dyDescent="0.25">
      <c r="A3357" t="s">
        <v>275</v>
      </c>
      <c r="B3357" t="s">
        <v>245</v>
      </c>
      <c r="C3357" s="1">
        <v>0.298330865630486</v>
      </c>
    </row>
    <row r="3358" spans="1:3" x14ac:dyDescent="0.25">
      <c r="A3358" t="s">
        <v>275</v>
      </c>
      <c r="B3358" t="s">
        <v>359</v>
      </c>
      <c r="C3358" s="1">
        <v>0.30090662663536899</v>
      </c>
    </row>
    <row r="3359" spans="1:3" x14ac:dyDescent="0.25">
      <c r="A3359" t="s">
        <v>275</v>
      </c>
      <c r="B3359" t="s">
        <v>247</v>
      </c>
      <c r="C3359" s="1">
        <v>0.31198839291078401</v>
      </c>
    </row>
    <row r="3360" spans="1:3" x14ac:dyDescent="0.25">
      <c r="A3360" t="s">
        <v>275</v>
      </c>
      <c r="B3360" t="s">
        <v>253</v>
      </c>
      <c r="C3360" s="1">
        <v>0.298940409046834</v>
      </c>
    </row>
    <row r="3361" spans="1:3" x14ac:dyDescent="0.25">
      <c r="A3361" t="s">
        <v>275</v>
      </c>
      <c r="B3361" t="s">
        <v>152</v>
      </c>
      <c r="C3361" s="1">
        <v>0.29895484992178101</v>
      </c>
    </row>
    <row r="3362" spans="1:3" x14ac:dyDescent="0.25">
      <c r="A3362" t="s">
        <v>275</v>
      </c>
      <c r="B3362" t="s">
        <v>254</v>
      </c>
      <c r="C3362" s="1">
        <v>0.29839986190824702</v>
      </c>
    </row>
    <row r="3363" spans="1:3" x14ac:dyDescent="0.25">
      <c r="A3363" t="s">
        <v>275</v>
      </c>
      <c r="B3363" t="s">
        <v>255</v>
      </c>
      <c r="C3363" s="1">
        <v>0.29963022415679302</v>
      </c>
    </row>
    <row r="3364" spans="1:3" x14ac:dyDescent="0.25">
      <c r="A3364" t="s">
        <v>275</v>
      </c>
      <c r="B3364" t="s">
        <v>268</v>
      </c>
      <c r="C3364" s="1">
        <v>0.289820171154896</v>
      </c>
    </row>
    <row r="3365" spans="1:3" x14ac:dyDescent="0.25">
      <c r="A3365" t="s">
        <v>275</v>
      </c>
      <c r="B3365" t="s">
        <v>153</v>
      </c>
      <c r="C3365" s="1">
        <v>0.294861149694365</v>
      </c>
    </row>
    <row r="3366" spans="1:3" x14ac:dyDescent="0.25">
      <c r="A3366" t="s">
        <v>159</v>
      </c>
      <c r="B3366" t="s">
        <v>155</v>
      </c>
      <c r="C3366" s="1">
        <v>0.292960186048764</v>
      </c>
    </row>
    <row r="3367" spans="1:3" x14ac:dyDescent="0.25">
      <c r="A3367" t="s">
        <v>159</v>
      </c>
      <c r="B3367" t="s">
        <v>276</v>
      </c>
      <c r="C3367" s="1">
        <v>0.34128799445587099</v>
      </c>
    </row>
    <row r="3368" spans="1:3" x14ac:dyDescent="0.25">
      <c r="A3368" t="s">
        <v>159</v>
      </c>
      <c r="B3368" t="s">
        <v>161</v>
      </c>
      <c r="C3368" s="1">
        <v>0.29538691111266102</v>
      </c>
    </row>
    <row r="3369" spans="1:3" x14ac:dyDescent="0.25">
      <c r="A3369" t="s">
        <v>159</v>
      </c>
      <c r="B3369" t="s">
        <v>162</v>
      </c>
      <c r="C3369" s="1">
        <v>0.30020943107349202</v>
      </c>
    </row>
    <row r="3370" spans="1:3" x14ac:dyDescent="0.25">
      <c r="A3370" t="s">
        <v>159</v>
      </c>
      <c r="B3370" t="s">
        <v>277</v>
      </c>
      <c r="C3370" s="1">
        <v>0.29533713539941298</v>
      </c>
    </row>
    <row r="3371" spans="1:3" x14ac:dyDescent="0.25">
      <c r="A3371" t="s">
        <v>159</v>
      </c>
      <c r="B3371" t="s">
        <v>163</v>
      </c>
      <c r="C3371" s="1">
        <v>0.327623297528085</v>
      </c>
    </row>
    <row r="3372" spans="1:3" x14ac:dyDescent="0.25">
      <c r="A3372" t="s">
        <v>159</v>
      </c>
      <c r="B3372" t="s">
        <v>461</v>
      </c>
      <c r="C3372" s="1">
        <v>0.30841544834698698</v>
      </c>
    </row>
    <row r="3373" spans="1:3" x14ac:dyDescent="0.25">
      <c r="A3373" t="s">
        <v>159</v>
      </c>
      <c r="B3373" t="s">
        <v>165</v>
      </c>
      <c r="C3373" s="1">
        <v>0.31675361993145601</v>
      </c>
    </row>
    <row r="3374" spans="1:3" x14ac:dyDescent="0.25">
      <c r="A3374" t="s">
        <v>159</v>
      </c>
      <c r="B3374" t="s">
        <v>168</v>
      </c>
      <c r="C3374" s="1">
        <v>0.32891661226556401</v>
      </c>
    </row>
    <row r="3375" spans="1:3" x14ac:dyDescent="0.25">
      <c r="A3375" t="s">
        <v>159</v>
      </c>
      <c r="B3375" t="s">
        <v>169</v>
      </c>
      <c r="C3375" s="1">
        <v>0.33743017590556801</v>
      </c>
    </row>
    <row r="3376" spans="1:3" x14ac:dyDescent="0.25">
      <c r="A3376" t="s">
        <v>159</v>
      </c>
      <c r="B3376" t="s">
        <v>170</v>
      </c>
      <c r="C3376" s="1">
        <v>0.29251533744361102</v>
      </c>
    </row>
    <row r="3377" spans="1:3" x14ac:dyDescent="0.25">
      <c r="A3377" t="s">
        <v>159</v>
      </c>
      <c r="B3377" t="s">
        <v>171</v>
      </c>
      <c r="C3377" s="1">
        <v>0.32657285019384802</v>
      </c>
    </row>
    <row r="3378" spans="1:3" x14ac:dyDescent="0.25">
      <c r="A3378" t="s">
        <v>159</v>
      </c>
      <c r="B3378" t="s">
        <v>172</v>
      </c>
      <c r="C3378" s="1">
        <v>0.34247532866585201</v>
      </c>
    </row>
    <row r="3379" spans="1:3" x14ac:dyDescent="0.25">
      <c r="A3379" t="s">
        <v>159</v>
      </c>
      <c r="B3379" t="s">
        <v>282</v>
      </c>
      <c r="C3379" s="1">
        <v>0.30080142067612198</v>
      </c>
    </row>
    <row r="3380" spans="1:3" x14ac:dyDescent="0.25">
      <c r="A3380" t="s">
        <v>159</v>
      </c>
      <c r="B3380" t="s">
        <v>174</v>
      </c>
      <c r="C3380" s="1">
        <v>0.31913786688054802</v>
      </c>
    </row>
    <row r="3381" spans="1:3" x14ac:dyDescent="0.25">
      <c r="A3381" t="s">
        <v>159</v>
      </c>
      <c r="B3381" t="s">
        <v>284</v>
      </c>
      <c r="C3381" s="1">
        <v>0.30886692105979802</v>
      </c>
    </row>
    <row r="3382" spans="1:3" x14ac:dyDescent="0.25">
      <c r="A3382" t="s">
        <v>159</v>
      </c>
      <c r="B3382" t="s">
        <v>175</v>
      </c>
      <c r="C3382" s="1">
        <v>0.32969303668973199</v>
      </c>
    </row>
    <row r="3383" spans="1:3" x14ac:dyDescent="0.25">
      <c r="A3383" t="s">
        <v>159</v>
      </c>
      <c r="B3383" t="s">
        <v>176</v>
      </c>
      <c r="C3383" s="1">
        <v>0.29696310986351898</v>
      </c>
    </row>
    <row r="3384" spans="1:3" x14ac:dyDescent="0.25">
      <c r="A3384" t="s">
        <v>159</v>
      </c>
      <c r="B3384" t="s">
        <v>286</v>
      </c>
      <c r="C3384" s="1">
        <v>0.30897407937749</v>
      </c>
    </row>
    <row r="3385" spans="1:3" x14ac:dyDescent="0.25">
      <c r="A3385" t="s">
        <v>159</v>
      </c>
      <c r="B3385" t="s">
        <v>178</v>
      </c>
      <c r="C3385" s="1">
        <v>0.33939420564268902</v>
      </c>
    </row>
    <row r="3386" spans="1:3" x14ac:dyDescent="0.25">
      <c r="A3386" t="s">
        <v>159</v>
      </c>
      <c r="B3386" t="s">
        <v>180</v>
      </c>
      <c r="C3386" s="1">
        <v>0.33558168619619899</v>
      </c>
    </row>
    <row r="3387" spans="1:3" x14ac:dyDescent="0.25">
      <c r="A3387" t="s">
        <v>159</v>
      </c>
      <c r="B3387" t="s">
        <v>181</v>
      </c>
      <c r="C3387" s="1">
        <v>0.35756342906229499</v>
      </c>
    </row>
    <row r="3388" spans="1:3" x14ac:dyDescent="0.25">
      <c r="A3388" t="s">
        <v>159</v>
      </c>
      <c r="B3388" t="s">
        <v>289</v>
      </c>
      <c r="C3388" s="1">
        <v>0.34843794725641197</v>
      </c>
    </row>
    <row r="3389" spans="1:3" x14ac:dyDescent="0.25">
      <c r="A3389" t="s">
        <v>159</v>
      </c>
      <c r="B3389" t="s">
        <v>291</v>
      </c>
      <c r="C3389" s="1">
        <v>0.301607677177679</v>
      </c>
    </row>
    <row r="3390" spans="1:3" x14ac:dyDescent="0.25">
      <c r="A3390" t="s">
        <v>159</v>
      </c>
      <c r="B3390" t="s">
        <v>292</v>
      </c>
      <c r="C3390" s="1">
        <v>0.29642924980339702</v>
      </c>
    </row>
    <row r="3391" spans="1:3" x14ac:dyDescent="0.25">
      <c r="A3391" t="s">
        <v>159</v>
      </c>
      <c r="B3391" t="s">
        <v>469</v>
      </c>
      <c r="C3391" s="1">
        <v>0.30750650832077397</v>
      </c>
    </row>
    <row r="3392" spans="1:3" x14ac:dyDescent="0.25">
      <c r="A3392" t="s">
        <v>159</v>
      </c>
      <c r="B3392" t="s">
        <v>184</v>
      </c>
      <c r="C3392" s="1">
        <v>0.29519140504133701</v>
      </c>
    </row>
    <row r="3393" spans="1:3" x14ac:dyDescent="0.25">
      <c r="A3393" t="s">
        <v>159</v>
      </c>
      <c r="B3393" t="s">
        <v>294</v>
      </c>
      <c r="C3393" s="1">
        <v>0.34782824466572898</v>
      </c>
    </row>
    <row r="3394" spans="1:3" x14ac:dyDescent="0.25">
      <c r="A3394" t="s">
        <v>159</v>
      </c>
      <c r="B3394" t="s">
        <v>470</v>
      </c>
      <c r="C3394" s="1">
        <v>0.311597863807625</v>
      </c>
    </row>
    <row r="3395" spans="1:3" x14ac:dyDescent="0.25">
      <c r="A3395" t="s">
        <v>159</v>
      </c>
      <c r="B3395" t="s">
        <v>187</v>
      </c>
      <c r="C3395" s="1">
        <v>0.33308490833996801</v>
      </c>
    </row>
    <row r="3396" spans="1:3" x14ac:dyDescent="0.25">
      <c r="A3396" t="s">
        <v>159</v>
      </c>
      <c r="B3396" t="s">
        <v>188</v>
      </c>
      <c r="C3396" s="1">
        <v>0.37269651978716001</v>
      </c>
    </row>
    <row r="3397" spans="1:3" x14ac:dyDescent="0.25">
      <c r="A3397" t="s">
        <v>159</v>
      </c>
      <c r="B3397" t="s">
        <v>125</v>
      </c>
      <c r="C3397" s="1">
        <v>0.30460621251315201</v>
      </c>
    </row>
    <row r="3398" spans="1:3" x14ac:dyDescent="0.25">
      <c r="A3398" t="s">
        <v>159</v>
      </c>
      <c r="B3398" t="s">
        <v>189</v>
      </c>
      <c r="C3398" s="1">
        <v>0.333986726230322</v>
      </c>
    </row>
    <row r="3399" spans="1:3" x14ac:dyDescent="0.25">
      <c r="A3399" t="s">
        <v>159</v>
      </c>
      <c r="B3399" t="s">
        <v>190</v>
      </c>
      <c r="C3399" s="1">
        <v>0.34332603914515403</v>
      </c>
    </row>
    <row r="3400" spans="1:3" x14ac:dyDescent="0.25">
      <c r="A3400" t="s">
        <v>159</v>
      </c>
      <c r="B3400" t="s">
        <v>191</v>
      </c>
      <c r="C3400" s="1">
        <v>0.32534043487060799</v>
      </c>
    </row>
    <row r="3401" spans="1:3" x14ac:dyDescent="0.25">
      <c r="A3401" t="s">
        <v>159</v>
      </c>
      <c r="B3401" t="s">
        <v>302</v>
      </c>
      <c r="C3401" s="1">
        <v>0.33949180936970202</v>
      </c>
    </row>
    <row r="3402" spans="1:3" x14ac:dyDescent="0.25">
      <c r="A3402" t="s">
        <v>159</v>
      </c>
      <c r="B3402" t="s">
        <v>392</v>
      </c>
      <c r="C3402" s="1">
        <v>0.31407546183060298</v>
      </c>
    </row>
    <row r="3403" spans="1:3" x14ac:dyDescent="0.25">
      <c r="A3403" t="s">
        <v>159</v>
      </c>
      <c r="B3403" t="s">
        <v>126</v>
      </c>
      <c r="C3403" s="1">
        <v>0.32480932028917903</v>
      </c>
    </row>
    <row r="3404" spans="1:3" x14ac:dyDescent="0.25">
      <c r="A3404" t="s">
        <v>159</v>
      </c>
      <c r="B3404" t="s">
        <v>393</v>
      </c>
      <c r="C3404" s="1">
        <v>0.32431488252281698</v>
      </c>
    </row>
    <row r="3405" spans="1:3" x14ac:dyDescent="0.25">
      <c r="A3405" t="s">
        <v>159</v>
      </c>
      <c r="B3405" t="s">
        <v>193</v>
      </c>
      <c r="C3405" s="1">
        <v>0.33877983828484698</v>
      </c>
    </row>
    <row r="3406" spans="1:3" x14ac:dyDescent="0.25">
      <c r="A3406" t="s">
        <v>159</v>
      </c>
      <c r="B3406" t="s">
        <v>308</v>
      </c>
      <c r="C3406" s="1">
        <v>0.34485965882905201</v>
      </c>
    </row>
    <row r="3407" spans="1:3" x14ac:dyDescent="0.25">
      <c r="A3407" t="s">
        <v>159</v>
      </c>
      <c r="B3407" t="s">
        <v>196</v>
      </c>
      <c r="C3407" s="1">
        <v>0.318599418978114</v>
      </c>
    </row>
    <row r="3408" spans="1:3" x14ac:dyDescent="0.25">
      <c r="A3408" t="s">
        <v>159</v>
      </c>
      <c r="B3408" t="s">
        <v>198</v>
      </c>
      <c r="C3408" s="1">
        <v>0.32537210256703403</v>
      </c>
    </row>
    <row r="3409" spans="1:3" x14ac:dyDescent="0.25">
      <c r="A3409" t="s">
        <v>159</v>
      </c>
      <c r="B3409" t="s">
        <v>309</v>
      </c>
      <c r="C3409" s="1">
        <v>0.35246040128780998</v>
      </c>
    </row>
    <row r="3410" spans="1:3" x14ac:dyDescent="0.25">
      <c r="A3410" t="s">
        <v>159</v>
      </c>
      <c r="B3410" t="s">
        <v>128</v>
      </c>
      <c r="C3410" s="1">
        <v>0.34626867918956</v>
      </c>
    </row>
    <row r="3411" spans="1:3" x14ac:dyDescent="0.25">
      <c r="A3411" t="s">
        <v>159</v>
      </c>
      <c r="B3411" t="s">
        <v>199</v>
      </c>
      <c r="C3411" s="1">
        <v>0.33722855918416</v>
      </c>
    </row>
    <row r="3412" spans="1:3" x14ac:dyDescent="0.25">
      <c r="A3412" t="s">
        <v>159</v>
      </c>
      <c r="B3412" t="s">
        <v>200</v>
      </c>
      <c r="C3412" s="1">
        <v>0.36199679029086002</v>
      </c>
    </row>
    <row r="3413" spans="1:3" x14ac:dyDescent="0.25">
      <c r="A3413" t="s">
        <v>159</v>
      </c>
      <c r="B3413" t="s">
        <v>201</v>
      </c>
      <c r="C3413" s="1">
        <v>0.32949082519444101</v>
      </c>
    </row>
    <row r="3414" spans="1:3" x14ac:dyDescent="0.25">
      <c r="A3414" t="s">
        <v>159</v>
      </c>
      <c r="B3414" t="s">
        <v>204</v>
      </c>
      <c r="C3414" s="1">
        <v>0.30547840515358099</v>
      </c>
    </row>
    <row r="3415" spans="1:3" x14ac:dyDescent="0.25">
      <c r="A3415" t="s">
        <v>159</v>
      </c>
      <c r="B3415" t="s">
        <v>205</v>
      </c>
      <c r="C3415" s="1">
        <v>0.30956573986932601</v>
      </c>
    </row>
    <row r="3416" spans="1:3" x14ac:dyDescent="0.25">
      <c r="A3416" t="s">
        <v>159</v>
      </c>
      <c r="B3416" t="s">
        <v>394</v>
      </c>
      <c r="C3416" s="1">
        <v>0.35413229419145498</v>
      </c>
    </row>
    <row r="3417" spans="1:3" x14ac:dyDescent="0.25">
      <c r="A3417" t="s">
        <v>159</v>
      </c>
      <c r="B3417" t="s">
        <v>318</v>
      </c>
      <c r="C3417" s="1">
        <v>0.30941059118783198</v>
      </c>
    </row>
    <row r="3418" spans="1:3" x14ac:dyDescent="0.25">
      <c r="A3418" t="s">
        <v>159</v>
      </c>
      <c r="B3418" t="s">
        <v>130</v>
      </c>
      <c r="C3418" s="1">
        <v>0.295985527332007</v>
      </c>
    </row>
    <row r="3419" spans="1:3" x14ac:dyDescent="0.25">
      <c r="A3419" t="s">
        <v>159</v>
      </c>
      <c r="B3419" t="s">
        <v>131</v>
      </c>
      <c r="C3419" s="1">
        <v>0.360114630304251</v>
      </c>
    </row>
    <row r="3420" spans="1:3" x14ac:dyDescent="0.25">
      <c r="A3420" t="s">
        <v>159</v>
      </c>
      <c r="B3420" t="s">
        <v>325</v>
      </c>
      <c r="C3420" s="1">
        <v>0.29110976243668002</v>
      </c>
    </row>
    <row r="3421" spans="1:3" x14ac:dyDescent="0.25">
      <c r="A3421" t="s">
        <v>159</v>
      </c>
      <c r="B3421" t="s">
        <v>133</v>
      </c>
      <c r="C3421" s="1">
        <v>0.28998089132320098</v>
      </c>
    </row>
    <row r="3422" spans="1:3" x14ac:dyDescent="0.25">
      <c r="A3422" t="s">
        <v>159</v>
      </c>
      <c r="B3422" t="s">
        <v>412</v>
      </c>
      <c r="C3422" s="1">
        <v>0.293851823299556</v>
      </c>
    </row>
    <row r="3423" spans="1:3" x14ac:dyDescent="0.25">
      <c r="A3423" t="s">
        <v>159</v>
      </c>
      <c r="B3423" t="s">
        <v>208</v>
      </c>
      <c r="C3423" s="1">
        <v>0.344361488448022</v>
      </c>
    </row>
    <row r="3424" spans="1:3" x14ac:dyDescent="0.25">
      <c r="A3424" t="s">
        <v>159</v>
      </c>
      <c r="B3424" t="s">
        <v>209</v>
      </c>
      <c r="C3424" s="1">
        <v>0.31338735977698001</v>
      </c>
    </row>
    <row r="3425" spans="1:3" x14ac:dyDescent="0.25">
      <c r="A3425" t="s">
        <v>159</v>
      </c>
      <c r="B3425" t="s">
        <v>210</v>
      </c>
      <c r="C3425" s="1">
        <v>0.32932242560689301</v>
      </c>
    </row>
    <row r="3426" spans="1:3" x14ac:dyDescent="0.25">
      <c r="A3426" t="s">
        <v>159</v>
      </c>
      <c r="B3426" t="s">
        <v>212</v>
      </c>
      <c r="C3426" s="1">
        <v>0.34670216967678902</v>
      </c>
    </row>
    <row r="3427" spans="1:3" x14ac:dyDescent="0.25">
      <c r="A3427" t="s">
        <v>159</v>
      </c>
      <c r="B3427" t="s">
        <v>397</v>
      </c>
      <c r="C3427" s="1">
        <v>0.31994855308610298</v>
      </c>
    </row>
    <row r="3428" spans="1:3" x14ac:dyDescent="0.25">
      <c r="A3428" t="s">
        <v>159</v>
      </c>
      <c r="B3428" t="s">
        <v>213</v>
      </c>
      <c r="C3428" s="1">
        <v>0.33222853803513602</v>
      </c>
    </row>
    <row r="3429" spans="1:3" x14ac:dyDescent="0.25">
      <c r="A3429" t="s">
        <v>159</v>
      </c>
      <c r="B3429" t="s">
        <v>214</v>
      </c>
      <c r="C3429" s="1">
        <v>0.32204757078063501</v>
      </c>
    </row>
    <row r="3430" spans="1:3" x14ac:dyDescent="0.25">
      <c r="A3430" t="s">
        <v>159</v>
      </c>
      <c r="B3430" t="s">
        <v>332</v>
      </c>
      <c r="C3430" s="1">
        <v>0.29851720222167299</v>
      </c>
    </row>
    <row r="3431" spans="1:3" x14ac:dyDescent="0.25">
      <c r="A3431" t="s">
        <v>159</v>
      </c>
      <c r="B3431" t="s">
        <v>215</v>
      </c>
      <c r="C3431" s="1">
        <v>0.30859422284670801</v>
      </c>
    </row>
    <row r="3432" spans="1:3" x14ac:dyDescent="0.25">
      <c r="A3432" t="s">
        <v>159</v>
      </c>
      <c r="B3432" t="s">
        <v>216</v>
      </c>
      <c r="C3432" s="1">
        <v>0.33908545021827802</v>
      </c>
    </row>
    <row r="3433" spans="1:3" x14ac:dyDescent="0.25">
      <c r="A3433" t="s">
        <v>159</v>
      </c>
      <c r="B3433" t="s">
        <v>217</v>
      </c>
      <c r="C3433" s="1">
        <v>0.34088071859956598</v>
      </c>
    </row>
    <row r="3434" spans="1:3" x14ac:dyDescent="0.25">
      <c r="A3434" t="s">
        <v>159</v>
      </c>
      <c r="B3434" t="s">
        <v>218</v>
      </c>
      <c r="C3434" s="1">
        <v>0.32098168331178001</v>
      </c>
    </row>
    <row r="3435" spans="1:3" x14ac:dyDescent="0.25">
      <c r="A3435" t="s">
        <v>159</v>
      </c>
      <c r="B3435" t="s">
        <v>334</v>
      </c>
      <c r="C3435" s="1">
        <v>0.31831378544592998</v>
      </c>
    </row>
    <row r="3436" spans="1:3" x14ac:dyDescent="0.25">
      <c r="A3436" t="s">
        <v>159</v>
      </c>
      <c r="B3436" t="s">
        <v>219</v>
      </c>
      <c r="C3436" s="1">
        <v>0.329560936214913</v>
      </c>
    </row>
    <row r="3437" spans="1:3" x14ac:dyDescent="0.25">
      <c r="A3437" t="s">
        <v>159</v>
      </c>
      <c r="B3437" t="s">
        <v>398</v>
      </c>
      <c r="C3437" s="1">
        <v>0.30181711075529999</v>
      </c>
    </row>
    <row r="3438" spans="1:3" x14ac:dyDescent="0.25">
      <c r="A3438" t="s">
        <v>159</v>
      </c>
      <c r="B3438" t="s">
        <v>221</v>
      </c>
      <c r="C3438" s="1">
        <v>0.29223770756914502</v>
      </c>
    </row>
    <row r="3439" spans="1:3" x14ac:dyDescent="0.25">
      <c r="A3439" t="s">
        <v>159</v>
      </c>
      <c r="B3439" t="s">
        <v>399</v>
      </c>
      <c r="C3439" s="1">
        <v>0.31633618980899803</v>
      </c>
    </row>
    <row r="3440" spans="1:3" x14ac:dyDescent="0.25">
      <c r="A3440" t="s">
        <v>159</v>
      </c>
      <c r="B3440" t="s">
        <v>225</v>
      </c>
      <c r="C3440" s="1">
        <v>0.33703995103142098</v>
      </c>
    </row>
    <row r="3441" spans="1:3" x14ac:dyDescent="0.25">
      <c r="A3441" t="s">
        <v>159</v>
      </c>
      <c r="B3441" t="s">
        <v>137</v>
      </c>
      <c r="C3441" s="1">
        <v>0.31766311637469602</v>
      </c>
    </row>
    <row r="3442" spans="1:3" x14ac:dyDescent="0.25">
      <c r="A3442" t="s">
        <v>159</v>
      </c>
      <c r="B3442" t="s">
        <v>227</v>
      </c>
      <c r="C3442" s="1">
        <v>0.33180864474458199</v>
      </c>
    </row>
    <row r="3443" spans="1:3" x14ac:dyDescent="0.25">
      <c r="A3443" t="s">
        <v>159</v>
      </c>
      <c r="B3443" t="s">
        <v>339</v>
      </c>
      <c r="C3443" s="1">
        <v>0.29248218683147598</v>
      </c>
    </row>
    <row r="3444" spans="1:3" x14ac:dyDescent="0.25">
      <c r="A3444" t="s">
        <v>159</v>
      </c>
      <c r="B3444" t="s">
        <v>228</v>
      </c>
      <c r="C3444" s="1">
        <v>0.36291441522506301</v>
      </c>
    </row>
    <row r="3445" spans="1:3" x14ac:dyDescent="0.25">
      <c r="A3445" t="s">
        <v>159</v>
      </c>
      <c r="B3445" t="s">
        <v>229</v>
      </c>
      <c r="C3445" s="1">
        <v>0.295452067997372</v>
      </c>
    </row>
    <row r="3446" spans="1:3" x14ac:dyDescent="0.25">
      <c r="A3446" t="s">
        <v>159</v>
      </c>
      <c r="B3446" t="s">
        <v>230</v>
      </c>
      <c r="C3446" s="1">
        <v>0.30191874498805898</v>
      </c>
    </row>
    <row r="3447" spans="1:3" x14ac:dyDescent="0.25">
      <c r="A3447" t="s">
        <v>159</v>
      </c>
      <c r="B3447" t="s">
        <v>231</v>
      </c>
      <c r="C3447" s="1">
        <v>0.34223962102722899</v>
      </c>
    </row>
    <row r="3448" spans="1:3" x14ac:dyDescent="0.25">
      <c r="A3448" t="s">
        <v>159</v>
      </c>
      <c r="B3448" t="s">
        <v>233</v>
      </c>
      <c r="C3448" s="1">
        <v>0.32547455728479202</v>
      </c>
    </row>
    <row r="3449" spans="1:3" x14ac:dyDescent="0.25">
      <c r="A3449" t="s">
        <v>159</v>
      </c>
      <c r="B3449" t="s">
        <v>140</v>
      </c>
      <c r="C3449" s="1">
        <v>0.32853267446244699</v>
      </c>
    </row>
    <row r="3450" spans="1:3" x14ac:dyDescent="0.25">
      <c r="A3450" t="s">
        <v>159</v>
      </c>
      <c r="B3450" t="s">
        <v>234</v>
      </c>
      <c r="C3450" s="1">
        <v>0.296791680664865</v>
      </c>
    </row>
    <row r="3451" spans="1:3" x14ac:dyDescent="0.25">
      <c r="A3451" t="s">
        <v>159</v>
      </c>
      <c r="B3451" t="s">
        <v>414</v>
      </c>
      <c r="C3451" s="1">
        <v>0.33408001491661699</v>
      </c>
    </row>
    <row r="3452" spans="1:3" x14ac:dyDescent="0.25">
      <c r="A3452" t="s">
        <v>159</v>
      </c>
      <c r="B3452" t="s">
        <v>409</v>
      </c>
      <c r="C3452" s="1">
        <v>0.33455764837170798</v>
      </c>
    </row>
    <row r="3453" spans="1:3" x14ac:dyDescent="0.25">
      <c r="A3453" t="s">
        <v>159</v>
      </c>
      <c r="B3453" t="s">
        <v>235</v>
      </c>
      <c r="C3453" s="1">
        <v>0.31871797555618198</v>
      </c>
    </row>
    <row r="3454" spans="1:3" x14ac:dyDescent="0.25">
      <c r="A3454" t="s">
        <v>159</v>
      </c>
      <c r="B3454" t="s">
        <v>236</v>
      </c>
      <c r="C3454" s="1">
        <v>0.360820770411449</v>
      </c>
    </row>
    <row r="3455" spans="1:3" x14ac:dyDescent="0.25">
      <c r="A3455" t="s">
        <v>159</v>
      </c>
      <c r="B3455" t="s">
        <v>141</v>
      </c>
      <c r="C3455" s="1">
        <v>0.32485742234826098</v>
      </c>
    </row>
    <row r="3456" spans="1:3" x14ac:dyDescent="0.25">
      <c r="A3456" t="s">
        <v>159</v>
      </c>
      <c r="B3456" t="s">
        <v>350</v>
      </c>
      <c r="C3456" s="1">
        <v>0.33165611717448201</v>
      </c>
    </row>
    <row r="3457" spans="1:3" x14ac:dyDescent="0.25">
      <c r="A3457" t="s">
        <v>159</v>
      </c>
      <c r="B3457" t="s">
        <v>237</v>
      </c>
      <c r="C3457" s="1">
        <v>0.30362447555914501</v>
      </c>
    </row>
    <row r="3458" spans="1:3" x14ac:dyDescent="0.25">
      <c r="A3458" t="s">
        <v>159</v>
      </c>
      <c r="B3458" t="s">
        <v>238</v>
      </c>
      <c r="C3458" s="1">
        <v>0.29362083580031201</v>
      </c>
    </row>
    <row r="3459" spans="1:3" x14ac:dyDescent="0.25">
      <c r="A3459" t="s">
        <v>159</v>
      </c>
      <c r="B3459" t="s">
        <v>239</v>
      </c>
      <c r="C3459" s="1">
        <v>0.31876069069107699</v>
      </c>
    </row>
    <row r="3460" spans="1:3" x14ac:dyDescent="0.25">
      <c r="A3460" t="s">
        <v>159</v>
      </c>
      <c r="B3460" t="s">
        <v>142</v>
      </c>
      <c r="C3460" s="1">
        <v>0.29702980070695201</v>
      </c>
    </row>
    <row r="3461" spans="1:3" x14ac:dyDescent="0.25">
      <c r="A3461" t="s">
        <v>159</v>
      </c>
      <c r="B3461" t="s">
        <v>242</v>
      </c>
      <c r="C3461" s="1">
        <v>0.34973169402177701</v>
      </c>
    </row>
    <row r="3462" spans="1:3" x14ac:dyDescent="0.25">
      <c r="A3462" t="s">
        <v>159</v>
      </c>
      <c r="B3462" t="s">
        <v>146</v>
      </c>
      <c r="C3462" s="1">
        <v>0.28988211576668599</v>
      </c>
    </row>
    <row r="3463" spans="1:3" x14ac:dyDescent="0.25">
      <c r="A3463" t="s">
        <v>159</v>
      </c>
      <c r="B3463" t="s">
        <v>243</v>
      </c>
      <c r="C3463" s="1">
        <v>0.31044354739435098</v>
      </c>
    </row>
    <row r="3464" spans="1:3" x14ac:dyDescent="0.25">
      <c r="A3464" t="s">
        <v>159</v>
      </c>
      <c r="B3464" t="s">
        <v>402</v>
      </c>
      <c r="C3464" s="1">
        <v>0.29049089973538</v>
      </c>
    </row>
    <row r="3465" spans="1:3" x14ac:dyDescent="0.25">
      <c r="A3465" t="s">
        <v>159</v>
      </c>
      <c r="B3465" t="s">
        <v>360</v>
      </c>
      <c r="C3465" s="1">
        <v>0.301944488596253</v>
      </c>
    </row>
    <row r="3466" spans="1:3" x14ac:dyDescent="0.25">
      <c r="A3466" t="s">
        <v>159</v>
      </c>
      <c r="B3466" t="s">
        <v>361</v>
      </c>
      <c r="C3466" s="1">
        <v>0.313455418621571</v>
      </c>
    </row>
    <row r="3467" spans="1:3" x14ac:dyDescent="0.25">
      <c r="A3467" t="s">
        <v>159</v>
      </c>
      <c r="B3467" t="s">
        <v>246</v>
      </c>
      <c r="C3467" s="1">
        <v>0.34918454543662503</v>
      </c>
    </row>
    <row r="3468" spans="1:3" x14ac:dyDescent="0.25">
      <c r="A3468" t="s">
        <v>159</v>
      </c>
      <c r="B3468" t="s">
        <v>247</v>
      </c>
      <c r="C3468" s="1">
        <v>0.29457407416926701</v>
      </c>
    </row>
    <row r="3469" spans="1:3" x14ac:dyDescent="0.25">
      <c r="A3469" t="s">
        <v>159</v>
      </c>
      <c r="B3469" t="s">
        <v>249</v>
      </c>
      <c r="C3469" s="1">
        <v>0.29135797218852799</v>
      </c>
    </row>
    <row r="3470" spans="1:3" x14ac:dyDescent="0.25">
      <c r="A3470" t="s">
        <v>159</v>
      </c>
      <c r="B3470" t="s">
        <v>150</v>
      </c>
      <c r="C3470" s="1">
        <v>0.29494790228457002</v>
      </c>
    </row>
    <row r="3471" spans="1:3" x14ac:dyDescent="0.25">
      <c r="A3471" t="s">
        <v>159</v>
      </c>
      <c r="B3471" t="s">
        <v>250</v>
      </c>
      <c r="C3471" s="1">
        <v>0.33844150737474799</v>
      </c>
    </row>
    <row r="3472" spans="1:3" x14ac:dyDescent="0.25">
      <c r="A3472" t="s">
        <v>159</v>
      </c>
      <c r="B3472" t="s">
        <v>251</v>
      </c>
      <c r="C3472" s="1">
        <v>0.300166927600029</v>
      </c>
    </row>
    <row r="3473" spans="1:3" x14ac:dyDescent="0.25">
      <c r="A3473" t="s">
        <v>159</v>
      </c>
      <c r="B3473" t="s">
        <v>252</v>
      </c>
      <c r="C3473" s="1">
        <v>0.30659999031467799</v>
      </c>
    </row>
    <row r="3474" spans="1:3" x14ac:dyDescent="0.25">
      <c r="A3474" t="s">
        <v>159</v>
      </c>
      <c r="B3474" t="s">
        <v>365</v>
      </c>
      <c r="C3474" s="1">
        <v>0.314576975722203</v>
      </c>
    </row>
    <row r="3475" spans="1:3" x14ac:dyDescent="0.25">
      <c r="A3475" t="s">
        <v>159</v>
      </c>
      <c r="B3475" t="s">
        <v>404</v>
      </c>
      <c r="C3475" s="1">
        <v>0.29136744706322498</v>
      </c>
    </row>
    <row r="3476" spans="1:3" x14ac:dyDescent="0.25">
      <c r="A3476" t="s">
        <v>159</v>
      </c>
      <c r="B3476" t="s">
        <v>366</v>
      </c>
      <c r="C3476" s="1">
        <v>0.33620313652130401</v>
      </c>
    </row>
    <row r="3477" spans="1:3" x14ac:dyDescent="0.25">
      <c r="A3477" t="s">
        <v>159</v>
      </c>
      <c r="B3477" t="s">
        <v>368</v>
      </c>
      <c r="C3477" s="1">
        <v>0.35625996935982701</v>
      </c>
    </row>
    <row r="3478" spans="1:3" x14ac:dyDescent="0.25">
      <c r="A3478" t="s">
        <v>159</v>
      </c>
      <c r="B3478" t="s">
        <v>258</v>
      </c>
      <c r="C3478" s="1">
        <v>0.31440308027574698</v>
      </c>
    </row>
    <row r="3479" spans="1:3" x14ac:dyDescent="0.25">
      <c r="A3479" t="s">
        <v>159</v>
      </c>
      <c r="B3479" t="s">
        <v>416</v>
      </c>
      <c r="C3479" s="1">
        <v>0.34435322242558902</v>
      </c>
    </row>
    <row r="3480" spans="1:3" x14ac:dyDescent="0.25">
      <c r="A3480" t="s">
        <v>159</v>
      </c>
      <c r="B3480" t="s">
        <v>369</v>
      </c>
      <c r="C3480" s="1">
        <v>0.30954785400868101</v>
      </c>
    </row>
    <row r="3481" spans="1:3" x14ac:dyDescent="0.25">
      <c r="A3481" t="s">
        <v>159</v>
      </c>
      <c r="B3481" t="s">
        <v>371</v>
      </c>
      <c r="C3481" s="1">
        <v>0.30241620292992799</v>
      </c>
    </row>
    <row r="3482" spans="1:3" x14ac:dyDescent="0.25">
      <c r="A3482" t="s">
        <v>159</v>
      </c>
      <c r="B3482" t="s">
        <v>261</v>
      </c>
      <c r="C3482" s="1">
        <v>0.35316079399451999</v>
      </c>
    </row>
    <row r="3483" spans="1:3" x14ac:dyDescent="0.25">
      <c r="A3483" t="s">
        <v>159</v>
      </c>
      <c r="B3483" t="s">
        <v>262</v>
      </c>
      <c r="C3483" s="1">
        <v>0.33963908204583798</v>
      </c>
    </row>
    <row r="3484" spans="1:3" x14ac:dyDescent="0.25">
      <c r="A3484" t="s">
        <v>159</v>
      </c>
      <c r="B3484" t="s">
        <v>417</v>
      </c>
      <c r="C3484" s="1">
        <v>0.31329636841973801</v>
      </c>
    </row>
    <row r="3485" spans="1:3" x14ac:dyDescent="0.25">
      <c r="A3485" t="s">
        <v>159</v>
      </c>
      <c r="B3485" t="s">
        <v>264</v>
      </c>
      <c r="C3485" s="1">
        <v>0.30232319495954901</v>
      </c>
    </row>
    <row r="3486" spans="1:3" x14ac:dyDescent="0.25">
      <c r="A3486" t="s">
        <v>159</v>
      </c>
      <c r="B3486" t="s">
        <v>383</v>
      </c>
      <c r="C3486" s="1">
        <v>0.33059870440335798</v>
      </c>
    </row>
    <row r="3487" spans="1:3" x14ac:dyDescent="0.25">
      <c r="A3487" t="s">
        <v>159</v>
      </c>
      <c r="B3487" t="s">
        <v>265</v>
      </c>
      <c r="C3487" s="1">
        <v>0.31394847860432501</v>
      </c>
    </row>
    <row r="3488" spans="1:3" x14ac:dyDescent="0.25">
      <c r="A3488" t="s">
        <v>159</v>
      </c>
      <c r="B3488" t="s">
        <v>406</v>
      </c>
      <c r="C3488" s="1">
        <v>0.29820562071095802</v>
      </c>
    </row>
    <row r="3489" spans="1:3" x14ac:dyDescent="0.25">
      <c r="A3489" t="s">
        <v>159</v>
      </c>
      <c r="B3489" t="s">
        <v>266</v>
      </c>
      <c r="C3489" s="1">
        <v>0.30301901086793398</v>
      </c>
    </row>
    <row r="3490" spans="1:3" x14ac:dyDescent="0.25">
      <c r="A3490" t="s">
        <v>159</v>
      </c>
      <c r="B3490" t="s">
        <v>267</v>
      </c>
      <c r="C3490" s="1">
        <v>0.33241749745469101</v>
      </c>
    </row>
    <row r="3491" spans="1:3" x14ac:dyDescent="0.25">
      <c r="A3491" t="s">
        <v>159</v>
      </c>
      <c r="B3491" t="s">
        <v>271</v>
      </c>
      <c r="C3491" s="1">
        <v>0.342038305387657</v>
      </c>
    </row>
    <row r="3492" spans="1:3" x14ac:dyDescent="0.25">
      <c r="A3492" t="s">
        <v>159</v>
      </c>
      <c r="B3492" t="s">
        <v>272</v>
      </c>
      <c r="C3492" s="1">
        <v>0.31771263561747498</v>
      </c>
    </row>
    <row r="3493" spans="1:3" x14ac:dyDescent="0.25">
      <c r="A3493" t="s">
        <v>159</v>
      </c>
      <c r="B3493" t="s">
        <v>273</v>
      </c>
      <c r="C3493" s="1">
        <v>0.32133450831474702</v>
      </c>
    </row>
    <row r="3494" spans="1:3" x14ac:dyDescent="0.25">
      <c r="A3494" t="s">
        <v>159</v>
      </c>
      <c r="B3494" t="s">
        <v>153</v>
      </c>
      <c r="C3494" s="1">
        <v>0.30236949188111401</v>
      </c>
    </row>
    <row r="3495" spans="1:3" x14ac:dyDescent="0.25">
      <c r="A3495" t="s">
        <v>276</v>
      </c>
      <c r="B3495" t="s">
        <v>161</v>
      </c>
      <c r="C3495" s="1">
        <v>0.32609634801613602</v>
      </c>
    </row>
    <row r="3496" spans="1:3" x14ac:dyDescent="0.25">
      <c r="A3496" t="s">
        <v>276</v>
      </c>
      <c r="B3496" t="s">
        <v>162</v>
      </c>
      <c r="C3496" s="1">
        <v>0.30301847446165497</v>
      </c>
    </row>
    <row r="3497" spans="1:3" x14ac:dyDescent="0.25">
      <c r="A3497" t="s">
        <v>276</v>
      </c>
      <c r="B3497" t="s">
        <v>277</v>
      </c>
      <c r="C3497" s="1">
        <v>0.32812684358996602</v>
      </c>
    </row>
    <row r="3498" spans="1:3" x14ac:dyDescent="0.25">
      <c r="A3498" t="s">
        <v>276</v>
      </c>
      <c r="B3498" t="s">
        <v>163</v>
      </c>
      <c r="C3498" s="1">
        <v>0.35394965978278797</v>
      </c>
    </row>
    <row r="3499" spans="1:3" x14ac:dyDescent="0.25">
      <c r="A3499" t="s">
        <v>276</v>
      </c>
      <c r="B3499" t="s">
        <v>461</v>
      </c>
      <c r="C3499" s="1">
        <v>0.29106848452200901</v>
      </c>
    </row>
    <row r="3500" spans="1:3" x14ac:dyDescent="0.25">
      <c r="A3500" t="s">
        <v>276</v>
      </c>
      <c r="B3500" t="s">
        <v>168</v>
      </c>
      <c r="C3500" s="1">
        <v>0.33046462364080897</v>
      </c>
    </row>
    <row r="3501" spans="1:3" x14ac:dyDescent="0.25">
      <c r="A3501" t="s">
        <v>276</v>
      </c>
      <c r="B3501" t="s">
        <v>169</v>
      </c>
      <c r="C3501" s="1">
        <v>0.35530701927504099</v>
      </c>
    </row>
    <row r="3502" spans="1:3" x14ac:dyDescent="0.25">
      <c r="A3502" t="s">
        <v>276</v>
      </c>
      <c r="B3502" t="s">
        <v>171</v>
      </c>
      <c r="C3502" s="1">
        <v>0.33834801696936001</v>
      </c>
    </row>
    <row r="3503" spans="1:3" x14ac:dyDescent="0.25">
      <c r="A3503" t="s">
        <v>276</v>
      </c>
      <c r="B3503" t="s">
        <v>279</v>
      </c>
      <c r="C3503" s="1">
        <v>0.30898556879308298</v>
      </c>
    </row>
    <row r="3504" spans="1:3" x14ac:dyDescent="0.25">
      <c r="A3504" t="s">
        <v>276</v>
      </c>
      <c r="B3504" t="s">
        <v>282</v>
      </c>
      <c r="C3504" s="1">
        <v>0.33388820930937102</v>
      </c>
    </row>
    <row r="3505" spans="1:3" x14ac:dyDescent="0.25">
      <c r="A3505" t="s">
        <v>276</v>
      </c>
      <c r="B3505" t="s">
        <v>174</v>
      </c>
      <c r="C3505" s="1">
        <v>0.297581762841722</v>
      </c>
    </row>
    <row r="3506" spans="1:3" x14ac:dyDescent="0.25">
      <c r="A3506" t="s">
        <v>276</v>
      </c>
      <c r="B3506" t="s">
        <v>284</v>
      </c>
      <c r="C3506" s="1">
        <v>0.34642868749910199</v>
      </c>
    </row>
    <row r="3507" spans="1:3" x14ac:dyDescent="0.25">
      <c r="A3507" t="s">
        <v>276</v>
      </c>
      <c r="B3507" t="s">
        <v>285</v>
      </c>
      <c r="C3507" s="1">
        <v>0.29367764703670801</v>
      </c>
    </row>
    <row r="3508" spans="1:3" x14ac:dyDescent="0.25">
      <c r="A3508" t="s">
        <v>276</v>
      </c>
      <c r="B3508" t="s">
        <v>465</v>
      </c>
      <c r="C3508" s="1">
        <v>0.32456135538804498</v>
      </c>
    </row>
    <row r="3509" spans="1:3" x14ac:dyDescent="0.25">
      <c r="A3509" t="s">
        <v>276</v>
      </c>
      <c r="B3509" t="s">
        <v>176</v>
      </c>
      <c r="C3509" s="1">
        <v>0.29107558642423897</v>
      </c>
    </row>
    <row r="3510" spans="1:3" x14ac:dyDescent="0.25">
      <c r="A3510" t="s">
        <v>276</v>
      </c>
      <c r="B3510" t="s">
        <v>286</v>
      </c>
      <c r="C3510" s="1">
        <v>0.33928161519984901</v>
      </c>
    </row>
    <row r="3511" spans="1:3" x14ac:dyDescent="0.25">
      <c r="A3511" t="s">
        <v>276</v>
      </c>
      <c r="B3511" t="s">
        <v>178</v>
      </c>
      <c r="C3511" s="1">
        <v>0.296115166583027</v>
      </c>
    </row>
    <row r="3512" spans="1:3" x14ac:dyDescent="0.25">
      <c r="A3512" t="s">
        <v>276</v>
      </c>
      <c r="B3512" t="s">
        <v>180</v>
      </c>
      <c r="C3512" s="1">
        <v>0.32576389414644602</v>
      </c>
    </row>
    <row r="3513" spans="1:3" x14ac:dyDescent="0.25">
      <c r="A3513" t="s">
        <v>276</v>
      </c>
      <c r="B3513" t="s">
        <v>118</v>
      </c>
      <c r="C3513" s="1">
        <v>0.326315145317846</v>
      </c>
    </row>
    <row r="3514" spans="1:3" x14ac:dyDescent="0.25">
      <c r="A3514" t="s">
        <v>276</v>
      </c>
      <c r="B3514" t="s">
        <v>181</v>
      </c>
      <c r="C3514" s="1">
        <v>0.354071393045646</v>
      </c>
    </row>
    <row r="3515" spans="1:3" x14ac:dyDescent="0.25">
      <c r="A3515" t="s">
        <v>276</v>
      </c>
      <c r="B3515" t="s">
        <v>467</v>
      </c>
      <c r="C3515" s="1">
        <v>0.32297901488415398</v>
      </c>
    </row>
    <row r="3516" spans="1:3" x14ac:dyDescent="0.25">
      <c r="A3516" t="s">
        <v>276</v>
      </c>
      <c r="B3516" t="s">
        <v>289</v>
      </c>
      <c r="C3516" s="1">
        <v>0.35392202933707401</v>
      </c>
    </row>
    <row r="3517" spans="1:3" x14ac:dyDescent="0.25">
      <c r="A3517" t="s">
        <v>276</v>
      </c>
      <c r="B3517" t="s">
        <v>183</v>
      </c>
      <c r="C3517" s="1">
        <v>0.29956579087069002</v>
      </c>
    </row>
    <row r="3518" spans="1:3" x14ac:dyDescent="0.25">
      <c r="A3518" t="s">
        <v>276</v>
      </c>
      <c r="B3518" t="s">
        <v>291</v>
      </c>
      <c r="C3518" s="1">
        <v>0.292841109620882</v>
      </c>
    </row>
    <row r="3519" spans="1:3" x14ac:dyDescent="0.25">
      <c r="A3519" t="s">
        <v>276</v>
      </c>
      <c r="B3519" t="s">
        <v>292</v>
      </c>
      <c r="C3519" s="1">
        <v>0.334953658104721</v>
      </c>
    </row>
    <row r="3520" spans="1:3" x14ac:dyDescent="0.25">
      <c r="A3520" t="s">
        <v>276</v>
      </c>
      <c r="B3520" t="s">
        <v>294</v>
      </c>
      <c r="C3520" s="1">
        <v>0.34868947853945997</v>
      </c>
    </row>
    <row r="3521" spans="1:3" x14ac:dyDescent="0.25">
      <c r="A3521" t="s">
        <v>276</v>
      </c>
      <c r="B3521" t="s">
        <v>470</v>
      </c>
      <c r="C3521" s="1">
        <v>0.34455788059229903</v>
      </c>
    </row>
    <row r="3522" spans="1:3" x14ac:dyDescent="0.25">
      <c r="A3522" t="s">
        <v>276</v>
      </c>
      <c r="B3522" t="s">
        <v>187</v>
      </c>
      <c r="C3522" s="1">
        <v>0.30809679323824302</v>
      </c>
    </row>
    <row r="3523" spans="1:3" x14ac:dyDescent="0.25">
      <c r="A3523" t="s">
        <v>276</v>
      </c>
      <c r="B3523" t="s">
        <v>188</v>
      </c>
      <c r="C3523" s="1">
        <v>0.37038201674905202</v>
      </c>
    </row>
    <row r="3524" spans="1:3" x14ac:dyDescent="0.25">
      <c r="A3524" t="s">
        <v>276</v>
      </c>
      <c r="B3524" t="s">
        <v>125</v>
      </c>
      <c r="C3524" s="1">
        <v>0.33856195809914202</v>
      </c>
    </row>
    <row r="3525" spans="1:3" x14ac:dyDescent="0.25">
      <c r="A3525" t="s">
        <v>276</v>
      </c>
      <c r="B3525" t="s">
        <v>190</v>
      </c>
      <c r="C3525" s="1">
        <v>0.33156984738925899</v>
      </c>
    </row>
    <row r="3526" spans="1:3" x14ac:dyDescent="0.25">
      <c r="A3526" t="s">
        <v>276</v>
      </c>
      <c r="B3526" t="s">
        <v>302</v>
      </c>
      <c r="C3526" s="1">
        <v>0.32598315300730801</v>
      </c>
    </row>
    <row r="3527" spans="1:3" x14ac:dyDescent="0.25">
      <c r="A3527" t="s">
        <v>276</v>
      </c>
      <c r="B3527" t="s">
        <v>303</v>
      </c>
      <c r="C3527" s="1">
        <v>0.32268854515454998</v>
      </c>
    </row>
    <row r="3528" spans="1:3" x14ac:dyDescent="0.25">
      <c r="A3528" t="s">
        <v>276</v>
      </c>
      <c r="B3528" t="s">
        <v>304</v>
      </c>
      <c r="C3528" s="1">
        <v>0.30195429637299498</v>
      </c>
    </row>
    <row r="3529" spans="1:3" x14ac:dyDescent="0.25">
      <c r="A3529" t="s">
        <v>276</v>
      </c>
      <c r="B3529" t="s">
        <v>392</v>
      </c>
      <c r="C3529" s="1">
        <v>0.33112418879177802</v>
      </c>
    </row>
    <row r="3530" spans="1:3" x14ac:dyDescent="0.25">
      <c r="A3530" t="s">
        <v>276</v>
      </c>
      <c r="B3530" t="s">
        <v>192</v>
      </c>
      <c r="C3530" s="1">
        <v>0.306426945046823</v>
      </c>
    </row>
    <row r="3531" spans="1:3" x14ac:dyDescent="0.25">
      <c r="A3531" t="s">
        <v>276</v>
      </c>
      <c r="B3531" t="s">
        <v>393</v>
      </c>
      <c r="C3531" s="1">
        <v>0.35843260437560498</v>
      </c>
    </row>
    <row r="3532" spans="1:3" x14ac:dyDescent="0.25">
      <c r="A3532" t="s">
        <v>276</v>
      </c>
      <c r="B3532" t="s">
        <v>193</v>
      </c>
      <c r="C3532" s="1">
        <v>0.31806270781891099</v>
      </c>
    </row>
    <row r="3533" spans="1:3" x14ac:dyDescent="0.25">
      <c r="A3533" t="s">
        <v>276</v>
      </c>
      <c r="B3533" t="s">
        <v>306</v>
      </c>
      <c r="C3533" s="1">
        <v>0.32024345767184398</v>
      </c>
    </row>
    <row r="3534" spans="1:3" x14ac:dyDescent="0.25">
      <c r="A3534" t="s">
        <v>276</v>
      </c>
      <c r="B3534" t="s">
        <v>308</v>
      </c>
      <c r="C3534" s="1">
        <v>0.34663069118850098</v>
      </c>
    </row>
    <row r="3535" spans="1:3" x14ac:dyDescent="0.25">
      <c r="A3535" t="s">
        <v>276</v>
      </c>
      <c r="B3535" t="s">
        <v>196</v>
      </c>
      <c r="C3535" s="1">
        <v>0.29123786109018501</v>
      </c>
    </row>
    <row r="3536" spans="1:3" x14ac:dyDescent="0.25">
      <c r="A3536" t="s">
        <v>276</v>
      </c>
      <c r="B3536" t="s">
        <v>198</v>
      </c>
      <c r="C3536" s="1">
        <v>0.29162941345004401</v>
      </c>
    </row>
    <row r="3537" spans="1:3" x14ac:dyDescent="0.25">
      <c r="A3537" t="s">
        <v>276</v>
      </c>
      <c r="B3537" t="s">
        <v>309</v>
      </c>
      <c r="C3537" s="1">
        <v>0.337501804330057</v>
      </c>
    </row>
    <row r="3538" spans="1:3" x14ac:dyDescent="0.25">
      <c r="A3538" t="s">
        <v>276</v>
      </c>
      <c r="B3538" t="s">
        <v>128</v>
      </c>
      <c r="C3538" s="1">
        <v>0.333384212147112</v>
      </c>
    </row>
    <row r="3539" spans="1:3" x14ac:dyDescent="0.25">
      <c r="A3539" t="s">
        <v>276</v>
      </c>
      <c r="B3539" t="s">
        <v>410</v>
      </c>
      <c r="C3539" s="1">
        <v>0.33195622508193801</v>
      </c>
    </row>
    <row r="3540" spans="1:3" x14ac:dyDescent="0.25">
      <c r="A3540" t="s">
        <v>276</v>
      </c>
      <c r="B3540" t="s">
        <v>312</v>
      </c>
      <c r="C3540" s="1">
        <v>0.31676605532079699</v>
      </c>
    </row>
    <row r="3541" spans="1:3" x14ac:dyDescent="0.25">
      <c r="A3541" t="s">
        <v>276</v>
      </c>
      <c r="B3541" t="s">
        <v>200</v>
      </c>
      <c r="C3541" s="1">
        <v>0.357164201223653</v>
      </c>
    </row>
    <row r="3542" spans="1:3" x14ac:dyDescent="0.25">
      <c r="A3542" t="s">
        <v>276</v>
      </c>
      <c r="B3542" t="s">
        <v>201</v>
      </c>
      <c r="C3542" s="1">
        <v>0.343934737143886</v>
      </c>
    </row>
    <row r="3543" spans="1:3" x14ac:dyDescent="0.25">
      <c r="A3543" t="s">
        <v>276</v>
      </c>
      <c r="B3543" t="s">
        <v>394</v>
      </c>
      <c r="C3543" s="1">
        <v>0.37139003475876498</v>
      </c>
    </row>
    <row r="3544" spans="1:3" x14ac:dyDescent="0.25">
      <c r="A3544" t="s">
        <v>276</v>
      </c>
      <c r="B3544" t="s">
        <v>318</v>
      </c>
      <c r="C3544" s="1">
        <v>0.307426227255019</v>
      </c>
    </row>
    <row r="3545" spans="1:3" x14ac:dyDescent="0.25">
      <c r="A3545" t="s">
        <v>276</v>
      </c>
      <c r="B3545" t="s">
        <v>130</v>
      </c>
      <c r="C3545" s="1">
        <v>0.30195461351167302</v>
      </c>
    </row>
    <row r="3546" spans="1:3" x14ac:dyDescent="0.25">
      <c r="A3546" t="s">
        <v>276</v>
      </c>
      <c r="B3546" t="s">
        <v>395</v>
      </c>
      <c r="C3546" s="1">
        <v>0.30981558463742398</v>
      </c>
    </row>
    <row r="3547" spans="1:3" x14ac:dyDescent="0.25">
      <c r="A3547" t="s">
        <v>276</v>
      </c>
      <c r="B3547" t="s">
        <v>321</v>
      </c>
      <c r="C3547" s="1">
        <v>0.29502870533269498</v>
      </c>
    </row>
    <row r="3548" spans="1:3" x14ac:dyDescent="0.25">
      <c r="A3548" t="s">
        <v>276</v>
      </c>
      <c r="B3548" t="s">
        <v>396</v>
      </c>
      <c r="C3548" s="1">
        <v>0.33195953064961298</v>
      </c>
    </row>
    <row r="3549" spans="1:3" x14ac:dyDescent="0.25">
      <c r="A3549" t="s">
        <v>276</v>
      </c>
      <c r="B3549" t="s">
        <v>131</v>
      </c>
      <c r="C3549" s="1">
        <v>0.36524508673774297</v>
      </c>
    </row>
    <row r="3550" spans="1:3" x14ac:dyDescent="0.25">
      <c r="A3550" t="s">
        <v>276</v>
      </c>
      <c r="B3550" t="s">
        <v>325</v>
      </c>
      <c r="C3550" s="1">
        <v>0.31361575747648701</v>
      </c>
    </row>
    <row r="3551" spans="1:3" x14ac:dyDescent="0.25">
      <c r="A3551" t="s">
        <v>276</v>
      </c>
      <c r="B3551" t="s">
        <v>132</v>
      </c>
      <c r="C3551" s="1">
        <v>0.30546945883723903</v>
      </c>
    </row>
    <row r="3552" spans="1:3" x14ac:dyDescent="0.25">
      <c r="A3552" t="s">
        <v>276</v>
      </c>
      <c r="B3552" t="s">
        <v>328</v>
      </c>
      <c r="C3552" s="1">
        <v>0.32182510829428401</v>
      </c>
    </row>
    <row r="3553" spans="1:3" x14ac:dyDescent="0.25">
      <c r="A3553" t="s">
        <v>276</v>
      </c>
      <c r="B3553" t="s">
        <v>208</v>
      </c>
      <c r="C3553" s="1">
        <v>0.34570849119034303</v>
      </c>
    </row>
    <row r="3554" spans="1:3" x14ac:dyDescent="0.25">
      <c r="A3554" t="s">
        <v>276</v>
      </c>
      <c r="B3554" t="s">
        <v>209</v>
      </c>
      <c r="C3554" s="1">
        <v>0.29426389251889401</v>
      </c>
    </row>
    <row r="3555" spans="1:3" x14ac:dyDescent="0.25">
      <c r="A3555" t="s">
        <v>276</v>
      </c>
      <c r="B3555" t="s">
        <v>210</v>
      </c>
      <c r="C3555" s="1">
        <v>0.356965502355574</v>
      </c>
    </row>
    <row r="3556" spans="1:3" x14ac:dyDescent="0.25">
      <c r="A3556" t="s">
        <v>276</v>
      </c>
      <c r="B3556" t="s">
        <v>329</v>
      </c>
      <c r="C3556" s="1">
        <v>0.32664574129277602</v>
      </c>
    </row>
    <row r="3557" spans="1:3" x14ac:dyDescent="0.25">
      <c r="A3557" t="s">
        <v>276</v>
      </c>
      <c r="B3557" t="s">
        <v>212</v>
      </c>
      <c r="C3557" s="1">
        <v>0.35604869145784901</v>
      </c>
    </row>
    <row r="3558" spans="1:3" x14ac:dyDescent="0.25">
      <c r="A3558" t="s">
        <v>276</v>
      </c>
      <c r="B3558" t="s">
        <v>397</v>
      </c>
      <c r="C3558" s="1">
        <v>0.33840081663891203</v>
      </c>
    </row>
    <row r="3559" spans="1:3" x14ac:dyDescent="0.25">
      <c r="A3559" t="s">
        <v>276</v>
      </c>
      <c r="B3559" t="s">
        <v>213</v>
      </c>
      <c r="C3559" s="1">
        <v>0.31415400650136599</v>
      </c>
    </row>
    <row r="3560" spans="1:3" x14ac:dyDescent="0.25">
      <c r="A3560" t="s">
        <v>276</v>
      </c>
      <c r="B3560" t="s">
        <v>331</v>
      </c>
      <c r="C3560" s="1">
        <v>0.321616422400472</v>
      </c>
    </row>
    <row r="3561" spans="1:3" x14ac:dyDescent="0.25">
      <c r="A3561" t="s">
        <v>276</v>
      </c>
      <c r="B3561" t="s">
        <v>214</v>
      </c>
      <c r="C3561" s="1">
        <v>0.33482703299567301</v>
      </c>
    </row>
    <row r="3562" spans="1:3" x14ac:dyDescent="0.25">
      <c r="A3562" t="s">
        <v>276</v>
      </c>
      <c r="B3562" t="s">
        <v>332</v>
      </c>
      <c r="C3562" s="1">
        <v>0.32242355991565402</v>
      </c>
    </row>
    <row r="3563" spans="1:3" x14ac:dyDescent="0.25">
      <c r="A3563" t="s">
        <v>276</v>
      </c>
      <c r="B3563" t="s">
        <v>216</v>
      </c>
      <c r="C3563" s="1">
        <v>0.34039503220228301</v>
      </c>
    </row>
    <row r="3564" spans="1:3" x14ac:dyDescent="0.25">
      <c r="A3564" t="s">
        <v>276</v>
      </c>
      <c r="B3564" t="s">
        <v>217</v>
      </c>
      <c r="C3564" s="1">
        <v>0.354074526438722</v>
      </c>
    </row>
    <row r="3565" spans="1:3" x14ac:dyDescent="0.25">
      <c r="A3565" t="s">
        <v>276</v>
      </c>
      <c r="B3565" t="s">
        <v>218</v>
      </c>
      <c r="C3565" s="1">
        <v>0.29055479035578802</v>
      </c>
    </row>
    <row r="3566" spans="1:3" x14ac:dyDescent="0.25">
      <c r="A3566" t="s">
        <v>276</v>
      </c>
      <c r="B3566" t="s">
        <v>334</v>
      </c>
      <c r="C3566" s="1">
        <v>0.32510778028762999</v>
      </c>
    </row>
    <row r="3567" spans="1:3" x14ac:dyDescent="0.25">
      <c r="A3567" t="s">
        <v>276</v>
      </c>
      <c r="B3567" t="s">
        <v>219</v>
      </c>
      <c r="C3567" s="1">
        <v>0.34911279491165997</v>
      </c>
    </row>
    <row r="3568" spans="1:3" x14ac:dyDescent="0.25">
      <c r="A3568" t="s">
        <v>276</v>
      </c>
      <c r="B3568" t="s">
        <v>398</v>
      </c>
      <c r="C3568" s="1">
        <v>0.34999940060071399</v>
      </c>
    </row>
    <row r="3569" spans="1:3" x14ac:dyDescent="0.25">
      <c r="A3569" t="s">
        <v>276</v>
      </c>
      <c r="B3569" t="s">
        <v>399</v>
      </c>
      <c r="C3569" s="1">
        <v>0.34792509337588201</v>
      </c>
    </row>
    <row r="3570" spans="1:3" x14ac:dyDescent="0.25">
      <c r="A3570" t="s">
        <v>276</v>
      </c>
      <c r="B3570" t="s">
        <v>337</v>
      </c>
      <c r="C3570" s="1">
        <v>0.33182767220919901</v>
      </c>
    </row>
    <row r="3571" spans="1:3" x14ac:dyDescent="0.25">
      <c r="A3571" t="s">
        <v>276</v>
      </c>
      <c r="B3571" t="s">
        <v>225</v>
      </c>
      <c r="C3571" s="1">
        <v>0.34705159478958397</v>
      </c>
    </row>
    <row r="3572" spans="1:3" x14ac:dyDescent="0.25">
      <c r="A3572" t="s">
        <v>276</v>
      </c>
      <c r="B3572" t="s">
        <v>227</v>
      </c>
      <c r="C3572" s="1">
        <v>0.34541700774100098</v>
      </c>
    </row>
    <row r="3573" spans="1:3" x14ac:dyDescent="0.25">
      <c r="A3573" t="s">
        <v>276</v>
      </c>
      <c r="B3573" t="s">
        <v>228</v>
      </c>
      <c r="C3573" s="1">
        <v>0.374644876206012</v>
      </c>
    </row>
    <row r="3574" spans="1:3" x14ac:dyDescent="0.25">
      <c r="A3574" t="s">
        <v>276</v>
      </c>
      <c r="B3574" t="s">
        <v>229</v>
      </c>
      <c r="C3574" s="1">
        <v>0.31972597171245098</v>
      </c>
    </row>
    <row r="3575" spans="1:3" x14ac:dyDescent="0.25">
      <c r="A3575" t="s">
        <v>276</v>
      </c>
      <c r="B3575" t="s">
        <v>341</v>
      </c>
      <c r="C3575" s="1">
        <v>0.30954996847552502</v>
      </c>
    </row>
    <row r="3576" spans="1:3" x14ac:dyDescent="0.25">
      <c r="A3576" t="s">
        <v>276</v>
      </c>
      <c r="B3576" t="s">
        <v>400</v>
      </c>
      <c r="C3576" s="1">
        <v>0.32945108577857102</v>
      </c>
    </row>
    <row r="3577" spans="1:3" x14ac:dyDescent="0.25">
      <c r="A3577" t="s">
        <v>276</v>
      </c>
      <c r="B3577" t="s">
        <v>231</v>
      </c>
      <c r="C3577" s="1">
        <v>0.329014443652972</v>
      </c>
    </row>
    <row r="3578" spans="1:3" x14ac:dyDescent="0.25">
      <c r="A3578" t="s">
        <v>276</v>
      </c>
      <c r="B3578" t="s">
        <v>140</v>
      </c>
      <c r="C3578" s="1">
        <v>0.30547062856409501</v>
      </c>
    </row>
    <row r="3579" spans="1:3" x14ac:dyDescent="0.25">
      <c r="A3579" t="s">
        <v>276</v>
      </c>
      <c r="B3579" t="s">
        <v>234</v>
      </c>
      <c r="C3579" s="1">
        <v>0.29431735488444499</v>
      </c>
    </row>
    <row r="3580" spans="1:3" x14ac:dyDescent="0.25">
      <c r="A3580" t="s">
        <v>276</v>
      </c>
      <c r="B3580" t="s">
        <v>414</v>
      </c>
      <c r="C3580" s="1">
        <v>0.32114409070077199</v>
      </c>
    </row>
    <row r="3581" spans="1:3" x14ac:dyDescent="0.25">
      <c r="A3581" t="s">
        <v>276</v>
      </c>
      <c r="B3581" t="s">
        <v>235</v>
      </c>
      <c r="C3581" s="1">
        <v>0.31933743380181001</v>
      </c>
    </row>
    <row r="3582" spans="1:3" x14ac:dyDescent="0.25">
      <c r="A3582" t="s">
        <v>276</v>
      </c>
      <c r="B3582" t="s">
        <v>345</v>
      </c>
      <c r="C3582" s="1">
        <v>0.32906456387226202</v>
      </c>
    </row>
    <row r="3583" spans="1:3" x14ac:dyDescent="0.25">
      <c r="A3583" t="s">
        <v>276</v>
      </c>
      <c r="B3583" t="s">
        <v>236</v>
      </c>
      <c r="C3583" s="1">
        <v>0.35172725818943101</v>
      </c>
    </row>
    <row r="3584" spans="1:3" x14ac:dyDescent="0.25">
      <c r="A3584" t="s">
        <v>276</v>
      </c>
      <c r="B3584" t="s">
        <v>141</v>
      </c>
      <c r="C3584" s="1">
        <v>0.31506589066287199</v>
      </c>
    </row>
    <row r="3585" spans="1:3" x14ac:dyDescent="0.25">
      <c r="A3585" t="s">
        <v>276</v>
      </c>
      <c r="B3585" t="s">
        <v>401</v>
      </c>
      <c r="C3585" s="1">
        <v>0.31309909260077801</v>
      </c>
    </row>
    <row r="3586" spans="1:3" x14ac:dyDescent="0.25">
      <c r="A3586" t="s">
        <v>276</v>
      </c>
      <c r="B3586" t="s">
        <v>350</v>
      </c>
      <c r="C3586" s="1">
        <v>0.36080800213704101</v>
      </c>
    </row>
    <row r="3587" spans="1:3" x14ac:dyDescent="0.25">
      <c r="A3587" t="s">
        <v>276</v>
      </c>
      <c r="B3587" t="s">
        <v>351</v>
      </c>
      <c r="C3587" s="1">
        <v>0.300478414085742</v>
      </c>
    </row>
    <row r="3588" spans="1:3" x14ac:dyDescent="0.25">
      <c r="A3588" t="s">
        <v>276</v>
      </c>
      <c r="B3588" t="s">
        <v>388</v>
      </c>
      <c r="C3588" s="1">
        <v>0.33193909060541599</v>
      </c>
    </row>
    <row r="3589" spans="1:3" x14ac:dyDescent="0.25">
      <c r="A3589" t="s">
        <v>276</v>
      </c>
      <c r="B3589" t="s">
        <v>237</v>
      </c>
      <c r="C3589" s="1">
        <v>0.29323498151074801</v>
      </c>
    </row>
    <row r="3590" spans="1:3" x14ac:dyDescent="0.25">
      <c r="A3590" t="s">
        <v>276</v>
      </c>
      <c r="B3590" t="s">
        <v>239</v>
      </c>
      <c r="C3590" s="1">
        <v>0.317390220466095</v>
      </c>
    </row>
    <row r="3591" spans="1:3" x14ac:dyDescent="0.25">
      <c r="A3591" t="s">
        <v>276</v>
      </c>
      <c r="B3591" t="s">
        <v>142</v>
      </c>
      <c r="C3591" s="1">
        <v>0.30909579444937202</v>
      </c>
    </row>
    <row r="3592" spans="1:3" x14ac:dyDescent="0.25">
      <c r="A3592" t="s">
        <v>276</v>
      </c>
      <c r="B3592" t="s">
        <v>425</v>
      </c>
      <c r="C3592" s="1">
        <v>0.29973630438903698</v>
      </c>
    </row>
    <row r="3593" spans="1:3" x14ac:dyDescent="0.25">
      <c r="A3593" t="s">
        <v>276</v>
      </c>
      <c r="B3593" t="s">
        <v>242</v>
      </c>
      <c r="C3593" s="1">
        <v>0.34692831431152499</v>
      </c>
    </row>
    <row r="3594" spans="1:3" x14ac:dyDescent="0.25">
      <c r="A3594" t="s">
        <v>276</v>
      </c>
      <c r="B3594" t="s">
        <v>144</v>
      </c>
      <c r="C3594" s="1">
        <v>0.31782180906622298</v>
      </c>
    </row>
    <row r="3595" spans="1:3" x14ac:dyDescent="0.25">
      <c r="A3595" t="s">
        <v>276</v>
      </c>
      <c r="B3595" t="s">
        <v>355</v>
      </c>
      <c r="C3595" s="1">
        <v>0.29299767440537899</v>
      </c>
    </row>
    <row r="3596" spans="1:3" x14ac:dyDescent="0.25">
      <c r="A3596" t="s">
        <v>276</v>
      </c>
      <c r="B3596" t="s">
        <v>146</v>
      </c>
      <c r="C3596" s="1">
        <v>0.28963952148879302</v>
      </c>
    </row>
    <row r="3597" spans="1:3" x14ac:dyDescent="0.25">
      <c r="A3597" t="s">
        <v>276</v>
      </c>
      <c r="B3597" t="s">
        <v>243</v>
      </c>
      <c r="C3597" s="1">
        <v>0.32833671616721499</v>
      </c>
    </row>
    <row r="3598" spans="1:3" x14ac:dyDescent="0.25">
      <c r="A3598" t="s">
        <v>276</v>
      </c>
      <c r="B3598" t="s">
        <v>402</v>
      </c>
      <c r="C3598" s="1">
        <v>0.33757503480375001</v>
      </c>
    </row>
    <row r="3599" spans="1:3" x14ac:dyDescent="0.25">
      <c r="A3599" t="s">
        <v>276</v>
      </c>
      <c r="B3599" t="s">
        <v>358</v>
      </c>
      <c r="C3599" s="1">
        <v>0.31076010622552502</v>
      </c>
    </row>
    <row r="3600" spans="1:3" x14ac:dyDescent="0.25">
      <c r="A3600" t="s">
        <v>276</v>
      </c>
      <c r="B3600" t="s">
        <v>360</v>
      </c>
      <c r="C3600" s="1">
        <v>0.352450313942341</v>
      </c>
    </row>
    <row r="3601" spans="1:3" x14ac:dyDescent="0.25">
      <c r="A3601" t="s">
        <v>276</v>
      </c>
      <c r="B3601" t="s">
        <v>361</v>
      </c>
      <c r="C3601" s="1">
        <v>0.34515745023729899</v>
      </c>
    </row>
    <row r="3602" spans="1:3" x14ac:dyDescent="0.25">
      <c r="A3602" t="s">
        <v>276</v>
      </c>
      <c r="B3602" t="s">
        <v>362</v>
      </c>
      <c r="C3602" s="1">
        <v>0.33005452474119501</v>
      </c>
    </row>
    <row r="3603" spans="1:3" x14ac:dyDescent="0.25">
      <c r="A3603" t="s">
        <v>276</v>
      </c>
      <c r="B3603" t="s">
        <v>246</v>
      </c>
      <c r="C3603" s="1">
        <v>0.32597757404484601</v>
      </c>
    </row>
    <row r="3604" spans="1:3" x14ac:dyDescent="0.25">
      <c r="A3604" t="s">
        <v>276</v>
      </c>
      <c r="B3604" t="s">
        <v>247</v>
      </c>
      <c r="C3604" s="1">
        <v>0.299349916775009</v>
      </c>
    </row>
    <row r="3605" spans="1:3" x14ac:dyDescent="0.25">
      <c r="A3605" t="s">
        <v>276</v>
      </c>
      <c r="B3605" t="s">
        <v>403</v>
      </c>
      <c r="C3605" s="1">
        <v>0.32107629021527601</v>
      </c>
    </row>
    <row r="3606" spans="1:3" x14ac:dyDescent="0.25">
      <c r="A3606" t="s">
        <v>276</v>
      </c>
      <c r="B3606" t="s">
        <v>250</v>
      </c>
      <c r="C3606" s="1">
        <v>0.36891632168188399</v>
      </c>
    </row>
    <row r="3607" spans="1:3" x14ac:dyDescent="0.25">
      <c r="A3607" t="s">
        <v>276</v>
      </c>
      <c r="B3607" t="s">
        <v>152</v>
      </c>
      <c r="C3607" s="1">
        <v>0.29552592305706399</v>
      </c>
    </row>
    <row r="3608" spans="1:3" x14ac:dyDescent="0.25">
      <c r="A3608" t="s">
        <v>276</v>
      </c>
      <c r="B3608" t="s">
        <v>365</v>
      </c>
      <c r="C3608" s="1">
        <v>0.365790112810222</v>
      </c>
    </row>
    <row r="3609" spans="1:3" x14ac:dyDescent="0.25">
      <c r="A3609" t="s">
        <v>276</v>
      </c>
      <c r="B3609" t="s">
        <v>404</v>
      </c>
      <c r="C3609" s="1">
        <v>0.31626450793355598</v>
      </c>
    </row>
    <row r="3610" spans="1:3" x14ac:dyDescent="0.25">
      <c r="A3610" t="s">
        <v>276</v>
      </c>
      <c r="B3610" t="s">
        <v>368</v>
      </c>
      <c r="C3610" s="1">
        <v>0.33431464320238202</v>
      </c>
    </row>
    <row r="3611" spans="1:3" x14ac:dyDescent="0.25">
      <c r="A3611" t="s">
        <v>276</v>
      </c>
      <c r="B3611" t="s">
        <v>416</v>
      </c>
      <c r="C3611" s="1">
        <v>0.30737700708190002</v>
      </c>
    </row>
    <row r="3612" spans="1:3" x14ac:dyDescent="0.25">
      <c r="A3612" t="s">
        <v>276</v>
      </c>
      <c r="B3612" t="s">
        <v>369</v>
      </c>
      <c r="C3612" s="1">
        <v>0.35672657930873602</v>
      </c>
    </row>
    <row r="3613" spans="1:3" x14ac:dyDescent="0.25">
      <c r="A3613" t="s">
        <v>276</v>
      </c>
      <c r="B3613" t="s">
        <v>371</v>
      </c>
      <c r="C3613" s="1">
        <v>0.29482903678613698</v>
      </c>
    </row>
    <row r="3614" spans="1:3" x14ac:dyDescent="0.25">
      <c r="A3614" t="s">
        <v>276</v>
      </c>
      <c r="B3614" t="s">
        <v>405</v>
      </c>
      <c r="C3614" s="1">
        <v>0.31850645820399198</v>
      </c>
    </row>
    <row r="3615" spans="1:3" x14ac:dyDescent="0.25">
      <c r="A3615" t="s">
        <v>276</v>
      </c>
      <c r="B3615" t="s">
        <v>261</v>
      </c>
      <c r="C3615" s="1">
        <v>0.36888480750140701</v>
      </c>
    </row>
    <row r="3616" spans="1:3" x14ac:dyDescent="0.25">
      <c r="A3616" t="s">
        <v>276</v>
      </c>
      <c r="B3616" t="s">
        <v>262</v>
      </c>
      <c r="C3616" s="1">
        <v>0.35424947805336698</v>
      </c>
    </row>
    <row r="3617" spans="1:3" x14ac:dyDescent="0.25">
      <c r="A3617" t="s">
        <v>276</v>
      </c>
      <c r="B3617" t="s">
        <v>417</v>
      </c>
      <c r="C3617" s="1">
        <v>0.32704529637054502</v>
      </c>
    </row>
    <row r="3618" spans="1:3" x14ac:dyDescent="0.25">
      <c r="A3618" t="s">
        <v>276</v>
      </c>
      <c r="B3618" t="s">
        <v>264</v>
      </c>
      <c r="C3618" s="1">
        <v>0.297317440083465</v>
      </c>
    </row>
    <row r="3619" spans="1:3" x14ac:dyDescent="0.25">
      <c r="A3619" t="s">
        <v>276</v>
      </c>
      <c r="B3619" t="s">
        <v>372</v>
      </c>
      <c r="C3619" s="1">
        <v>0.32763131905634602</v>
      </c>
    </row>
    <row r="3620" spans="1:3" x14ac:dyDescent="0.25">
      <c r="A3620" t="s">
        <v>276</v>
      </c>
      <c r="B3620" t="s">
        <v>383</v>
      </c>
      <c r="C3620" s="1">
        <v>0.357481283646439</v>
      </c>
    </row>
    <row r="3621" spans="1:3" x14ac:dyDescent="0.25">
      <c r="A3621" t="s">
        <v>276</v>
      </c>
      <c r="B3621" t="s">
        <v>265</v>
      </c>
      <c r="C3621" s="1">
        <v>0.29410357211773303</v>
      </c>
    </row>
    <row r="3622" spans="1:3" x14ac:dyDescent="0.25">
      <c r="A3622" t="s">
        <v>276</v>
      </c>
      <c r="B3622" t="s">
        <v>406</v>
      </c>
      <c r="C3622" s="1">
        <v>0.32181774325738699</v>
      </c>
    </row>
    <row r="3623" spans="1:3" x14ac:dyDescent="0.25">
      <c r="A3623" t="s">
        <v>276</v>
      </c>
      <c r="B3623" t="s">
        <v>266</v>
      </c>
      <c r="C3623" s="1">
        <v>0.30389555470815699</v>
      </c>
    </row>
    <row r="3624" spans="1:3" x14ac:dyDescent="0.25">
      <c r="A3624" t="s">
        <v>276</v>
      </c>
      <c r="B3624" t="s">
        <v>267</v>
      </c>
      <c r="C3624" s="1">
        <v>0.34339355028066598</v>
      </c>
    </row>
    <row r="3625" spans="1:3" x14ac:dyDescent="0.25">
      <c r="A3625" t="s">
        <v>276</v>
      </c>
      <c r="B3625" t="s">
        <v>268</v>
      </c>
      <c r="C3625" s="1">
        <v>0.306751789846893</v>
      </c>
    </row>
    <row r="3626" spans="1:3" x14ac:dyDescent="0.25">
      <c r="A3626" t="s">
        <v>276</v>
      </c>
      <c r="B3626" t="s">
        <v>271</v>
      </c>
      <c r="C3626" s="1">
        <v>0.32324783419477798</v>
      </c>
    </row>
    <row r="3627" spans="1:3" x14ac:dyDescent="0.25">
      <c r="A3627" t="s">
        <v>276</v>
      </c>
      <c r="B3627" t="s">
        <v>407</v>
      </c>
      <c r="C3627" s="1">
        <v>0.33288078409138999</v>
      </c>
    </row>
    <row r="3628" spans="1:3" x14ac:dyDescent="0.25">
      <c r="A3628" t="s">
        <v>276</v>
      </c>
      <c r="B3628" t="s">
        <v>418</v>
      </c>
      <c r="C3628" s="1">
        <v>0.31090344479186999</v>
      </c>
    </row>
    <row r="3629" spans="1:3" x14ac:dyDescent="0.25">
      <c r="A3629" t="s">
        <v>276</v>
      </c>
      <c r="B3629" t="s">
        <v>272</v>
      </c>
      <c r="C3629" s="1">
        <v>0.310026992909748</v>
      </c>
    </row>
    <row r="3630" spans="1:3" x14ac:dyDescent="0.25">
      <c r="A3630" t="s">
        <v>276</v>
      </c>
      <c r="B3630" t="s">
        <v>408</v>
      </c>
      <c r="C3630" s="1">
        <v>0.312359394618417</v>
      </c>
    </row>
    <row r="3631" spans="1:3" x14ac:dyDescent="0.25">
      <c r="A3631" t="s">
        <v>276</v>
      </c>
      <c r="B3631" t="s">
        <v>273</v>
      </c>
      <c r="C3631" s="1">
        <v>0.30092485323011903</v>
      </c>
    </row>
    <row r="3632" spans="1:3" x14ac:dyDescent="0.25">
      <c r="A3632" t="s">
        <v>276</v>
      </c>
      <c r="B3632" t="s">
        <v>153</v>
      </c>
      <c r="C3632" s="1">
        <v>0.294309791391695</v>
      </c>
    </row>
    <row r="3633" spans="1:3" x14ac:dyDescent="0.25">
      <c r="A3633" t="s">
        <v>160</v>
      </c>
      <c r="B3633" t="s">
        <v>155</v>
      </c>
      <c r="C3633" s="1">
        <v>0.30398219957077099</v>
      </c>
    </row>
    <row r="3634" spans="1:3" x14ac:dyDescent="0.25">
      <c r="A3634" t="s">
        <v>160</v>
      </c>
      <c r="B3634" t="s">
        <v>168</v>
      </c>
      <c r="C3634" s="1">
        <v>0.33012512895954499</v>
      </c>
    </row>
    <row r="3635" spans="1:3" x14ac:dyDescent="0.25">
      <c r="A3635" t="s">
        <v>160</v>
      </c>
      <c r="B3635" t="s">
        <v>170</v>
      </c>
      <c r="C3635" s="1">
        <v>0.29083337184500002</v>
      </c>
    </row>
    <row r="3636" spans="1:3" x14ac:dyDescent="0.25">
      <c r="A3636" t="s">
        <v>160</v>
      </c>
      <c r="B3636" t="s">
        <v>463</v>
      </c>
      <c r="C3636" s="1">
        <v>0.289854377234118</v>
      </c>
    </row>
    <row r="3637" spans="1:3" x14ac:dyDescent="0.25">
      <c r="A3637" t="s">
        <v>160</v>
      </c>
      <c r="B3637" t="s">
        <v>116</v>
      </c>
      <c r="C3637" s="1">
        <v>0.29670587381922098</v>
      </c>
    </row>
    <row r="3638" spans="1:3" x14ac:dyDescent="0.25">
      <c r="A3638" t="s">
        <v>160</v>
      </c>
      <c r="B3638" t="s">
        <v>178</v>
      </c>
      <c r="C3638" s="1">
        <v>0.29775599966893401</v>
      </c>
    </row>
    <row r="3639" spans="1:3" x14ac:dyDescent="0.25">
      <c r="A3639" t="s">
        <v>160</v>
      </c>
      <c r="B3639" t="s">
        <v>180</v>
      </c>
      <c r="C3639" s="1">
        <v>0.34284517993073899</v>
      </c>
    </row>
    <row r="3640" spans="1:3" x14ac:dyDescent="0.25">
      <c r="A3640" t="s">
        <v>160</v>
      </c>
      <c r="B3640" t="s">
        <v>181</v>
      </c>
      <c r="C3640" s="1">
        <v>0.32161009716702899</v>
      </c>
    </row>
    <row r="3641" spans="1:3" x14ac:dyDescent="0.25">
      <c r="A3641" t="s">
        <v>160</v>
      </c>
      <c r="B3641" t="s">
        <v>184</v>
      </c>
      <c r="C3641" s="1">
        <v>0.28931420067239699</v>
      </c>
    </row>
    <row r="3642" spans="1:3" x14ac:dyDescent="0.25">
      <c r="A3642" t="s">
        <v>160</v>
      </c>
      <c r="B3642" t="s">
        <v>187</v>
      </c>
      <c r="C3642" s="1">
        <v>0.309620452779995</v>
      </c>
    </row>
    <row r="3643" spans="1:3" x14ac:dyDescent="0.25">
      <c r="A3643" t="s">
        <v>160</v>
      </c>
      <c r="B3643" t="s">
        <v>302</v>
      </c>
      <c r="C3643" s="1">
        <v>0.28978430978528302</v>
      </c>
    </row>
    <row r="3644" spans="1:3" x14ac:dyDescent="0.25">
      <c r="A3644" t="s">
        <v>160</v>
      </c>
      <c r="B3644" t="s">
        <v>194</v>
      </c>
      <c r="C3644" s="1">
        <v>0.30350782295673401</v>
      </c>
    </row>
    <row r="3645" spans="1:3" x14ac:dyDescent="0.25">
      <c r="A3645" t="s">
        <v>160</v>
      </c>
      <c r="B3645" t="s">
        <v>128</v>
      </c>
      <c r="C3645" s="1">
        <v>0.32849969707777399</v>
      </c>
    </row>
    <row r="3646" spans="1:3" x14ac:dyDescent="0.25">
      <c r="A3646" t="s">
        <v>160</v>
      </c>
      <c r="B3646" t="s">
        <v>203</v>
      </c>
      <c r="C3646" s="1">
        <v>0.31134951746759099</v>
      </c>
    </row>
    <row r="3647" spans="1:3" x14ac:dyDescent="0.25">
      <c r="A3647" t="s">
        <v>160</v>
      </c>
      <c r="B3647" t="s">
        <v>205</v>
      </c>
      <c r="C3647" s="1">
        <v>0.29229263762242502</v>
      </c>
    </row>
    <row r="3648" spans="1:3" x14ac:dyDescent="0.25">
      <c r="A3648" t="s">
        <v>160</v>
      </c>
      <c r="B3648" t="s">
        <v>318</v>
      </c>
      <c r="C3648" s="1">
        <v>0.29767453809865202</v>
      </c>
    </row>
    <row r="3649" spans="1:3" x14ac:dyDescent="0.25">
      <c r="A3649" t="s">
        <v>160</v>
      </c>
      <c r="B3649" t="s">
        <v>131</v>
      </c>
      <c r="C3649" s="1">
        <v>0.31284506619833702</v>
      </c>
    </row>
    <row r="3650" spans="1:3" x14ac:dyDescent="0.25">
      <c r="A3650" t="s">
        <v>160</v>
      </c>
      <c r="B3650" t="s">
        <v>411</v>
      </c>
      <c r="C3650" s="1">
        <v>0.288925671328912</v>
      </c>
    </row>
    <row r="3651" spans="1:3" x14ac:dyDescent="0.25">
      <c r="A3651" t="s">
        <v>160</v>
      </c>
      <c r="B3651" t="s">
        <v>133</v>
      </c>
      <c r="C3651" s="1">
        <v>0.29469329410444201</v>
      </c>
    </row>
    <row r="3652" spans="1:3" x14ac:dyDescent="0.25">
      <c r="A3652" t="s">
        <v>160</v>
      </c>
      <c r="B3652" t="s">
        <v>208</v>
      </c>
      <c r="C3652" s="1">
        <v>0.32355497785933302</v>
      </c>
    </row>
    <row r="3653" spans="1:3" x14ac:dyDescent="0.25">
      <c r="A3653" t="s">
        <v>160</v>
      </c>
      <c r="B3653" t="s">
        <v>209</v>
      </c>
      <c r="C3653" s="1">
        <v>0.29862447790771302</v>
      </c>
    </row>
    <row r="3654" spans="1:3" x14ac:dyDescent="0.25">
      <c r="A3654" t="s">
        <v>160</v>
      </c>
      <c r="B3654" t="s">
        <v>379</v>
      </c>
      <c r="C3654" s="1">
        <v>0.29729048554170001</v>
      </c>
    </row>
    <row r="3655" spans="1:3" x14ac:dyDescent="0.25">
      <c r="A3655" t="s">
        <v>160</v>
      </c>
      <c r="B3655" t="s">
        <v>215</v>
      </c>
      <c r="C3655" s="1">
        <v>0.30718266048390402</v>
      </c>
    </row>
    <row r="3656" spans="1:3" x14ac:dyDescent="0.25">
      <c r="A3656" t="s">
        <v>160</v>
      </c>
      <c r="B3656" t="s">
        <v>220</v>
      </c>
      <c r="C3656" s="1">
        <v>0.29465853188124502</v>
      </c>
    </row>
    <row r="3657" spans="1:3" x14ac:dyDescent="0.25">
      <c r="A3657" t="s">
        <v>160</v>
      </c>
      <c r="B3657" t="s">
        <v>224</v>
      </c>
      <c r="C3657" s="1">
        <v>0.30822357179575399</v>
      </c>
    </row>
    <row r="3658" spans="1:3" x14ac:dyDescent="0.25">
      <c r="A3658" t="s">
        <v>160</v>
      </c>
      <c r="B3658" t="s">
        <v>137</v>
      </c>
      <c r="C3658" s="1">
        <v>0.32935179669585402</v>
      </c>
    </row>
    <row r="3659" spans="1:3" x14ac:dyDescent="0.25">
      <c r="A3659" t="s">
        <v>160</v>
      </c>
      <c r="B3659" t="s">
        <v>227</v>
      </c>
      <c r="C3659" s="1">
        <v>0.29731151514175602</v>
      </c>
    </row>
    <row r="3660" spans="1:3" x14ac:dyDescent="0.25">
      <c r="A3660" t="s">
        <v>160</v>
      </c>
      <c r="B3660" t="s">
        <v>233</v>
      </c>
      <c r="C3660" s="1">
        <v>0.31709456133070202</v>
      </c>
    </row>
    <row r="3661" spans="1:3" x14ac:dyDescent="0.25">
      <c r="A3661" t="s">
        <v>160</v>
      </c>
      <c r="B3661" t="s">
        <v>140</v>
      </c>
      <c r="C3661" s="1">
        <v>0.29755592724900898</v>
      </c>
    </row>
    <row r="3662" spans="1:3" x14ac:dyDescent="0.25">
      <c r="A3662" t="s">
        <v>160</v>
      </c>
      <c r="B3662" t="s">
        <v>239</v>
      </c>
      <c r="C3662" s="1">
        <v>0.30811219587324901</v>
      </c>
    </row>
    <row r="3663" spans="1:3" x14ac:dyDescent="0.25">
      <c r="A3663" t="s">
        <v>160</v>
      </c>
      <c r="B3663" t="s">
        <v>240</v>
      </c>
      <c r="C3663" s="1">
        <v>0.29697484222048398</v>
      </c>
    </row>
    <row r="3664" spans="1:3" x14ac:dyDescent="0.25">
      <c r="A3664" t="s">
        <v>160</v>
      </c>
      <c r="B3664" t="s">
        <v>242</v>
      </c>
      <c r="C3664" s="1">
        <v>0.32843531546100502</v>
      </c>
    </row>
    <row r="3665" spans="1:3" x14ac:dyDescent="0.25">
      <c r="A3665" t="s">
        <v>160</v>
      </c>
      <c r="B3665" t="s">
        <v>357</v>
      </c>
      <c r="C3665" s="1">
        <v>0.28943348096677601</v>
      </c>
    </row>
    <row r="3666" spans="1:3" x14ac:dyDescent="0.25">
      <c r="A3666" t="s">
        <v>160</v>
      </c>
      <c r="B3666" t="s">
        <v>251</v>
      </c>
      <c r="C3666" s="1">
        <v>0.30630872737752401</v>
      </c>
    </row>
    <row r="3667" spans="1:3" x14ac:dyDescent="0.25">
      <c r="A3667" t="s">
        <v>160</v>
      </c>
      <c r="B3667" t="s">
        <v>253</v>
      </c>
      <c r="C3667" s="1">
        <v>0.30298738633744199</v>
      </c>
    </row>
    <row r="3668" spans="1:3" x14ac:dyDescent="0.25">
      <c r="A3668" t="s">
        <v>160</v>
      </c>
      <c r="B3668" t="s">
        <v>263</v>
      </c>
      <c r="C3668" s="1">
        <v>0.31527461199759499</v>
      </c>
    </row>
    <row r="3669" spans="1:3" x14ac:dyDescent="0.25">
      <c r="A3669" t="s">
        <v>160</v>
      </c>
      <c r="B3669" t="s">
        <v>271</v>
      </c>
      <c r="C3669" s="1">
        <v>0.31735849834803098</v>
      </c>
    </row>
    <row r="3670" spans="1:3" x14ac:dyDescent="0.25">
      <c r="A3670" t="s">
        <v>160</v>
      </c>
      <c r="B3670" t="s">
        <v>153</v>
      </c>
      <c r="C3670" s="1">
        <v>0.30596530523244397</v>
      </c>
    </row>
    <row r="3671" spans="1:3" x14ac:dyDescent="0.25">
      <c r="A3671" t="s">
        <v>161</v>
      </c>
      <c r="B3671" t="s">
        <v>162</v>
      </c>
      <c r="C3671" s="1">
        <v>0.32741283973123902</v>
      </c>
    </row>
    <row r="3672" spans="1:3" x14ac:dyDescent="0.25">
      <c r="A3672" t="s">
        <v>161</v>
      </c>
      <c r="B3672" t="s">
        <v>459</v>
      </c>
      <c r="C3672" s="1">
        <v>0.32401502514179098</v>
      </c>
    </row>
    <row r="3673" spans="1:3" x14ac:dyDescent="0.25">
      <c r="A3673" t="s">
        <v>161</v>
      </c>
      <c r="B3673" t="s">
        <v>277</v>
      </c>
      <c r="C3673" s="1">
        <v>0.32688866344427497</v>
      </c>
    </row>
    <row r="3674" spans="1:3" x14ac:dyDescent="0.25">
      <c r="A3674" t="s">
        <v>161</v>
      </c>
      <c r="B3674" t="s">
        <v>163</v>
      </c>
      <c r="C3674" s="1">
        <v>0.35434029019455798</v>
      </c>
    </row>
    <row r="3675" spans="1:3" x14ac:dyDescent="0.25">
      <c r="A3675" t="s">
        <v>161</v>
      </c>
      <c r="B3675" t="s">
        <v>164</v>
      </c>
      <c r="C3675" s="1">
        <v>0.30412825515320802</v>
      </c>
    </row>
    <row r="3676" spans="1:3" x14ac:dyDescent="0.25">
      <c r="A3676" t="s">
        <v>161</v>
      </c>
      <c r="B3676" t="s">
        <v>168</v>
      </c>
      <c r="C3676" s="1">
        <v>0.34161470077327399</v>
      </c>
    </row>
    <row r="3677" spans="1:3" x14ac:dyDescent="0.25">
      <c r="A3677" t="s">
        <v>161</v>
      </c>
      <c r="B3677" t="s">
        <v>169</v>
      </c>
      <c r="C3677" s="1">
        <v>0.36259549790991202</v>
      </c>
    </row>
    <row r="3678" spans="1:3" x14ac:dyDescent="0.25">
      <c r="A3678" t="s">
        <v>161</v>
      </c>
      <c r="B3678" t="s">
        <v>170</v>
      </c>
      <c r="C3678" s="1">
        <v>0.30185873847997402</v>
      </c>
    </row>
    <row r="3679" spans="1:3" x14ac:dyDescent="0.25">
      <c r="A3679" t="s">
        <v>161</v>
      </c>
      <c r="B3679" t="s">
        <v>171</v>
      </c>
      <c r="C3679" s="1">
        <v>0.32934704193741698</v>
      </c>
    </row>
    <row r="3680" spans="1:3" x14ac:dyDescent="0.25">
      <c r="A3680" t="s">
        <v>161</v>
      </c>
      <c r="B3680" t="s">
        <v>278</v>
      </c>
      <c r="C3680" s="1">
        <v>0.29526498506745702</v>
      </c>
    </row>
    <row r="3681" spans="1:3" x14ac:dyDescent="0.25">
      <c r="A3681" t="s">
        <v>161</v>
      </c>
      <c r="B3681" t="s">
        <v>464</v>
      </c>
      <c r="C3681" s="1">
        <v>0.29257081972496701</v>
      </c>
    </row>
    <row r="3682" spans="1:3" x14ac:dyDescent="0.25">
      <c r="A3682" t="s">
        <v>161</v>
      </c>
      <c r="B3682" t="s">
        <v>282</v>
      </c>
      <c r="C3682" s="1">
        <v>0.35321804302499898</v>
      </c>
    </row>
    <row r="3683" spans="1:3" x14ac:dyDescent="0.25">
      <c r="A3683" t="s">
        <v>161</v>
      </c>
      <c r="B3683" t="s">
        <v>284</v>
      </c>
      <c r="C3683" s="1">
        <v>0.35544684563777101</v>
      </c>
    </row>
    <row r="3684" spans="1:3" x14ac:dyDescent="0.25">
      <c r="A3684" t="s">
        <v>161</v>
      </c>
      <c r="B3684" t="s">
        <v>285</v>
      </c>
      <c r="C3684" s="1">
        <v>0.32216097865681298</v>
      </c>
    </row>
    <row r="3685" spans="1:3" x14ac:dyDescent="0.25">
      <c r="A3685" t="s">
        <v>161</v>
      </c>
      <c r="B3685" t="s">
        <v>465</v>
      </c>
      <c r="C3685" s="1">
        <v>0.309272649488611</v>
      </c>
    </row>
    <row r="3686" spans="1:3" x14ac:dyDescent="0.25">
      <c r="A3686" t="s">
        <v>161</v>
      </c>
      <c r="B3686" t="s">
        <v>176</v>
      </c>
      <c r="C3686" s="1">
        <v>0.32370924097555298</v>
      </c>
    </row>
    <row r="3687" spans="1:3" x14ac:dyDescent="0.25">
      <c r="A3687" t="s">
        <v>161</v>
      </c>
      <c r="B3687" t="s">
        <v>286</v>
      </c>
      <c r="C3687" s="1">
        <v>0.31101587708470402</v>
      </c>
    </row>
    <row r="3688" spans="1:3" x14ac:dyDescent="0.25">
      <c r="A3688" t="s">
        <v>161</v>
      </c>
      <c r="B3688" t="s">
        <v>180</v>
      </c>
      <c r="C3688" s="1">
        <v>0.33545907661839702</v>
      </c>
    </row>
    <row r="3689" spans="1:3" x14ac:dyDescent="0.25">
      <c r="A3689" t="s">
        <v>161</v>
      </c>
      <c r="B3689" t="s">
        <v>118</v>
      </c>
      <c r="C3689" s="1">
        <v>0.29437770786326001</v>
      </c>
    </row>
    <row r="3690" spans="1:3" x14ac:dyDescent="0.25">
      <c r="A3690" t="s">
        <v>161</v>
      </c>
      <c r="B3690" t="s">
        <v>181</v>
      </c>
      <c r="C3690" s="1">
        <v>0.34508492473491398</v>
      </c>
    </row>
    <row r="3691" spans="1:3" x14ac:dyDescent="0.25">
      <c r="A3691" t="s">
        <v>161</v>
      </c>
      <c r="B3691" t="s">
        <v>467</v>
      </c>
      <c r="C3691" s="1">
        <v>0.31443993014747301</v>
      </c>
    </row>
    <row r="3692" spans="1:3" x14ac:dyDescent="0.25">
      <c r="A3692" t="s">
        <v>161</v>
      </c>
      <c r="B3692" t="s">
        <v>289</v>
      </c>
      <c r="C3692" s="1">
        <v>0.29832907980764001</v>
      </c>
    </row>
    <row r="3693" spans="1:3" x14ac:dyDescent="0.25">
      <c r="A3693" t="s">
        <v>161</v>
      </c>
      <c r="B3693" t="s">
        <v>183</v>
      </c>
      <c r="C3693" s="1">
        <v>0.31765332754924802</v>
      </c>
    </row>
    <row r="3694" spans="1:3" x14ac:dyDescent="0.25">
      <c r="A3694" t="s">
        <v>161</v>
      </c>
      <c r="B3694" t="s">
        <v>291</v>
      </c>
      <c r="C3694" s="1">
        <v>0.31277442180707099</v>
      </c>
    </row>
    <row r="3695" spans="1:3" x14ac:dyDescent="0.25">
      <c r="A3695" t="s">
        <v>161</v>
      </c>
      <c r="B3695" t="s">
        <v>292</v>
      </c>
      <c r="C3695" s="1">
        <v>0.33837495881822699</v>
      </c>
    </row>
    <row r="3696" spans="1:3" x14ac:dyDescent="0.25">
      <c r="A3696" t="s">
        <v>161</v>
      </c>
      <c r="B3696" t="s">
        <v>184</v>
      </c>
      <c r="C3696" s="1">
        <v>0.31299268543249298</v>
      </c>
    </row>
    <row r="3697" spans="1:3" x14ac:dyDescent="0.25">
      <c r="A3697" t="s">
        <v>161</v>
      </c>
      <c r="B3697" t="s">
        <v>294</v>
      </c>
      <c r="C3697" s="1">
        <v>0.32656939942276803</v>
      </c>
    </row>
    <row r="3698" spans="1:3" x14ac:dyDescent="0.25">
      <c r="A3698" t="s">
        <v>161</v>
      </c>
      <c r="B3698" t="s">
        <v>470</v>
      </c>
      <c r="C3698" s="1">
        <v>0.32157266922316702</v>
      </c>
    </row>
    <row r="3699" spans="1:3" x14ac:dyDescent="0.25">
      <c r="A3699" t="s">
        <v>161</v>
      </c>
      <c r="B3699" t="s">
        <v>119</v>
      </c>
      <c r="C3699" s="1">
        <v>0.297760754767734</v>
      </c>
    </row>
    <row r="3700" spans="1:3" x14ac:dyDescent="0.25">
      <c r="A3700" t="s">
        <v>161</v>
      </c>
      <c r="B3700" t="s">
        <v>471</v>
      </c>
      <c r="C3700" s="1">
        <v>0.29244244780290302</v>
      </c>
    </row>
    <row r="3701" spans="1:3" x14ac:dyDescent="0.25">
      <c r="A3701" t="s">
        <v>161</v>
      </c>
      <c r="B3701" t="s">
        <v>472</v>
      </c>
      <c r="C3701" s="1">
        <v>0.31505805215703397</v>
      </c>
    </row>
    <row r="3702" spans="1:3" x14ac:dyDescent="0.25">
      <c r="A3702" t="s">
        <v>161</v>
      </c>
      <c r="B3702" t="s">
        <v>295</v>
      </c>
      <c r="C3702" s="1">
        <v>0.31066026402163399</v>
      </c>
    </row>
    <row r="3703" spans="1:3" x14ac:dyDescent="0.25">
      <c r="A3703" t="s">
        <v>161</v>
      </c>
      <c r="B3703" t="s">
        <v>187</v>
      </c>
      <c r="C3703" s="1">
        <v>0.30580619588052599</v>
      </c>
    </row>
    <row r="3704" spans="1:3" x14ac:dyDescent="0.25">
      <c r="A3704" t="s">
        <v>161</v>
      </c>
      <c r="B3704" t="s">
        <v>123</v>
      </c>
      <c r="C3704" s="1">
        <v>0.29849728915970603</v>
      </c>
    </row>
    <row r="3705" spans="1:3" x14ac:dyDescent="0.25">
      <c r="A3705" t="s">
        <v>161</v>
      </c>
      <c r="B3705" t="s">
        <v>188</v>
      </c>
      <c r="C3705" s="1">
        <v>0.33079295025695099</v>
      </c>
    </row>
    <row r="3706" spans="1:3" x14ac:dyDescent="0.25">
      <c r="A3706" t="s">
        <v>161</v>
      </c>
      <c r="B3706" t="s">
        <v>125</v>
      </c>
      <c r="C3706" s="1">
        <v>0.29351058812928499</v>
      </c>
    </row>
    <row r="3707" spans="1:3" x14ac:dyDescent="0.25">
      <c r="A3707" t="s">
        <v>161</v>
      </c>
      <c r="B3707" t="s">
        <v>190</v>
      </c>
      <c r="C3707" s="1">
        <v>0.304022193786262</v>
      </c>
    </row>
    <row r="3708" spans="1:3" x14ac:dyDescent="0.25">
      <c r="A3708" t="s">
        <v>161</v>
      </c>
      <c r="B3708" t="s">
        <v>300</v>
      </c>
      <c r="C3708" s="1">
        <v>0.32056671044831703</v>
      </c>
    </row>
    <row r="3709" spans="1:3" x14ac:dyDescent="0.25">
      <c r="A3709" t="s">
        <v>161</v>
      </c>
      <c r="B3709" t="s">
        <v>302</v>
      </c>
      <c r="C3709" s="1">
        <v>0.308112117529239</v>
      </c>
    </row>
    <row r="3710" spans="1:3" x14ac:dyDescent="0.25">
      <c r="A3710" t="s">
        <v>161</v>
      </c>
      <c r="B3710" t="s">
        <v>303</v>
      </c>
      <c r="C3710" s="1">
        <v>0.32005828999818797</v>
      </c>
    </row>
    <row r="3711" spans="1:3" x14ac:dyDescent="0.25">
      <c r="A3711" t="s">
        <v>161</v>
      </c>
      <c r="B3711" t="s">
        <v>474</v>
      </c>
      <c r="C3711" s="1">
        <v>0.29087529092356301</v>
      </c>
    </row>
    <row r="3712" spans="1:3" x14ac:dyDescent="0.25">
      <c r="A3712" t="s">
        <v>161</v>
      </c>
      <c r="B3712" t="s">
        <v>192</v>
      </c>
      <c r="C3712" s="1">
        <v>0.31602428551516298</v>
      </c>
    </row>
    <row r="3713" spans="1:3" x14ac:dyDescent="0.25">
      <c r="A3713" t="s">
        <v>161</v>
      </c>
      <c r="B3713" t="s">
        <v>306</v>
      </c>
      <c r="C3713" s="1">
        <v>0.32808770183142799</v>
      </c>
    </row>
    <row r="3714" spans="1:3" x14ac:dyDescent="0.25">
      <c r="A3714" t="s">
        <v>161</v>
      </c>
      <c r="B3714" t="s">
        <v>195</v>
      </c>
      <c r="C3714" s="1">
        <v>0.31137646318442902</v>
      </c>
    </row>
    <row r="3715" spans="1:3" x14ac:dyDescent="0.25">
      <c r="A3715" t="s">
        <v>161</v>
      </c>
      <c r="B3715" t="s">
        <v>308</v>
      </c>
      <c r="C3715" s="1">
        <v>0.289436042415254</v>
      </c>
    </row>
    <row r="3716" spans="1:3" x14ac:dyDescent="0.25">
      <c r="A3716" t="s">
        <v>161</v>
      </c>
      <c r="B3716" t="s">
        <v>309</v>
      </c>
      <c r="C3716" s="1">
        <v>0.29908449437593598</v>
      </c>
    </row>
    <row r="3717" spans="1:3" x14ac:dyDescent="0.25">
      <c r="A3717" t="s">
        <v>161</v>
      </c>
      <c r="B3717" t="s">
        <v>128</v>
      </c>
      <c r="C3717" s="1">
        <v>0.32936981734222998</v>
      </c>
    </row>
    <row r="3718" spans="1:3" x14ac:dyDescent="0.25">
      <c r="A3718" t="s">
        <v>161</v>
      </c>
      <c r="B3718" t="s">
        <v>312</v>
      </c>
      <c r="C3718" s="1">
        <v>0.29786524053414598</v>
      </c>
    </row>
    <row r="3719" spans="1:3" x14ac:dyDescent="0.25">
      <c r="A3719" t="s">
        <v>161</v>
      </c>
      <c r="B3719" t="s">
        <v>200</v>
      </c>
      <c r="C3719" s="1">
        <v>0.32227498530411902</v>
      </c>
    </row>
    <row r="3720" spans="1:3" x14ac:dyDescent="0.25">
      <c r="A3720" t="s">
        <v>161</v>
      </c>
      <c r="B3720" t="s">
        <v>201</v>
      </c>
      <c r="C3720" s="1">
        <v>0.289519680161622</v>
      </c>
    </row>
    <row r="3721" spans="1:3" x14ac:dyDescent="0.25">
      <c r="A3721" t="s">
        <v>161</v>
      </c>
      <c r="B3721" t="s">
        <v>394</v>
      </c>
      <c r="C3721" s="1">
        <v>0.30836888346223401</v>
      </c>
    </row>
    <row r="3722" spans="1:3" x14ac:dyDescent="0.25">
      <c r="A3722" t="s">
        <v>161</v>
      </c>
      <c r="B3722" t="s">
        <v>480</v>
      </c>
      <c r="C3722" s="1">
        <v>0.290001867573979</v>
      </c>
    </row>
    <row r="3723" spans="1:3" x14ac:dyDescent="0.25">
      <c r="A3723" t="s">
        <v>161</v>
      </c>
      <c r="B3723" t="s">
        <v>318</v>
      </c>
      <c r="C3723" s="1">
        <v>0.32263543575957998</v>
      </c>
    </row>
    <row r="3724" spans="1:3" x14ac:dyDescent="0.25">
      <c r="A3724" t="s">
        <v>161</v>
      </c>
      <c r="B3724" t="s">
        <v>130</v>
      </c>
      <c r="C3724" s="1">
        <v>0.33346922737476697</v>
      </c>
    </row>
    <row r="3725" spans="1:3" x14ac:dyDescent="0.25">
      <c r="A3725" t="s">
        <v>161</v>
      </c>
      <c r="B3725" t="s">
        <v>321</v>
      </c>
      <c r="C3725" s="1">
        <v>0.30986608340060801</v>
      </c>
    </row>
    <row r="3726" spans="1:3" x14ac:dyDescent="0.25">
      <c r="A3726" t="s">
        <v>161</v>
      </c>
      <c r="B3726" t="s">
        <v>396</v>
      </c>
      <c r="C3726" s="1">
        <v>0.30751324678235598</v>
      </c>
    </row>
    <row r="3727" spans="1:3" x14ac:dyDescent="0.25">
      <c r="A3727" t="s">
        <v>161</v>
      </c>
      <c r="B3727" t="s">
        <v>131</v>
      </c>
      <c r="C3727" s="1">
        <v>0.36848848668474699</v>
      </c>
    </row>
    <row r="3728" spans="1:3" x14ac:dyDescent="0.25">
      <c r="A3728" t="s">
        <v>161</v>
      </c>
      <c r="B3728" t="s">
        <v>325</v>
      </c>
      <c r="C3728" s="1">
        <v>0.301721777184978</v>
      </c>
    </row>
    <row r="3729" spans="1:3" x14ac:dyDescent="0.25">
      <c r="A3729" t="s">
        <v>161</v>
      </c>
      <c r="B3729" t="s">
        <v>132</v>
      </c>
      <c r="C3729" s="1">
        <v>0.31431153659130501</v>
      </c>
    </row>
    <row r="3730" spans="1:3" x14ac:dyDescent="0.25">
      <c r="A3730" t="s">
        <v>161</v>
      </c>
      <c r="B3730" t="s">
        <v>328</v>
      </c>
      <c r="C3730" s="1">
        <v>0.32688379180065402</v>
      </c>
    </row>
    <row r="3731" spans="1:3" x14ac:dyDescent="0.25">
      <c r="A3731" t="s">
        <v>161</v>
      </c>
      <c r="B3731" t="s">
        <v>207</v>
      </c>
      <c r="C3731" s="1">
        <v>0.293099843558008</v>
      </c>
    </row>
    <row r="3732" spans="1:3" x14ac:dyDescent="0.25">
      <c r="A3732" t="s">
        <v>161</v>
      </c>
      <c r="B3732" t="s">
        <v>208</v>
      </c>
      <c r="C3732" s="1">
        <v>0.35252620378087601</v>
      </c>
    </row>
    <row r="3733" spans="1:3" x14ac:dyDescent="0.25">
      <c r="A3733" t="s">
        <v>161</v>
      </c>
      <c r="B3733" t="s">
        <v>209</v>
      </c>
      <c r="C3733" s="1">
        <v>0.30228262303894499</v>
      </c>
    </row>
    <row r="3734" spans="1:3" x14ac:dyDescent="0.25">
      <c r="A3734" t="s">
        <v>161</v>
      </c>
      <c r="B3734" t="s">
        <v>210</v>
      </c>
      <c r="C3734" s="1">
        <v>0.32509925213372698</v>
      </c>
    </row>
    <row r="3735" spans="1:3" x14ac:dyDescent="0.25">
      <c r="A3735" t="s">
        <v>161</v>
      </c>
      <c r="B3735" t="s">
        <v>329</v>
      </c>
      <c r="C3735" s="1">
        <v>0.32028109377394498</v>
      </c>
    </row>
    <row r="3736" spans="1:3" x14ac:dyDescent="0.25">
      <c r="A3736" t="s">
        <v>161</v>
      </c>
      <c r="B3736" t="s">
        <v>212</v>
      </c>
      <c r="C3736" s="1">
        <v>0.31132479127551999</v>
      </c>
    </row>
    <row r="3737" spans="1:3" x14ac:dyDescent="0.25">
      <c r="A3737" t="s">
        <v>161</v>
      </c>
      <c r="B3737" t="s">
        <v>213</v>
      </c>
      <c r="C3737" s="1">
        <v>0.31880488876338597</v>
      </c>
    </row>
    <row r="3738" spans="1:3" x14ac:dyDescent="0.25">
      <c r="A3738" t="s">
        <v>161</v>
      </c>
      <c r="B3738" t="s">
        <v>331</v>
      </c>
      <c r="C3738" s="1">
        <v>0.30804476929319502</v>
      </c>
    </row>
    <row r="3739" spans="1:3" x14ac:dyDescent="0.25">
      <c r="A3739" t="s">
        <v>161</v>
      </c>
      <c r="B3739" t="s">
        <v>214</v>
      </c>
      <c r="C3739" s="1">
        <v>0.331137170484953</v>
      </c>
    </row>
    <row r="3740" spans="1:3" x14ac:dyDescent="0.25">
      <c r="A3740" t="s">
        <v>161</v>
      </c>
      <c r="B3740" t="s">
        <v>332</v>
      </c>
      <c r="C3740" s="1">
        <v>0.31253945491692597</v>
      </c>
    </row>
    <row r="3741" spans="1:3" x14ac:dyDescent="0.25">
      <c r="A3741" t="s">
        <v>161</v>
      </c>
      <c r="B3741" t="s">
        <v>216</v>
      </c>
      <c r="C3741" s="1">
        <v>0.31666060222779602</v>
      </c>
    </row>
    <row r="3742" spans="1:3" x14ac:dyDescent="0.25">
      <c r="A3742" t="s">
        <v>161</v>
      </c>
      <c r="B3742" t="s">
        <v>135</v>
      </c>
      <c r="C3742" s="1">
        <v>0.29613638813700299</v>
      </c>
    </row>
    <row r="3743" spans="1:3" x14ac:dyDescent="0.25">
      <c r="A3743" t="s">
        <v>161</v>
      </c>
      <c r="B3743" t="s">
        <v>217</v>
      </c>
      <c r="C3743" s="1">
        <v>0.31883042701778702</v>
      </c>
    </row>
    <row r="3744" spans="1:3" x14ac:dyDescent="0.25">
      <c r="A3744" t="s">
        <v>161</v>
      </c>
      <c r="B3744" t="s">
        <v>218</v>
      </c>
      <c r="C3744" s="1">
        <v>0.29595162016853199</v>
      </c>
    </row>
    <row r="3745" spans="1:3" x14ac:dyDescent="0.25">
      <c r="A3745" t="s">
        <v>161</v>
      </c>
      <c r="B3745" t="s">
        <v>334</v>
      </c>
      <c r="C3745" s="1">
        <v>0.289553242459552</v>
      </c>
    </row>
    <row r="3746" spans="1:3" x14ac:dyDescent="0.25">
      <c r="A3746" t="s">
        <v>161</v>
      </c>
      <c r="B3746" t="s">
        <v>219</v>
      </c>
      <c r="C3746" s="1">
        <v>0.33809241767648601</v>
      </c>
    </row>
    <row r="3747" spans="1:3" x14ac:dyDescent="0.25">
      <c r="A3747" t="s">
        <v>161</v>
      </c>
      <c r="B3747" t="s">
        <v>398</v>
      </c>
      <c r="C3747" s="1">
        <v>0.30045826719741903</v>
      </c>
    </row>
    <row r="3748" spans="1:3" x14ac:dyDescent="0.25">
      <c r="A3748" t="s">
        <v>161</v>
      </c>
      <c r="B3748" t="s">
        <v>399</v>
      </c>
      <c r="C3748" s="1">
        <v>0.31652909233451598</v>
      </c>
    </row>
    <row r="3749" spans="1:3" x14ac:dyDescent="0.25">
      <c r="A3749" t="s">
        <v>161</v>
      </c>
      <c r="B3749" t="s">
        <v>336</v>
      </c>
      <c r="C3749" s="1">
        <v>0.29275818679656401</v>
      </c>
    </row>
    <row r="3750" spans="1:3" x14ac:dyDescent="0.25">
      <c r="A3750" t="s">
        <v>161</v>
      </c>
      <c r="B3750" t="s">
        <v>337</v>
      </c>
      <c r="C3750" s="1">
        <v>0.30987670104377302</v>
      </c>
    </row>
    <row r="3751" spans="1:3" x14ac:dyDescent="0.25">
      <c r="A3751" t="s">
        <v>161</v>
      </c>
      <c r="B3751" t="s">
        <v>225</v>
      </c>
      <c r="C3751" s="1">
        <v>0.31119913093306001</v>
      </c>
    </row>
    <row r="3752" spans="1:3" x14ac:dyDescent="0.25">
      <c r="A3752" t="s">
        <v>161</v>
      </c>
      <c r="B3752" t="s">
        <v>137</v>
      </c>
      <c r="C3752" s="1">
        <v>0.29262650439082999</v>
      </c>
    </row>
    <row r="3753" spans="1:3" x14ac:dyDescent="0.25">
      <c r="A3753" t="s">
        <v>161</v>
      </c>
      <c r="B3753" t="s">
        <v>227</v>
      </c>
      <c r="C3753" s="1">
        <v>0.362626650236262</v>
      </c>
    </row>
    <row r="3754" spans="1:3" x14ac:dyDescent="0.25">
      <c r="A3754" t="s">
        <v>161</v>
      </c>
      <c r="B3754" t="s">
        <v>228</v>
      </c>
      <c r="C3754" s="1">
        <v>0.34460326120802898</v>
      </c>
    </row>
    <row r="3755" spans="1:3" x14ac:dyDescent="0.25">
      <c r="A3755" t="s">
        <v>161</v>
      </c>
      <c r="B3755" t="s">
        <v>423</v>
      </c>
      <c r="C3755" s="1">
        <v>0.29639402502735102</v>
      </c>
    </row>
    <row r="3756" spans="1:3" x14ac:dyDescent="0.25">
      <c r="A3756" t="s">
        <v>161</v>
      </c>
      <c r="B3756" t="s">
        <v>229</v>
      </c>
      <c r="C3756" s="1">
        <v>0.328718231722337</v>
      </c>
    </row>
    <row r="3757" spans="1:3" x14ac:dyDescent="0.25">
      <c r="A3757" t="s">
        <v>161</v>
      </c>
      <c r="B3757" t="s">
        <v>341</v>
      </c>
      <c r="C3757" s="1">
        <v>0.31976654960860601</v>
      </c>
    </row>
    <row r="3758" spans="1:3" x14ac:dyDescent="0.25">
      <c r="A3758" t="s">
        <v>161</v>
      </c>
      <c r="B3758" t="s">
        <v>400</v>
      </c>
      <c r="C3758" s="1">
        <v>0.30442522559184398</v>
      </c>
    </row>
    <row r="3759" spans="1:3" x14ac:dyDescent="0.25">
      <c r="A3759" t="s">
        <v>161</v>
      </c>
      <c r="B3759" t="s">
        <v>344</v>
      </c>
      <c r="C3759" s="1">
        <v>0.31151537868743401</v>
      </c>
    </row>
    <row r="3760" spans="1:3" x14ac:dyDescent="0.25">
      <c r="A3760" t="s">
        <v>161</v>
      </c>
      <c r="B3760" t="s">
        <v>232</v>
      </c>
      <c r="C3760" s="1">
        <v>0.293283638983865</v>
      </c>
    </row>
    <row r="3761" spans="1:3" x14ac:dyDescent="0.25">
      <c r="A3761" t="s">
        <v>161</v>
      </c>
      <c r="B3761" t="s">
        <v>139</v>
      </c>
      <c r="C3761" s="1">
        <v>0.28922537097140999</v>
      </c>
    </row>
    <row r="3762" spans="1:3" x14ac:dyDescent="0.25">
      <c r="A3762" t="s">
        <v>161</v>
      </c>
      <c r="B3762" t="s">
        <v>140</v>
      </c>
      <c r="C3762" s="1">
        <v>0.31333706372666598</v>
      </c>
    </row>
    <row r="3763" spans="1:3" x14ac:dyDescent="0.25">
      <c r="A3763" t="s">
        <v>161</v>
      </c>
      <c r="B3763" t="s">
        <v>234</v>
      </c>
      <c r="C3763" s="1">
        <v>0.30303288502925702</v>
      </c>
    </row>
    <row r="3764" spans="1:3" x14ac:dyDescent="0.25">
      <c r="A3764" t="s">
        <v>161</v>
      </c>
      <c r="B3764" t="s">
        <v>235</v>
      </c>
      <c r="C3764" s="1">
        <v>0.29316002616551601</v>
      </c>
    </row>
    <row r="3765" spans="1:3" x14ac:dyDescent="0.25">
      <c r="A3765" t="s">
        <v>161</v>
      </c>
      <c r="B3765" t="s">
        <v>236</v>
      </c>
      <c r="C3765" s="1">
        <v>0.290568902028016</v>
      </c>
    </row>
    <row r="3766" spans="1:3" x14ac:dyDescent="0.25">
      <c r="A3766" t="s">
        <v>161</v>
      </c>
      <c r="B3766" t="s">
        <v>141</v>
      </c>
      <c r="C3766" s="1">
        <v>0.34202897083912398</v>
      </c>
    </row>
    <row r="3767" spans="1:3" x14ac:dyDescent="0.25">
      <c r="A3767" t="s">
        <v>161</v>
      </c>
      <c r="B3767" t="s">
        <v>401</v>
      </c>
      <c r="C3767" s="1">
        <v>0.31267713192595098</v>
      </c>
    </row>
    <row r="3768" spans="1:3" x14ac:dyDescent="0.25">
      <c r="A3768" t="s">
        <v>161</v>
      </c>
      <c r="B3768" t="s">
        <v>346</v>
      </c>
      <c r="C3768" s="1">
        <v>0.30574762677473499</v>
      </c>
    </row>
    <row r="3769" spans="1:3" x14ac:dyDescent="0.25">
      <c r="A3769" t="s">
        <v>161</v>
      </c>
      <c r="B3769" t="s">
        <v>349</v>
      </c>
      <c r="C3769" s="1">
        <v>0.30410279843869398</v>
      </c>
    </row>
    <row r="3770" spans="1:3" x14ac:dyDescent="0.25">
      <c r="A3770" t="s">
        <v>161</v>
      </c>
      <c r="B3770" t="s">
        <v>350</v>
      </c>
      <c r="C3770" s="1">
        <v>0.30486598049950597</v>
      </c>
    </row>
    <row r="3771" spans="1:3" x14ac:dyDescent="0.25">
      <c r="A3771" t="s">
        <v>161</v>
      </c>
      <c r="B3771" t="s">
        <v>351</v>
      </c>
      <c r="C3771" s="1">
        <v>0.31510710418061399</v>
      </c>
    </row>
    <row r="3772" spans="1:3" x14ac:dyDescent="0.25">
      <c r="A3772" t="s">
        <v>161</v>
      </c>
      <c r="B3772" t="s">
        <v>388</v>
      </c>
      <c r="C3772" s="1">
        <v>0.29750657679044401</v>
      </c>
    </row>
    <row r="3773" spans="1:3" x14ac:dyDescent="0.25">
      <c r="A3773" t="s">
        <v>161</v>
      </c>
      <c r="B3773" t="s">
        <v>237</v>
      </c>
      <c r="C3773" s="1">
        <v>0.326431484287386</v>
      </c>
    </row>
    <row r="3774" spans="1:3" x14ac:dyDescent="0.25">
      <c r="A3774" t="s">
        <v>161</v>
      </c>
      <c r="B3774" t="s">
        <v>239</v>
      </c>
      <c r="C3774" s="1">
        <v>0.35325584787546199</v>
      </c>
    </row>
    <row r="3775" spans="1:3" x14ac:dyDescent="0.25">
      <c r="A3775" t="s">
        <v>161</v>
      </c>
      <c r="B3775" t="s">
        <v>142</v>
      </c>
      <c r="C3775" s="1">
        <v>0.33022697534717099</v>
      </c>
    </row>
    <row r="3776" spans="1:3" x14ac:dyDescent="0.25">
      <c r="A3776" t="s">
        <v>161</v>
      </c>
      <c r="B3776" t="s">
        <v>143</v>
      </c>
      <c r="C3776" s="1">
        <v>0.30048959318172302</v>
      </c>
    </row>
    <row r="3777" spans="1:3" x14ac:dyDescent="0.25">
      <c r="A3777" t="s">
        <v>161</v>
      </c>
      <c r="B3777" t="s">
        <v>425</v>
      </c>
      <c r="C3777" s="1">
        <v>0.320955544376682</v>
      </c>
    </row>
    <row r="3778" spans="1:3" x14ac:dyDescent="0.25">
      <c r="A3778" t="s">
        <v>161</v>
      </c>
      <c r="B3778" t="s">
        <v>241</v>
      </c>
      <c r="C3778" s="1">
        <v>0.30162443927218802</v>
      </c>
    </row>
    <row r="3779" spans="1:3" x14ac:dyDescent="0.25">
      <c r="A3779" t="s">
        <v>161</v>
      </c>
      <c r="B3779" t="s">
        <v>353</v>
      </c>
      <c r="C3779" s="1">
        <v>0.29232265434167198</v>
      </c>
    </row>
    <row r="3780" spans="1:3" x14ac:dyDescent="0.25">
      <c r="A3780" t="s">
        <v>161</v>
      </c>
      <c r="B3780" t="s">
        <v>242</v>
      </c>
      <c r="C3780" s="1">
        <v>0.36352179290766901</v>
      </c>
    </row>
    <row r="3781" spans="1:3" x14ac:dyDescent="0.25">
      <c r="A3781" t="s">
        <v>161</v>
      </c>
      <c r="B3781" t="s">
        <v>354</v>
      </c>
      <c r="C3781" s="1">
        <v>0.289177511525818</v>
      </c>
    </row>
    <row r="3782" spans="1:3" x14ac:dyDescent="0.25">
      <c r="A3782" t="s">
        <v>161</v>
      </c>
      <c r="B3782" t="s">
        <v>355</v>
      </c>
      <c r="C3782" s="1">
        <v>0.30373468446188301</v>
      </c>
    </row>
    <row r="3783" spans="1:3" x14ac:dyDescent="0.25">
      <c r="A3783" t="s">
        <v>161</v>
      </c>
      <c r="B3783" t="s">
        <v>145</v>
      </c>
      <c r="C3783" s="1">
        <v>0.29423293960742303</v>
      </c>
    </row>
    <row r="3784" spans="1:3" x14ac:dyDescent="0.25">
      <c r="A3784" t="s">
        <v>161</v>
      </c>
      <c r="B3784" t="s">
        <v>146</v>
      </c>
      <c r="C3784" s="1">
        <v>0.31944351183459702</v>
      </c>
    </row>
    <row r="3785" spans="1:3" x14ac:dyDescent="0.25">
      <c r="A3785" t="s">
        <v>161</v>
      </c>
      <c r="B3785" t="s">
        <v>243</v>
      </c>
      <c r="C3785" s="1">
        <v>0.336155847519782</v>
      </c>
    </row>
    <row r="3786" spans="1:3" x14ac:dyDescent="0.25">
      <c r="A3786" t="s">
        <v>161</v>
      </c>
      <c r="B3786" t="s">
        <v>358</v>
      </c>
      <c r="C3786" s="1">
        <v>0.314118859026008</v>
      </c>
    </row>
    <row r="3787" spans="1:3" x14ac:dyDescent="0.25">
      <c r="A3787" t="s">
        <v>161</v>
      </c>
      <c r="B3787" t="s">
        <v>427</v>
      </c>
      <c r="C3787" s="1">
        <v>0.30320071525798997</v>
      </c>
    </row>
    <row r="3788" spans="1:3" x14ac:dyDescent="0.25">
      <c r="A3788" t="s">
        <v>161</v>
      </c>
      <c r="B3788" t="s">
        <v>245</v>
      </c>
      <c r="C3788" s="1">
        <v>0.31250998479707998</v>
      </c>
    </row>
    <row r="3789" spans="1:3" x14ac:dyDescent="0.25">
      <c r="A3789" t="s">
        <v>161</v>
      </c>
      <c r="B3789" t="s">
        <v>359</v>
      </c>
      <c r="C3789" s="1">
        <v>0.312288654964269</v>
      </c>
    </row>
    <row r="3790" spans="1:3" x14ac:dyDescent="0.25">
      <c r="A3790" t="s">
        <v>161</v>
      </c>
      <c r="B3790" t="s">
        <v>360</v>
      </c>
      <c r="C3790" s="1">
        <v>0.32039637612477601</v>
      </c>
    </row>
    <row r="3791" spans="1:3" x14ac:dyDescent="0.25">
      <c r="A3791" t="s">
        <v>161</v>
      </c>
      <c r="B3791" t="s">
        <v>361</v>
      </c>
      <c r="C3791" s="1">
        <v>0.334665284741964</v>
      </c>
    </row>
    <row r="3792" spans="1:3" x14ac:dyDescent="0.25">
      <c r="A3792" t="s">
        <v>161</v>
      </c>
      <c r="B3792" t="s">
        <v>246</v>
      </c>
      <c r="C3792" s="1">
        <v>0.29504255155894998</v>
      </c>
    </row>
    <row r="3793" spans="1:3" x14ac:dyDescent="0.25">
      <c r="A3793" t="s">
        <v>161</v>
      </c>
      <c r="B3793" t="s">
        <v>247</v>
      </c>
      <c r="C3793" s="1">
        <v>0.32262843575262301</v>
      </c>
    </row>
    <row r="3794" spans="1:3" x14ac:dyDescent="0.25">
      <c r="A3794" t="s">
        <v>161</v>
      </c>
      <c r="B3794" t="s">
        <v>403</v>
      </c>
      <c r="C3794" s="1">
        <v>0.31639391127208</v>
      </c>
    </row>
    <row r="3795" spans="1:3" x14ac:dyDescent="0.25">
      <c r="A3795" t="s">
        <v>161</v>
      </c>
      <c r="B3795" t="s">
        <v>250</v>
      </c>
      <c r="C3795" s="1">
        <v>0.34593362136084399</v>
      </c>
    </row>
    <row r="3796" spans="1:3" x14ac:dyDescent="0.25">
      <c r="A3796" t="s">
        <v>161</v>
      </c>
      <c r="B3796" t="s">
        <v>364</v>
      </c>
      <c r="C3796" s="1">
        <v>0.31321648759047099</v>
      </c>
    </row>
    <row r="3797" spans="1:3" x14ac:dyDescent="0.25">
      <c r="A3797" t="s">
        <v>161</v>
      </c>
      <c r="B3797" t="s">
        <v>253</v>
      </c>
      <c r="C3797" s="1">
        <v>0.31048551931969098</v>
      </c>
    </row>
    <row r="3798" spans="1:3" x14ac:dyDescent="0.25">
      <c r="A3798" t="s">
        <v>161</v>
      </c>
      <c r="B3798" t="s">
        <v>152</v>
      </c>
      <c r="C3798" s="1">
        <v>0.32568932841334303</v>
      </c>
    </row>
    <row r="3799" spans="1:3" x14ac:dyDescent="0.25">
      <c r="A3799" t="s">
        <v>161</v>
      </c>
      <c r="B3799" t="s">
        <v>254</v>
      </c>
      <c r="C3799" s="1">
        <v>0.30402488310521097</v>
      </c>
    </row>
    <row r="3800" spans="1:3" x14ac:dyDescent="0.25">
      <c r="A3800" t="s">
        <v>161</v>
      </c>
      <c r="B3800" t="s">
        <v>255</v>
      </c>
      <c r="C3800" s="1">
        <v>0.30889511908020101</v>
      </c>
    </row>
    <row r="3801" spans="1:3" x14ac:dyDescent="0.25">
      <c r="A3801" t="s">
        <v>161</v>
      </c>
      <c r="B3801" t="s">
        <v>365</v>
      </c>
      <c r="C3801" s="1">
        <v>0.34736640251121498</v>
      </c>
    </row>
    <row r="3802" spans="1:3" x14ac:dyDescent="0.25">
      <c r="A3802" t="s">
        <v>161</v>
      </c>
      <c r="B3802" t="s">
        <v>404</v>
      </c>
      <c r="C3802" s="1">
        <v>0.330701161367771</v>
      </c>
    </row>
    <row r="3803" spans="1:3" x14ac:dyDescent="0.25">
      <c r="A3803" t="s">
        <v>161</v>
      </c>
      <c r="B3803" t="s">
        <v>369</v>
      </c>
      <c r="C3803" s="1">
        <v>0.319069471799731</v>
      </c>
    </row>
    <row r="3804" spans="1:3" x14ac:dyDescent="0.25">
      <c r="A3804" t="s">
        <v>161</v>
      </c>
      <c r="B3804" t="s">
        <v>370</v>
      </c>
      <c r="C3804" s="1">
        <v>0.30895683957748399</v>
      </c>
    </row>
    <row r="3805" spans="1:3" x14ac:dyDescent="0.25">
      <c r="A3805" t="s">
        <v>161</v>
      </c>
      <c r="B3805" t="s">
        <v>371</v>
      </c>
      <c r="C3805" s="1">
        <v>0.29815888197580198</v>
      </c>
    </row>
    <row r="3806" spans="1:3" x14ac:dyDescent="0.25">
      <c r="A3806" t="s">
        <v>161</v>
      </c>
      <c r="B3806" t="s">
        <v>405</v>
      </c>
      <c r="C3806" s="1">
        <v>0.31686431604965798</v>
      </c>
    </row>
    <row r="3807" spans="1:3" x14ac:dyDescent="0.25">
      <c r="A3807" t="s">
        <v>161</v>
      </c>
      <c r="B3807" t="s">
        <v>261</v>
      </c>
      <c r="C3807" s="1">
        <v>0.31919539308754902</v>
      </c>
    </row>
    <row r="3808" spans="1:3" x14ac:dyDescent="0.25">
      <c r="A3808" t="s">
        <v>161</v>
      </c>
      <c r="B3808" t="s">
        <v>262</v>
      </c>
      <c r="C3808" s="1">
        <v>0.303421029170791</v>
      </c>
    </row>
    <row r="3809" spans="1:3" x14ac:dyDescent="0.25">
      <c r="A3809" t="s">
        <v>161</v>
      </c>
      <c r="B3809" t="s">
        <v>417</v>
      </c>
      <c r="C3809" s="1">
        <v>0.28943440294612699</v>
      </c>
    </row>
    <row r="3810" spans="1:3" x14ac:dyDescent="0.25">
      <c r="A3810" t="s">
        <v>161</v>
      </c>
      <c r="B3810" t="s">
        <v>264</v>
      </c>
      <c r="C3810" s="1">
        <v>0.30229599224473203</v>
      </c>
    </row>
    <row r="3811" spans="1:3" x14ac:dyDescent="0.25">
      <c r="A3811" t="s">
        <v>161</v>
      </c>
      <c r="B3811" t="s">
        <v>372</v>
      </c>
      <c r="C3811" s="1">
        <v>0.324025778219039</v>
      </c>
    </row>
    <row r="3812" spans="1:3" x14ac:dyDescent="0.25">
      <c r="A3812" t="s">
        <v>161</v>
      </c>
      <c r="B3812" t="s">
        <v>383</v>
      </c>
      <c r="C3812" s="1">
        <v>0.32265628259865597</v>
      </c>
    </row>
    <row r="3813" spans="1:3" x14ac:dyDescent="0.25">
      <c r="A3813" t="s">
        <v>161</v>
      </c>
      <c r="B3813" t="s">
        <v>265</v>
      </c>
      <c r="C3813" s="1">
        <v>0.30179165559653398</v>
      </c>
    </row>
    <row r="3814" spans="1:3" x14ac:dyDescent="0.25">
      <c r="A3814" t="s">
        <v>161</v>
      </c>
      <c r="B3814" t="s">
        <v>266</v>
      </c>
      <c r="C3814" s="1">
        <v>0.29562235388578201</v>
      </c>
    </row>
    <row r="3815" spans="1:3" x14ac:dyDescent="0.25">
      <c r="A3815" t="s">
        <v>161</v>
      </c>
      <c r="B3815" t="s">
        <v>267</v>
      </c>
      <c r="C3815" s="1">
        <v>0.32577200536121498</v>
      </c>
    </row>
    <row r="3816" spans="1:3" x14ac:dyDescent="0.25">
      <c r="A3816" t="s">
        <v>161</v>
      </c>
      <c r="B3816" t="s">
        <v>268</v>
      </c>
      <c r="C3816" s="1">
        <v>0.31434301091370398</v>
      </c>
    </row>
    <row r="3817" spans="1:3" x14ac:dyDescent="0.25">
      <c r="A3817" t="s">
        <v>161</v>
      </c>
      <c r="B3817" t="s">
        <v>271</v>
      </c>
      <c r="C3817" s="1">
        <v>0.30906162589399799</v>
      </c>
    </row>
    <row r="3818" spans="1:3" x14ac:dyDescent="0.25">
      <c r="A3818" t="s">
        <v>161</v>
      </c>
      <c r="B3818" t="s">
        <v>407</v>
      </c>
      <c r="C3818" s="1">
        <v>0.305703860561434</v>
      </c>
    </row>
    <row r="3819" spans="1:3" x14ac:dyDescent="0.25">
      <c r="A3819" t="s">
        <v>161</v>
      </c>
      <c r="B3819" t="s">
        <v>375</v>
      </c>
      <c r="C3819" s="1">
        <v>0.31180744522357101</v>
      </c>
    </row>
    <row r="3820" spans="1:3" x14ac:dyDescent="0.25">
      <c r="A3820" t="s">
        <v>161</v>
      </c>
      <c r="B3820" t="s">
        <v>418</v>
      </c>
      <c r="C3820" s="1">
        <v>0.30066557291394802</v>
      </c>
    </row>
    <row r="3821" spans="1:3" x14ac:dyDescent="0.25">
      <c r="A3821" t="s">
        <v>161</v>
      </c>
      <c r="B3821" t="s">
        <v>272</v>
      </c>
      <c r="C3821" s="1">
        <v>0.31681579676442601</v>
      </c>
    </row>
    <row r="3822" spans="1:3" x14ac:dyDescent="0.25">
      <c r="A3822" t="s">
        <v>161</v>
      </c>
      <c r="B3822" t="s">
        <v>431</v>
      </c>
      <c r="C3822" s="1">
        <v>0.30120842539717402</v>
      </c>
    </row>
    <row r="3823" spans="1:3" x14ac:dyDescent="0.25">
      <c r="A3823" t="s">
        <v>161</v>
      </c>
      <c r="B3823" t="s">
        <v>408</v>
      </c>
      <c r="C3823" s="1">
        <v>0.31475825396645701</v>
      </c>
    </row>
    <row r="3824" spans="1:3" x14ac:dyDescent="0.25">
      <c r="A3824" t="s">
        <v>161</v>
      </c>
      <c r="B3824" t="s">
        <v>153</v>
      </c>
      <c r="C3824" s="1">
        <v>0.33070964113471601</v>
      </c>
    </row>
    <row r="3825" spans="1:3" x14ac:dyDescent="0.25">
      <c r="A3825" t="s">
        <v>162</v>
      </c>
      <c r="B3825" t="s">
        <v>384</v>
      </c>
      <c r="C3825" s="1">
        <v>0.29793538999343699</v>
      </c>
    </row>
    <row r="3826" spans="1:3" x14ac:dyDescent="0.25">
      <c r="A3826" t="s">
        <v>162</v>
      </c>
      <c r="B3826" t="s">
        <v>303</v>
      </c>
      <c r="C3826" s="1">
        <v>0.31702852133243198</v>
      </c>
    </row>
    <row r="3827" spans="1:3" x14ac:dyDescent="0.25">
      <c r="A3827" t="s">
        <v>162</v>
      </c>
      <c r="B3827" t="s">
        <v>192</v>
      </c>
      <c r="C3827" s="1">
        <v>0.32235518660576501</v>
      </c>
    </row>
    <row r="3828" spans="1:3" x14ac:dyDescent="0.25">
      <c r="A3828" t="s">
        <v>162</v>
      </c>
      <c r="B3828" t="s">
        <v>432</v>
      </c>
      <c r="C3828" s="1">
        <v>0.29239759881371802</v>
      </c>
    </row>
    <row r="3829" spans="1:3" x14ac:dyDescent="0.25">
      <c r="A3829" t="s">
        <v>162</v>
      </c>
      <c r="B3829" t="s">
        <v>219</v>
      </c>
      <c r="C3829" s="1">
        <v>0.320408456078566</v>
      </c>
    </row>
    <row r="3830" spans="1:3" x14ac:dyDescent="0.25">
      <c r="A3830" t="s">
        <v>162</v>
      </c>
      <c r="B3830" t="s">
        <v>344</v>
      </c>
      <c r="C3830" s="1">
        <v>0.32653656613174598</v>
      </c>
    </row>
    <row r="3831" spans="1:3" x14ac:dyDescent="0.25">
      <c r="A3831" t="s">
        <v>162</v>
      </c>
      <c r="B3831" t="s">
        <v>401</v>
      </c>
      <c r="C3831" s="1">
        <v>0.29810975063554102</v>
      </c>
    </row>
    <row r="3832" spans="1:3" x14ac:dyDescent="0.25">
      <c r="A3832" t="s">
        <v>162</v>
      </c>
      <c r="B3832" t="s">
        <v>403</v>
      </c>
      <c r="C3832" s="1">
        <v>0.30287388124211201</v>
      </c>
    </row>
    <row r="3833" spans="1:3" x14ac:dyDescent="0.25">
      <c r="A3833" t="s">
        <v>162</v>
      </c>
      <c r="B3833" t="s">
        <v>152</v>
      </c>
      <c r="C3833" s="1">
        <v>0.32690785558149699</v>
      </c>
    </row>
    <row r="3834" spans="1:3" x14ac:dyDescent="0.25">
      <c r="A3834" t="s">
        <v>162</v>
      </c>
      <c r="B3834" t="s">
        <v>263</v>
      </c>
      <c r="C3834" s="1">
        <v>0.30543351281049302</v>
      </c>
    </row>
    <row r="3835" spans="1:3" x14ac:dyDescent="0.25">
      <c r="A3835" t="s">
        <v>162</v>
      </c>
      <c r="B3835" t="s">
        <v>383</v>
      </c>
      <c r="C3835" s="1">
        <v>0.29527694055231402</v>
      </c>
    </row>
    <row r="3836" spans="1:3" x14ac:dyDescent="0.25">
      <c r="A3836" t="s">
        <v>459</v>
      </c>
      <c r="B3836" t="s">
        <v>162</v>
      </c>
      <c r="C3836" s="1">
        <v>0.32731094158589702</v>
      </c>
    </row>
    <row r="3837" spans="1:3" x14ac:dyDescent="0.25">
      <c r="A3837" t="s">
        <v>459</v>
      </c>
      <c r="B3837" t="s">
        <v>277</v>
      </c>
      <c r="C3837" s="1">
        <v>0.322685018692905</v>
      </c>
    </row>
    <row r="3838" spans="1:3" x14ac:dyDescent="0.25">
      <c r="A3838" t="s">
        <v>459</v>
      </c>
      <c r="B3838" t="s">
        <v>163</v>
      </c>
      <c r="C3838" s="1">
        <v>0.29785378621251102</v>
      </c>
    </row>
    <row r="3839" spans="1:3" x14ac:dyDescent="0.25">
      <c r="A3839" t="s">
        <v>459</v>
      </c>
      <c r="B3839" t="s">
        <v>164</v>
      </c>
      <c r="C3839" s="1">
        <v>0.293092256497755</v>
      </c>
    </row>
    <row r="3840" spans="1:3" x14ac:dyDescent="0.25">
      <c r="A3840" t="s">
        <v>459</v>
      </c>
      <c r="B3840" t="s">
        <v>169</v>
      </c>
      <c r="C3840" s="1">
        <v>0.33743025025442303</v>
      </c>
    </row>
    <row r="3841" spans="1:3" x14ac:dyDescent="0.25">
      <c r="A3841" t="s">
        <v>459</v>
      </c>
      <c r="B3841" t="s">
        <v>171</v>
      </c>
      <c r="C3841" s="1">
        <v>0.31218397607671999</v>
      </c>
    </row>
    <row r="3842" spans="1:3" x14ac:dyDescent="0.25">
      <c r="A3842" t="s">
        <v>459</v>
      </c>
      <c r="B3842" t="s">
        <v>282</v>
      </c>
      <c r="C3842" s="1">
        <v>0.29811907536082499</v>
      </c>
    </row>
    <row r="3843" spans="1:3" x14ac:dyDescent="0.25">
      <c r="A3843" t="s">
        <v>459</v>
      </c>
      <c r="B3843" t="s">
        <v>284</v>
      </c>
      <c r="C3843" s="1">
        <v>0.31660159942699601</v>
      </c>
    </row>
    <row r="3844" spans="1:3" x14ac:dyDescent="0.25">
      <c r="A3844" t="s">
        <v>459</v>
      </c>
      <c r="B3844" t="s">
        <v>176</v>
      </c>
      <c r="C3844" s="1">
        <v>0.32040549932011497</v>
      </c>
    </row>
    <row r="3845" spans="1:3" x14ac:dyDescent="0.25">
      <c r="A3845" t="s">
        <v>459</v>
      </c>
      <c r="B3845" t="s">
        <v>183</v>
      </c>
      <c r="C3845" s="1">
        <v>0.30205448575762001</v>
      </c>
    </row>
    <row r="3846" spans="1:3" x14ac:dyDescent="0.25">
      <c r="A3846" t="s">
        <v>459</v>
      </c>
      <c r="B3846" t="s">
        <v>292</v>
      </c>
      <c r="C3846" s="1">
        <v>0.30640184080473098</v>
      </c>
    </row>
    <row r="3847" spans="1:3" x14ac:dyDescent="0.25">
      <c r="A3847" t="s">
        <v>459</v>
      </c>
      <c r="B3847" t="s">
        <v>184</v>
      </c>
      <c r="C3847" s="1">
        <v>0.30428019132509299</v>
      </c>
    </row>
    <row r="3848" spans="1:3" x14ac:dyDescent="0.25">
      <c r="A3848" t="s">
        <v>459</v>
      </c>
      <c r="B3848" t="s">
        <v>470</v>
      </c>
      <c r="C3848" s="1">
        <v>0.29057460727272</v>
      </c>
    </row>
    <row r="3849" spans="1:3" x14ac:dyDescent="0.25">
      <c r="A3849" t="s">
        <v>459</v>
      </c>
      <c r="B3849" t="s">
        <v>195</v>
      </c>
      <c r="C3849" s="1">
        <v>0.29057413045911201</v>
      </c>
    </row>
    <row r="3850" spans="1:3" x14ac:dyDescent="0.25">
      <c r="A3850" t="s">
        <v>459</v>
      </c>
      <c r="B3850" t="s">
        <v>131</v>
      </c>
      <c r="C3850" s="1">
        <v>0.33246918016388299</v>
      </c>
    </row>
    <row r="3851" spans="1:3" x14ac:dyDescent="0.25">
      <c r="A3851" t="s">
        <v>459</v>
      </c>
      <c r="B3851" t="s">
        <v>132</v>
      </c>
      <c r="C3851" s="1">
        <v>0.29973604216398703</v>
      </c>
    </row>
    <row r="3852" spans="1:3" x14ac:dyDescent="0.25">
      <c r="A3852" t="s">
        <v>459</v>
      </c>
      <c r="B3852" t="s">
        <v>208</v>
      </c>
      <c r="C3852" s="1">
        <v>0.30728922633744599</v>
      </c>
    </row>
    <row r="3853" spans="1:3" x14ac:dyDescent="0.25">
      <c r="A3853" t="s">
        <v>459</v>
      </c>
      <c r="B3853" t="s">
        <v>210</v>
      </c>
      <c r="C3853" s="1">
        <v>0.29247428761963601</v>
      </c>
    </row>
    <row r="3854" spans="1:3" x14ac:dyDescent="0.25">
      <c r="A3854" t="s">
        <v>459</v>
      </c>
      <c r="B3854" t="s">
        <v>135</v>
      </c>
      <c r="C3854" s="1">
        <v>0.29140961787608499</v>
      </c>
    </row>
    <row r="3855" spans="1:3" x14ac:dyDescent="0.25">
      <c r="A3855" t="s">
        <v>459</v>
      </c>
      <c r="B3855" t="s">
        <v>219</v>
      </c>
      <c r="C3855" s="1">
        <v>0.31191409406480203</v>
      </c>
    </row>
    <row r="3856" spans="1:3" x14ac:dyDescent="0.25">
      <c r="A3856" t="s">
        <v>459</v>
      </c>
      <c r="B3856" t="s">
        <v>227</v>
      </c>
      <c r="C3856" s="1">
        <v>0.32903949084858303</v>
      </c>
    </row>
    <row r="3857" spans="1:3" x14ac:dyDescent="0.25">
      <c r="A3857" t="s">
        <v>459</v>
      </c>
      <c r="B3857" t="s">
        <v>228</v>
      </c>
      <c r="C3857" s="1">
        <v>0.29525007072986897</v>
      </c>
    </row>
    <row r="3858" spans="1:3" x14ac:dyDescent="0.25">
      <c r="A3858" t="s">
        <v>459</v>
      </c>
      <c r="B3858" t="s">
        <v>229</v>
      </c>
      <c r="C3858" s="1">
        <v>0.31279218927812202</v>
      </c>
    </row>
    <row r="3859" spans="1:3" x14ac:dyDescent="0.25">
      <c r="A3859" t="s">
        <v>459</v>
      </c>
      <c r="B3859" t="s">
        <v>141</v>
      </c>
      <c r="C3859" s="1">
        <v>0.33080251596932198</v>
      </c>
    </row>
    <row r="3860" spans="1:3" x14ac:dyDescent="0.25">
      <c r="A3860" t="s">
        <v>459</v>
      </c>
      <c r="B3860" t="s">
        <v>237</v>
      </c>
      <c r="C3860" s="1">
        <v>0.31172254647343201</v>
      </c>
    </row>
    <row r="3861" spans="1:3" x14ac:dyDescent="0.25">
      <c r="A3861" t="s">
        <v>459</v>
      </c>
      <c r="B3861" t="s">
        <v>239</v>
      </c>
      <c r="C3861" s="1">
        <v>0.31773088064405203</v>
      </c>
    </row>
    <row r="3862" spans="1:3" x14ac:dyDescent="0.25">
      <c r="A3862" t="s">
        <v>459</v>
      </c>
      <c r="B3862" t="s">
        <v>242</v>
      </c>
      <c r="C3862" s="1">
        <v>0.33019660079989599</v>
      </c>
    </row>
    <row r="3863" spans="1:3" x14ac:dyDescent="0.25">
      <c r="A3863" t="s">
        <v>459</v>
      </c>
      <c r="B3863" t="s">
        <v>243</v>
      </c>
      <c r="C3863" s="1">
        <v>0.329548547172754</v>
      </c>
    </row>
    <row r="3864" spans="1:3" x14ac:dyDescent="0.25">
      <c r="A3864" t="s">
        <v>459</v>
      </c>
      <c r="B3864" t="s">
        <v>359</v>
      </c>
      <c r="C3864" s="1">
        <v>0.30184451822520503</v>
      </c>
    </row>
    <row r="3865" spans="1:3" x14ac:dyDescent="0.25">
      <c r="A3865" t="s">
        <v>459</v>
      </c>
      <c r="B3865" t="s">
        <v>360</v>
      </c>
      <c r="C3865" s="1">
        <v>0.29231532313005498</v>
      </c>
    </row>
    <row r="3866" spans="1:3" x14ac:dyDescent="0.25">
      <c r="A3866" t="s">
        <v>459</v>
      </c>
      <c r="B3866" t="s">
        <v>361</v>
      </c>
      <c r="C3866" s="1">
        <v>0.29364476423757002</v>
      </c>
    </row>
    <row r="3867" spans="1:3" x14ac:dyDescent="0.25">
      <c r="A3867" t="s">
        <v>459</v>
      </c>
      <c r="B3867" t="s">
        <v>247</v>
      </c>
      <c r="C3867" s="1">
        <v>0.323168279269065</v>
      </c>
    </row>
    <row r="3868" spans="1:3" x14ac:dyDescent="0.25">
      <c r="A3868" t="s">
        <v>459</v>
      </c>
      <c r="B3868" t="s">
        <v>253</v>
      </c>
      <c r="C3868" s="1">
        <v>0.29288768592042003</v>
      </c>
    </row>
    <row r="3869" spans="1:3" x14ac:dyDescent="0.25">
      <c r="A3869" t="s">
        <v>459</v>
      </c>
      <c r="B3869" t="s">
        <v>152</v>
      </c>
      <c r="C3869" s="1">
        <v>0.290131455793809</v>
      </c>
    </row>
    <row r="3870" spans="1:3" x14ac:dyDescent="0.25">
      <c r="A3870" t="s">
        <v>459</v>
      </c>
      <c r="B3870" t="s">
        <v>365</v>
      </c>
      <c r="C3870" s="1">
        <v>0.29961605666089303</v>
      </c>
    </row>
    <row r="3871" spans="1:3" x14ac:dyDescent="0.25">
      <c r="A3871" t="s">
        <v>459</v>
      </c>
      <c r="B3871" t="s">
        <v>372</v>
      </c>
      <c r="C3871" s="1">
        <v>0.29418126345439999</v>
      </c>
    </row>
    <row r="3872" spans="1:3" x14ac:dyDescent="0.25">
      <c r="A3872" t="s">
        <v>459</v>
      </c>
      <c r="B3872" t="s">
        <v>268</v>
      </c>
      <c r="C3872" s="1">
        <v>0.31173565125441599</v>
      </c>
    </row>
    <row r="3873" spans="1:3" x14ac:dyDescent="0.25">
      <c r="A3873" t="s">
        <v>459</v>
      </c>
      <c r="B3873" t="s">
        <v>407</v>
      </c>
      <c r="C3873" s="1">
        <v>0.28940897429379298</v>
      </c>
    </row>
    <row r="3874" spans="1:3" x14ac:dyDescent="0.25">
      <c r="A3874" t="s">
        <v>460</v>
      </c>
      <c r="B3874" t="s">
        <v>155</v>
      </c>
      <c r="C3874" s="1">
        <v>0.29759638135023597</v>
      </c>
    </row>
    <row r="3875" spans="1:3" x14ac:dyDescent="0.25">
      <c r="A3875" t="s">
        <v>460</v>
      </c>
      <c r="B3875" t="s">
        <v>162</v>
      </c>
      <c r="C3875" s="1">
        <v>0.29473615542739301</v>
      </c>
    </row>
    <row r="3876" spans="1:3" x14ac:dyDescent="0.25">
      <c r="A3876" t="s">
        <v>460</v>
      </c>
      <c r="B3876" t="s">
        <v>168</v>
      </c>
      <c r="C3876" s="1">
        <v>0.29354961535753799</v>
      </c>
    </row>
    <row r="3877" spans="1:3" x14ac:dyDescent="0.25">
      <c r="A3877" t="s">
        <v>460</v>
      </c>
      <c r="B3877" t="s">
        <v>170</v>
      </c>
      <c r="C3877" s="1">
        <v>0.30378390802677502</v>
      </c>
    </row>
    <row r="3878" spans="1:3" x14ac:dyDescent="0.25">
      <c r="A3878" t="s">
        <v>460</v>
      </c>
      <c r="B3878" t="s">
        <v>176</v>
      </c>
      <c r="C3878" s="1">
        <v>0.30023102074672198</v>
      </c>
    </row>
    <row r="3879" spans="1:3" x14ac:dyDescent="0.25">
      <c r="A3879" t="s">
        <v>460</v>
      </c>
      <c r="B3879" t="s">
        <v>177</v>
      </c>
      <c r="C3879" s="1">
        <v>0.30396050966097898</v>
      </c>
    </row>
    <row r="3880" spans="1:3" x14ac:dyDescent="0.25">
      <c r="A3880" t="s">
        <v>460</v>
      </c>
      <c r="B3880" t="s">
        <v>180</v>
      </c>
      <c r="C3880" s="1">
        <v>0.30300371907312401</v>
      </c>
    </row>
    <row r="3881" spans="1:3" x14ac:dyDescent="0.25">
      <c r="A3881" t="s">
        <v>460</v>
      </c>
      <c r="B3881" t="s">
        <v>184</v>
      </c>
      <c r="C3881" s="1">
        <v>0.31436494868307702</v>
      </c>
    </row>
    <row r="3882" spans="1:3" x14ac:dyDescent="0.25">
      <c r="A3882" t="s">
        <v>460</v>
      </c>
      <c r="B3882" t="s">
        <v>131</v>
      </c>
      <c r="C3882" s="1">
        <v>0.29923141704031497</v>
      </c>
    </row>
    <row r="3883" spans="1:3" x14ac:dyDescent="0.25">
      <c r="A3883" t="s">
        <v>460</v>
      </c>
      <c r="B3883" t="s">
        <v>208</v>
      </c>
      <c r="C3883" s="1">
        <v>0.29577612816186999</v>
      </c>
    </row>
    <row r="3884" spans="1:3" x14ac:dyDescent="0.25">
      <c r="A3884" t="s">
        <v>460</v>
      </c>
      <c r="B3884" t="s">
        <v>137</v>
      </c>
      <c r="C3884" s="1">
        <v>0.29192772042250598</v>
      </c>
    </row>
    <row r="3885" spans="1:3" x14ac:dyDescent="0.25">
      <c r="A3885" t="s">
        <v>460</v>
      </c>
      <c r="B3885" t="s">
        <v>227</v>
      </c>
      <c r="C3885" s="1">
        <v>0.294899927828076</v>
      </c>
    </row>
    <row r="3886" spans="1:3" x14ac:dyDescent="0.25">
      <c r="A3886" t="s">
        <v>460</v>
      </c>
      <c r="B3886" t="s">
        <v>141</v>
      </c>
      <c r="C3886" s="1">
        <v>0.29661356806073302</v>
      </c>
    </row>
    <row r="3887" spans="1:3" x14ac:dyDescent="0.25">
      <c r="A3887" t="s">
        <v>460</v>
      </c>
      <c r="B3887" t="s">
        <v>237</v>
      </c>
      <c r="C3887" s="1">
        <v>0.30813771270083301</v>
      </c>
    </row>
    <row r="3888" spans="1:3" x14ac:dyDescent="0.25">
      <c r="A3888" t="s">
        <v>460</v>
      </c>
      <c r="B3888" t="s">
        <v>239</v>
      </c>
      <c r="C3888" s="1">
        <v>0.30084527281728601</v>
      </c>
    </row>
    <row r="3889" spans="1:3" x14ac:dyDescent="0.25">
      <c r="A3889" t="s">
        <v>460</v>
      </c>
      <c r="B3889" t="s">
        <v>242</v>
      </c>
      <c r="C3889" s="1">
        <v>0.31638776732867402</v>
      </c>
    </row>
    <row r="3890" spans="1:3" x14ac:dyDescent="0.25">
      <c r="A3890" t="s">
        <v>460</v>
      </c>
      <c r="B3890" t="s">
        <v>244</v>
      </c>
      <c r="C3890" s="1">
        <v>0.29206878676308801</v>
      </c>
    </row>
    <row r="3891" spans="1:3" x14ac:dyDescent="0.25">
      <c r="A3891" t="s">
        <v>460</v>
      </c>
      <c r="B3891" t="s">
        <v>253</v>
      </c>
      <c r="C3891" s="1">
        <v>0.31921067893654598</v>
      </c>
    </row>
    <row r="3892" spans="1:3" x14ac:dyDescent="0.25">
      <c r="A3892" t="s">
        <v>460</v>
      </c>
      <c r="B3892" t="s">
        <v>263</v>
      </c>
      <c r="C3892" s="1">
        <v>0.292139575608796</v>
      </c>
    </row>
    <row r="3893" spans="1:3" x14ac:dyDescent="0.25">
      <c r="A3893" t="s">
        <v>277</v>
      </c>
      <c r="B3893" t="s">
        <v>162</v>
      </c>
      <c r="C3893" s="1">
        <v>0.32498569525432602</v>
      </c>
    </row>
    <row r="3894" spans="1:3" x14ac:dyDescent="0.25">
      <c r="A3894" t="s">
        <v>277</v>
      </c>
      <c r="B3894" t="s">
        <v>163</v>
      </c>
      <c r="C3894" s="1">
        <v>0.35706292116109101</v>
      </c>
    </row>
    <row r="3895" spans="1:3" x14ac:dyDescent="0.25">
      <c r="A3895" t="s">
        <v>277</v>
      </c>
      <c r="B3895" t="s">
        <v>164</v>
      </c>
      <c r="C3895" s="1">
        <v>0.30145069565379101</v>
      </c>
    </row>
    <row r="3896" spans="1:3" x14ac:dyDescent="0.25">
      <c r="A3896" t="s">
        <v>277</v>
      </c>
      <c r="B3896" t="s">
        <v>168</v>
      </c>
      <c r="C3896" s="1">
        <v>0.34090920804057201</v>
      </c>
    </row>
    <row r="3897" spans="1:3" x14ac:dyDescent="0.25">
      <c r="A3897" t="s">
        <v>277</v>
      </c>
      <c r="B3897" t="s">
        <v>169</v>
      </c>
      <c r="C3897" s="1">
        <v>0.363974110905465</v>
      </c>
    </row>
    <row r="3898" spans="1:3" x14ac:dyDescent="0.25">
      <c r="A3898" t="s">
        <v>277</v>
      </c>
      <c r="B3898" t="s">
        <v>170</v>
      </c>
      <c r="C3898" s="1">
        <v>0.29926070792885401</v>
      </c>
    </row>
    <row r="3899" spans="1:3" x14ac:dyDescent="0.25">
      <c r="A3899" t="s">
        <v>277</v>
      </c>
      <c r="B3899" t="s">
        <v>171</v>
      </c>
      <c r="C3899" s="1">
        <v>0.330759793791641</v>
      </c>
    </row>
    <row r="3900" spans="1:3" x14ac:dyDescent="0.25">
      <c r="A3900" t="s">
        <v>277</v>
      </c>
      <c r="B3900" t="s">
        <v>278</v>
      </c>
      <c r="C3900" s="1">
        <v>0.29655427850298899</v>
      </c>
    </row>
    <row r="3901" spans="1:3" x14ac:dyDescent="0.25">
      <c r="A3901" t="s">
        <v>277</v>
      </c>
      <c r="B3901" t="s">
        <v>464</v>
      </c>
      <c r="C3901" s="1">
        <v>0.29799609141072803</v>
      </c>
    </row>
    <row r="3902" spans="1:3" x14ac:dyDescent="0.25">
      <c r="A3902" t="s">
        <v>277</v>
      </c>
      <c r="B3902" t="s">
        <v>282</v>
      </c>
      <c r="C3902" s="1">
        <v>0.35667303768212499</v>
      </c>
    </row>
    <row r="3903" spans="1:3" x14ac:dyDescent="0.25">
      <c r="A3903" t="s">
        <v>277</v>
      </c>
      <c r="B3903" t="s">
        <v>284</v>
      </c>
      <c r="C3903" s="1">
        <v>0.35582832771193801</v>
      </c>
    </row>
    <row r="3904" spans="1:3" x14ac:dyDescent="0.25">
      <c r="A3904" t="s">
        <v>277</v>
      </c>
      <c r="B3904" t="s">
        <v>285</v>
      </c>
      <c r="C3904" s="1">
        <v>0.323993226886715</v>
      </c>
    </row>
    <row r="3905" spans="1:3" x14ac:dyDescent="0.25">
      <c r="A3905" t="s">
        <v>277</v>
      </c>
      <c r="B3905" t="s">
        <v>465</v>
      </c>
      <c r="C3905" s="1">
        <v>0.31165382170901801</v>
      </c>
    </row>
    <row r="3906" spans="1:3" x14ac:dyDescent="0.25">
      <c r="A3906" t="s">
        <v>277</v>
      </c>
      <c r="B3906" t="s">
        <v>176</v>
      </c>
      <c r="C3906" s="1">
        <v>0.32246884298356498</v>
      </c>
    </row>
    <row r="3907" spans="1:3" x14ac:dyDescent="0.25">
      <c r="A3907" t="s">
        <v>277</v>
      </c>
      <c r="B3907" t="s">
        <v>286</v>
      </c>
      <c r="C3907" s="1">
        <v>0.31690424897720498</v>
      </c>
    </row>
    <row r="3908" spans="1:3" x14ac:dyDescent="0.25">
      <c r="A3908" t="s">
        <v>277</v>
      </c>
      <c r="B3908" t="s">
        <v>180</v>
      </c>
      <c r="C3908" s="1">
        <v>0.33212197825084899</v>
      </c>
    </row>
    <row r="3909" spans="1:3" x14ac:dyDescent="0.25">
      <c r="A3909" t="s">
        <v>277</v>
      </c>
      <c r="B3909" t="s">
        <v>118</v>
      </c>
      <c r="C3909" s="1">
        <v>0.29211578991026599</v>
      </c>
    </row>
    <row r="3910" spans="1:3" x14ac:dyDescent="0.25">
      <c r="A3910" t="s">
        <v>277</v>
      </c>
      <c r="B3910" t="s">
        <v>181</v>
      </c>
      <c r="C3910" s="1">
        <v>0.34686683293422399</v>
      </c>
    </row>
    <row r="3911" spans="1:3" x14ac:dyDescent="0.25">
      <c r="A3911" t="s">
        <v>277</v>
      </c>
      <c r="B3911" t="s">
        <v>467</v>
      </c>
      <c r="C3911" s="1">
        <v>0.31534263449542499</v>
      </c>
    </row>
    <row r="3912" spans="1:3" x14ac:dyDescent="0.25">
      <c r="A3912" t="s">
        <v>277</v>
      </c>
      <c r="B3912" t="s">
        <v>289</v>
      </c>
      <c r="C3912" s="1">
        <v>0.30289731703220002</v>
      </c>
    </row>
    <row r="3913" spans="1:3" x14ac:dyDescent="0.25">
      <c r="A3913" t="s">
        <v>277</v>
      </c>
      <c r="B3913" t="s">
        <v>183</v>
      </c>
      <c r="C3913" s="1">
        <v>0.31710799187288702</v>
      </c>
    </row>
    <row r="3914" spans="1:3" x14ac:dyDescent="0.25">
      <c r="A3914" t="s">
        <v>277</v>
      </c>
      <c r="B3914" t="s">
        <v>291</v>
      </c>
      <c r="C3914" s="1">
        <v>0.31328391031533798</v>
      </c>
    </row>
    <row r="3915" spans="1:3" x14ac:dyDescent="0.25">
      <c r="A3915" t="s">
        <v>277</v>
      </c>
      <c r="B3915" t="s">
        <v>292</v>
      </c>
      <c r="C3915" s="1">
        <v>0.34306941114315598</v>
      </c>
    </row>
    <row r="3916" spans="1:3" x14ac:dyDescent="0.25">
      <c r="A3916" t="s">
        <v>277</v>
      </c>
      <c r="B3916" t="s">
        <v>184</v>
      </c>
      <c r="C3916" s="1">
        <v>0.30988834745972899</v>
      </c>
    </row>
    <row r="3917" spans="1:3" x14ac:dyDescent="0.25">
      <c r="A3917" t="s">
        <v>277</v>
      </c>
      <c r="B3917" t="s">
        <v>294</v>
      </c>
      <c r="C3917" s="1">
        <v>0.32679124975662699</v>
      </c>
    </row>
    <row r="3918" spans="1:3" x14ac:dyDescent="0.25">
      <c r="A3918" t="s">
        <v>277</v>
      </c>
      <c r="B3918" t="s">
        <v>470</v>
      </c>
      <c r="C3918" s="1">
        <v>0.32287265318079</v>
      </c>
    </row>
    <row r="3919" spans="1:3" x14ac:dyDescent="0.25">
      <c r="A3919" t="s">
        <v>277</v>
      </c>
      <c r="B3919" t="s">
        <v>119</v>
      </c>
      <c r="C3919" s="1">
        <v>0.29187820917795598</v>
      </c>
    </row>
    <row r="3920" spans="1:3" x14ac:dyDescent="0.25">
      <c r="A3920" t="s">
        <v>277</v>
      </c>
      <c r="B3920" t="s">
        <v>471</v>
      </c>
      <c r="C3920" s="1">
        <v>0.29859212634049798</v>
      </c>
    </row>
    <row r="3921" spans="1:3" x14ac:dyDescent="0.25">
      <c r="A3921" t="s">
        <v>277</v>
      </c>
      <c r="B3921" t="s">
        <v>472</v>
      </c>
      <c r="C3921" s="1">
        <v>0.31583019741146101</v>
      </c>
    </row>
    <row r="3922" spans="1:3" x14ac:dyDescent="0.25">
      <c r="A3922" t="s">
        <v>277</v>
      </c>
      <c r="B3922" t="s">
        <v>295</v>
      </c>
      <c r="C3922" s="1">
        <v>0.31352117888105901</v>
      </c>
    </row>
    <row r="3923" spans="1:3" x14ac:dyDescent="0.25">
      <c r="A3923" t="s">
        <v>277</v>
      </c>
      <c r="B3923" t="s">
        <v>187</v>
      </c>
      <c r="C3923" s="1">
        <v>0.30680325501675498</v>
      </c>
    </row>
    <row r="3924" spans="1:3" x14ac:dyDescent="0.25">
      <c r="A3924" t="s">
        <v>277</v>
      </c>
      <c r="B3924" t="s">
        <v>123</v>
      </c>
      <c r="C3924" s="1">
        <v>0.29721079873719303</v>
      </c>
    </row>
    <row r="3925" spans="1:3" x14ac:dyDescent="0.25">
      <c r="A3925" t="s">
        <v>277</v>
      </c>
      <c r="B3925" t="s">
        <v>188</v>
      </c>
      <c r="C3925" s="1">
        <v>0.33065246153577299</v>
      </c>
    </row>
    <row r="3926" spans="1:3" x14ac:dyDescent="0.25">
      <c r="A3926" t="s">
        <v>277</v>
      </c>
      <c r="B3926" t="s">
        <v>125</v>
      </c>
      <c r="C3926" s="1">
        <v>0.29472867358215699</v>
      </c>
    </row>
    <row r="3927" spans="1:3" x14ac:dyDescent="0.25">
      <c r="A3927" t="s">
        <v>277</v>
      </c>
      <c r="B3927" t="s">
        <v>190</v>
      </c>
      <c r="C3927" s="1">
        <v>0.302468207568794</v>
      </c>
    </row>
    <row r="3928" spans="1:3" x14ac:dyDescent="0.25">
      <c r="A3928" t="s">
        <v>277</v>
      </c>
      <c r="B3928" t="s">
        <v>300</v>
      </c>
      <c r="C3928" s="1">
        <v>0.32114179441061502</v>
      </c>
    </row>
    <row r="3929" spans="1:3" x14ac:dyDescent="0.25">
      <c r="A3929" t="s">
        <v>277</v>
      </c>
      <c r="B3929" t="s">
        <v>302</v>
      </c>
      <c r="C3929" s="1">
        <v>0.30950524849485</v>
      </c>
    </row>
    <row r="3930" spans="1:3" x14ac:dyDescent="0.25">
      <c r="A3930" t="s">
        <v>277</v>
      </c>
      <c r="B3930" t="s">
        <v>303</v>
      </c>
      <c r="C3930" s="1">
        <v>0.32471179913708897</v>
      </c>
    </row>
    <row r="3931" spans="1:3" x14ac:dyDescent="0.25">
      <c r="A3931" t="s">
        <v>277</v>
      </c>
      <c r="B3931" t="s">
        <v>304</v>
      </c>
      <c r="C3931" s="1">
        <v>0.29363651051399497</v>
      </c>
    </row>
    <row r="3932" spans="1:3" x14ac:dyDescent="0.25">
      <c r="A3932" t="s">
        <v>277</v>
      </c>
      <c r="B3932" t="s">
        <v>474</v>
      </c>
      <c r="C3932" s="1">
        <v>0.291088038425317</v>
      </c>
    </row>
    <row r="3933" spans="1:3" x14ac:dyDescent="0.25">
      <c r="A3933" t="s">
        <v>277</v>
      </c>
      <c r="B3933" t="s">
        <v>192</v>
      </c>
      <c r="C3933" s="1">
        <v>0.31459464609746202</v>
      </c>
    </row>
    <row r="3934" spans="1:3" x14ac:dyDescent="0.25">
      <c r="A3934" t="s">
        <v>277</v>
      </c>
      <c r="B3934" t="s">
        <v>306</v>
      </c>
      <c r="C3934" s="1">
        <v>0.33398996048970198</v>
      </c>
    </row>
    <row r="3935" spans="1:3" x14ac:dyDescent="0.25">
      <c r="A3935" t="s">
        <v>277</v>
      </c>
      <c r="B3935" t="s">
        <v>195</v>
      </c>
      <c r="C3935" s="1">
        <v>0.30937108660881402</v>
      </c>
    </row>
    <row r="3936" spans="1:3" x14ac:dyDescent="0.25">
      <c r="A3936" t="s">
        <v>277</v>
      </c>
      <c r="B3936" t="s">
        <v>308</v>
      </c>
      <c r="C3936" s="1">
        <v>0.292391582662413</v>
      </c>
    </row>
    <row r="3937" spans="1:3" x14ac:dyDescent="0.25">
      <c r="A3937" t="s">
        <v>277</v>
      </c>
      <c r="B3937" t="s">
        <v>309</v>
      </c>
      <c r="C3937" s="1">
        <v>0.30366349346580801</v>
      </c>
    </row>
    <row r="3938" spans="1:3" x14ac:dyDescent="0.25">
      <c r="A3938" t="s">
        <v>277</v>
      </c>
      <c r="B3938" t="s">
        <v>128</v>
      </c>
      <c r="C3938" s="1">
        <v>0.32756589183784102</v>
      </c>
    </row>
    <row r="3939" spans="1:3" x14ac:dyDescent="0.25">
      <c r="A3939" t="s">
        <v>277</v>
      </c>
      <c r="B3939" t="s">
        <v>312</v>
      </c>
      <c r="C3939" s="1">
        <v>0.303426421817723</v>
      </c>
    </row>
    <row r="3940" spans="1:3" x14ac:dyDescent="0.25">
      <c r="A3940" t="s">
        <v>277</v>
      </c>
      <c r="B3940" t="s">
        <v>200</v>
      </c>
      <c r="C3940" s="1">
        <v>0.321360079640651</v>
      </c>
    </row>
    <row r="3941" spans="1:3" x14ac:dyDescent="0.25">
      <c r="A3941" t="s">
        <v>277</v>
      </c>
      <c r="B3941" t="s">
        <v>201</v>
      </c>
      <c r="C3941" s="1">
        <v>0.29032302441778302</v>
      </c>
    </row>
    <row r="3942" spans="1:3" x14ac:dyDescent="0.25">
      <c r="A3942" t="s">
        <v>277</v>
      </c>
      <c r="B3942" t="s">
        <v>394</v>
      </c>
      <c r="C3942" s="1">
        <v>0.31046687230967701</v>
      </c>
    </row>
    <row r="3943" spans="1:3" x14ac:dyDescent="0.25">
      <c r="A3943" t="s">
        <v>277</v>
      </c>
      <c r="B3943" t="s">
        <v>480</v>
      </c>
      <c r="C3943" s="1">
        <v>0.29535366107966399</v>
      </c>
    </row>
    <row r="3944" spans="1:3" x14ac:dyDescent="0.25">
      <c r="A3944" t="s">
        <v>277</v>
      </c>
      <c r="B3944" t="s">
        <v>318</v>
      </c>
      <c r="C3944" s="1">
        <v>0.31942525179802</v>
      </c>
    </row>
    <row r="3945" spans="1:3" x14ac:dyDescent="0.25">
      <c r="A3945" t="s">
        <v>277</v>
      </c>
      <c r="B3945" t="s">
        <v>130</v>
      </c>
      <c r="C3945" s="1">
        <v>0.32933413184198801</v>
      </c>
    </row>
    <row r="3946" spans="1:3" x14ac:dyDescent="0.25">
      <c r="A3946" t="s">
        <v>277</v>
      </c>
      <c r="B3946" t="s">
        <v>319</v>
      </c>
      <c r="C3946" s="1">
        <v>0.28923565181050498</v>
      </c>
    </row>
    <row r="3947" spans="1:3" x14ac:dyDescent="0.25">
      <c r="A3947" t="s">
        <v>277</v>
      </c>
      <c r="B3947" t="s">
        <v>321</v>
      </c>
      <c r="C3947" s="1">
        <v>0.31196331366864799</v>
      </c>
    </row>
    <row r="3948" spans="1:3" x14ac:dyDescent="0.25">
      <c r="A3948" t="s">
        <v>277</v>
      </c>
      <c r="B3948" t="s">
        <v>396</v>
      </c>
      <c r="C3948" s="1">
        <v>0.31531804934025298</v>
      </c>
    </row>
    <row r="3949" spans="1:3" x14ac:dyDescent="0.25">
      <c r="A3949" t="s">
        <v>277</v>
      </c>
      <c r="B3949" t="s">
        <v>131</v>
      </c>
      <c r="C3949" s="1">
        <v>0.367926071309639</v>
      </c>
    </row>
    <row r="3950" spans="1:3" x14ac:dyDescent="0.25">
      <c r="A3950" t="s">
        <v>277</v>
      </c>
      <c r="B3950" t="s">
        <v>325</v>
      </c>
      <c r="C3950" s="1">
        <v>0.30664446622438302</v>
      </c>
    </row>
    <row r="3951" spans="1:3" x14ac:dyDescent="0.25">
      <c r="A3951" t="s">
        <v>277</v>
      </c>
      <c r="B3951" t="s">
        <v>132</v>
      </c>
      <c r="C3951" s="1">
        <v>0.31230054867440499</v>
      </c>
    </row>
    <row r="3952" spans="1:3" x14ac:dyDescent="0.25">
      <c r="A3952" t="s">
        <v>277</v>
      </c>
      <c r="B3952" t="s">
        <v>328</v>
      </c>
      <c r="C3952" s="1">
        <v>0.327702948098683</v>
      </c>
    </row>
    <row r="3953" spans="1:3" x14ac:dyDescent="0.25">
      <c r="A3953" t="s">
        <v>277</v>
      </c>
      <c r="B3953" t="s">
        <v>208</v>
      </c>
      <c r="C3953" s="1">
        <v>0.352646602787623</v>
      </c>
    </row>
    <row r="3954" spans="1:3" x14ac:dyDescent="0.25">
      <c r="A3954" t="s">
        <v>277</v>
      </c>
      <c r="B3954" t="s">
        <v>209</v>
      </c>
      <c r="C3954" s="1">
        <v>0.29543213495118797</v>
      </c>
    </row>
    <row r="3955" spans="1:3" x14ac:dyDescent="0.25">
      <c r="A3955" t="s">
        <v>277</v>
      </c>
      <c r="B3955" t="s">
        <v>210</v>
      </c>
      <c r="C3955" s="1">
        <v>0.32768182288768299</v>
      </c>
    </row>
    <row r="3956" spans="1:3" x14ac:dyDescent="0.25">
      <c r="A3956" t="s">
        <v>277</v>
      </c>
      <c r="B3956" t="s">
        <v>329</v>
      </c>
      <c r="C3956" s="1">
        <v>0.32451858762102198</v>
      </c>
    </row>
    <row r="3957" spans="1:3" x14ac:dyDescent="0.25">
      <c r="A3957" t="s">
        <v>277</v>
      </c>
      <c r="B3957" t="s">
        <v>212</v>
      </c>
      <c r="C3957" s="1">
        <v>0.31378439221082999</v>
      </c>
    </row>
    <row r="3958" spans="1:3" x14ac:dyDescent="0.25">
      <c r="A3958" t="s">
        <v>277</v>
      </c>
      <c r="B3958" t="s">
        <v>213</v>
      </c>
      <c r="C3958" s="1">
        <v>0.318893268394985</v>
      </c>
    </row>
    <row r="3959" spans="1:3" x14ac:dyDescent="0.25">
      <c r="A3959" t="s">
        <v>277</v>
      </c>
      <c r="B3959" t="s">
        <v>331</v>
      </c>
      <c r="C3959" s="1">
        <v>0.31227116719301101</v>
      </c>
    </row>
    <row r="3960" spans="1:3" x14ac:dyDescent="0.25">
      <c r="A3960" t="s">
        <v>277</v>
      </c>
      <c r="B3960" t="s">
        <v>214</v>
      </c>
      <c r="C3960" s="1">
        <v>0.33345331324280397</v>
      </c>
    </row>
    <row r="3961" spans="1:3" x14ac:dyDescent="0.25">
      <c r="A3961" t="s">
        <v>277</v>
      </c>
      <c r="B3961" t="s">
        <v>332</v>
      </c>
      <c r="C3961" s="1">
        <v>0.30944935593462702</v>
      </c>
    </row>
    <row r="3962" spans="1:3" x14ac:dyDescent="0.25">
      <c r="A3962" t="s">
        <v>277</v>
      </c>
      <c r="B3962" t="s">
        <v>216</v>
      </c>
      <c r="C3962" s="1">
        <v>0.31308148520263201</v>
      </c>
    </row>
    <row r="3963" spans="1:3" x14ac:dyDescent="0.25">
      <c r="A3963" t="s">
        <v>277</v>
      </c>
      <c r="B3963" t="s">
        <v>135</v>
      </c>
      <c r="C3963" s="1">
        <v>0.29464427495061501</v>
      </c>
    </row>
    <row r="3964" spans="1:3" x14ac:dyDescent="0.25">
      <c r="A3964" t="s">
        <v>277</v>
      </c>
      <c r="B3964" t="s">
        <v>217</v>
      </c>
      <c r="C3964" s="1">
        <v>0.31963100501730801</v>
      </c>
    </row>
    <row r="3965" spans="1:3" x14ac:dyDescent="0.25">
      <c r="A3965" t="s">
        <v>277</v>
      </c>
      <c r="B3965" t="s">
        <v>218</v>
      </c>
      <c r="C3965" s="1">
        <v>0.29191695823248198</v>
      </c>
    </row>
    <row r="3966" spans="1:3" x14ac:dyDescent="0.25">
      <c r="A3966" t="s">
        <v>277</v>
      </c>
      <c r="B3966" t="s">
        <v>334</v>
      </c>
      <c r="C3966" s="1">
        <v>0.29262470687228997</v>
      </c>
    </row>
    <row r="3967" spans="1:3" x14ac:dyDescent="0.25">
      <c r="A3967" t="s">
        <v>277</v>
      </c>
      <c r="B3967" t="s">
        <v>219</v>
      </c>
      <c r="C3967" s="1">
        <v>0.34198722996123199</v>
      </c>
    </row>
    <row r="3968" spans="1:3" x14ac:dyDescent="0.25">
      <c r="A3968" t="s">
        <v>277</v>
      </c>
      <c r="B3968" t="s">
        <v>398</v>
      </c>
      <c r="C3968" s="1">
        <v>0.30297129309516702</v>
      </c>
    </row>
    <row r="3969" spans="1:3" x14ac:dyDescent="0.25">
      <c r="A3969" t="s">
        <v>277</v>
      </c>
      <c r="B3969" t="s">
        <v>399</v>
      </c>
      <c r="C3969" s="1">
        <v>0.31811255674608202</v>
      </c>
    </row>
    <row r="3970" spans="1:3" x14ac:dyDescent="0.25">
      <c r="A3970" t="s">
        <v>277</v>
      </c>
      <c r="B3970" t="s">
        <v>336</v>
      </c>
      <c r="C3970" s="1">
        <v>0.28901068553991999</v>
      </c>
    </row>
    <row r="3971" spans="1:3" x14ac:dyDescent="0.25">
      <c r="A3971" t="s">
        <v>277</v>
      </c>
      <c r="B3971" t="s">
        <v>337</v>
      </c>
      <c r="C3971" s="1">
        <v>0.315376653257463</v>
      </c>
    </row>
    <row r="3972" spans="1:3" x14ac:dyDescent="0.25">
      <c r="A3972" t="s">
        <v>277</v>
      </c>
      <c r="B3972" t="s">
        <v>225</v>
      </c>
      <c r="C3972" s="1">
        <v>0.31157214720774101</v>
      </c>
    </row>
    <row r="3973" spans="1:3" x14ac:dyDescent="0.25">
      <c r="A3973" t="s">
        <v>277</v>
      </c>
      <c r="B3973" t="s">
        <v>227</v>
      </c>
      <c r="C3973" s="1">
        <v>0.36281292227771</v>
      </c>
    </row>
    <row r="3974" spans="1:3" x14ac:dyDescent="0.25">
      <c r="A3974" t="s">
        <v>277</v>
      </c>
      <c r="B3974" t="s">
        <v>228</v>
      </c>
      <c r="C3974" s="1">
        <v>0.34349388078992499</v>
      </c>
    </row>
    <row r="3975" spans="1:3" x14ac:dyDescent="0.25">
      <c r="A3975" t="s">
        <v>277</v>
      </c>
      <c r="B3975" t="s">
        <v>423</v>
      </c>
      <c r="C3975" s="1">
        <v>0.29316526814886201</v>
      </c>
    </row>
    <row r="3976" spans="1:3" x14ac:dyDescent="0.25">
      <c r="A3976" t="s">
        <v>277</v>
      </c>
      <c r="B3976" t="s">
        <v>229</v>
      </c>
      <c r="C3976" s="1">
        <v>0.32704865416189599</v>
      </c>
    </row>
    <row r="3977" spans="1:3" x14ac:dyDescent="0.25">
      <c r="A3977" t="s">
        <v>277</v>
      </c>
      <c r="B3977" t="s">
        <v>341</v>
      </c>
      <c r="C3977" s="1">
        <v>0.32174224363183102</v>
      </c>
    </row>
    <row r="3978" spans="1:3" x14ac:dyDescent="0.25">
      <c r="A3978" t="s">
        <v>277</v>
      </c>
      <c r="B3978" t="s">
        <v>400</v>
      </c>
      <c r="C3978" s="1">
        <v>0.30956196539491299</v>
      </c>
    </row>
    <row r="3979" spans="1:3" x14ac:dyDescent="0.25">
      <c r="A3979" t="s">
        <v>277</v>
      </c>
      <c r="B3979" t="s">
        <v>344</v>
      </c>
      <c r="C3979" s="1">
        <v>0.31199344979507698</v>
      </c>
    </row>
    <row r="3980" spans="1:3" x14ac:dyDescent="0.25">
      <c r="A3980" t="s">
        <v>277</v>
      </c>
      <c r="B3980" t="s">
        <v>232</v>
      </c>
      <c r="C3980" s="1">
        <v>0.29235519448930097</v>
      </c>
    </row>
    <row r="3981" spans="1:3" x14ac:dyDescent="0.25">
      <c r="A3981" t="s">
        <v>277</v>
      </c>
      <c r="B3981" t="s">
        <v>140</v>
      </c>
      <c r="C3981" s="1">
        <v>0.308854124958994</v>
      </c>
    </row>
    <row r="3982" spans="1:3" x14ac:dyDescent="0.25">
      <c r="A3982" t="s">
        <v>277</v>
      </c>
      <c r="B3982" t="s">
        <v>234</v>
      </c>
      <c r="C3982" s="1">
        <v>0.30035508196369098</v>
      </c>
    </row>
    <row r="3983" spans="1:3" x14ac:dyDescent="0.25">
      <c r="A3983" t="s">
        <v>277</v>
      </c>
      <c r="B3983" t="s">
        <v>235</v>
      </c>
      <c r="C3983" s="1">
        <v>0.29397694838330302</v>
      </c>
    </row>
    <row r="3984" spans="1:3" x14ac:dyDescent="0.25">
      <c r="A3984" t="s">
        <v>277</v>
      </c>
      <c r="B3984" t="s">
        <v>236</v>
      </c>
      <c r="C3984" s="1">
        <v>0.29036724384385498</v>
      </c>
    </row>
    <row r="3985" spans="1:3" x14ac:dyDescent="0.25">
      <c r="A3985" t="s">
        <v>277</v>
      </c>
      <c r="B3985" t="s">
        <v>141</v>
      </c>
      <c r="C3985" s="1">
        <v>0.33950310837696701</v>
      </c>
    </row>
    <row r="3986" spans="1:3" x14ac:dyDescent="0.25">
      <c r="A3986" t="s">
        <v>277</v>
      </c>
      <c r="B3986" t="s">
        <v>401</v>
      </c>
      <c r="C3986" s="1">
        <v>0.31448474271983201</v>
      </c>
    </row>
    <row r="3987" spans="1:3" x14ac:dyDescent="0.25">
      <c r="A3987" t="s">
        <v>277</v>
      </c>
      <c r="B3987" t="s">
        <v>346</v>
      </c>
      <c r="C3987" s="1">
        <v>0.30395491012867798</v>
      </c>
    </row>
    <row r="3988" spans="1:3" x14ac:dyDescent="0.25">
      <c r="A3988" t="s">
        <v>277</v>
      </c>
      <c r="B3988" t="s">
        <v>349</v>
      </c>
      <c r="C3988" s="1">
        <v>0.30659602830235799</v>
      </c>
    </row>
    <row r="3989" spans="1:3" x14ac:dyDescent="0.25">
      <c r="A3989" t="s">
        <v>277</v>
      </c>
      <c r="B3989" t="s">
        <v>350</v>
      </c>
      <c r="C3989" s="1">
        <v>0.30859726983188102</v>
      </c>
    </row>
    <row r="3990" spans="1:3" x14ac:dyDescent="0.25">
      <c r="A3990" t="s">
        <v>277</v>
      </c>
      <c r="B3990" t="s">
        <v>351</v>
      </c>
      <c r="C3990" s="1">
        <v>0.32147107328737701</v>
      </c>
    </row>
    <row r="3991" spans="1:3" x14ac:dyDescent="0.25">
      <c r="A3991" t="s">
        <v>277</v>
      </c>
      <c r="B3991" t="s">
        <v>388</v>
      </c>
      <c r="C3991" s="1">
        <v>0.29883357898124002</v>
      </c>
    </row>
    <row r="3992" spans="1:3" x14ac:dyDescent="0.25">
      <c r="A3992" t="s">
        <v>277</v>
      </c>
      <c r="B3992" t="s">
        <v>237</v>
      </c>
      <c r="C3992" s="1">
        <v>0.32372269892870797</v>
      </c>
    </row>
    <row r="3993" spans="1:3" x14ac:dyDescent="0.25">
      <c r="A3993" t="s">
        <v>277</v>
      </c>
      <c r="B3993" t="s">
        <v>239</v>
      </c>
      <c r="C3993" s="1">
        <v>0.353040244540552</v>
      </c>
    </row>
    <row r="3994" spans="1:3" x14ac:dyDescent="0.25">
      <c r="A3994" t="s">
        <v>277</v>
      </c>
      <c r="B3994" t="s">
        <v>142</v>
      </c>
      <c r="C3994" s="1">
        <v>0.32892450967188602</v>
      </c>
    </row>
    <row r="3995" spans="1:3" x14ac:dyDescent="0.25">
      <c r="A3995" t="s">
        <v>277</v>
      </c>
      <c r="B3995" t="s">
        <v>143</v>
      </c>
      <c r="C3995" s="1">
        <v>0.297536511443176</v>
      </c>
    </row>
    <row r="3996" spans="1:3" x14ac:dyDescent="0.25">
      <c r="A3996" t="s">
        <v>277</v>
      </c>
      <c r="B3996" t="s">
        <v>425</v>
      </c>
      <c r="C3996" s="1">
        <v>0.32254048035294097</v>
      </c>
    </row>
    <row r="3997" spans="1:3" x14ac:dyDescent="0.25">
      <c r="A3997" t="s">
        <v>277</v>
      </c>
      <c r="B3997" t="s">
        <v>241</v>
      </c>
      <c r="C3997" s="1">
        <v>0.29899822493053002</v>
      </c>
    </row>
    <row r="3998" spans="1:3" x14ac:dyDescent="0.25">
      <c r="A3998" t="s">
        <v>277</v>
      </c>
      <c r="B3998" t="s">
        <v>353</v>
      </c>
      <c r="C3998" s="1">
        <v>0.292829531252152</v>
      </c>
    </row>
    <row r="3999" spans="1:3" x14ac:dyDescent="0.25">
      <c r="A3999" t="s">
        <v>277</v>
      </c>
      <c r="B3999" t="s">
        <v>242</v>
      </c>
      <c r="C3999" s="1">
        <v>0.363088872127245</v>
      </c>
    </row>
    <row r="4000" spans="1:3" x14ac:dyDescent="0.25">
      <c r="A4000" t="s">
        <v>277</v>
      </c>
      <c r="B4000" t="s">
        <v>354</v>
      </c>
      <c r="C4000" s="1">
        <v>0.29064140069008698</v>
      </c>
    </row>
    <row r="4001" spans="1:3" x14ac:dyDescent="0.25">
      <c r="A4001" t="s">
        <v>277</v>
      </c>
      <c r="B4001" t="s">
        <v>355</v>
      </c>
      <c r="C4001" s="1">
        <v>0.30726106895133898</v>
      </c>
    </row>
    <row r="4002" spans="1:3" x14ac:dyDescent="0.25">
      <c r="A4002" t="s">
        <v>277</v>
      </c>
      <c r="B4002" t="s">
        <v>145</v>
      </c>
      <c r="C4002" s="1">
        <v>0.29338873125277498</v>
      </c>
    </row>
    <row r="4003" spans="1:3" x14ac:dyDescent="0.25">
      <c r="A4003" t="s">
        <v>277</v>
      </c>
      <c r="B4003" t="s">
        <v>146</v>
      </c>
      <c r="C4003" s="1">
        <v>0.31926797663714201</v>
      </c>
    </row>
    <row r="4004" spans="1:3" x14ac:dyDescent="0.25">
      <c r="A4004" t="s">
        <v>277</v>
      </c>
      <c r="B4004" t="s">
        <v>243</v>
      </c>
      <c r="C4004" s="1">
        <v>0.337807841306413</v>
      </c>
    </row>
    <row r="4005" spans="1:3" x14ac:dyDescent="0.25">
      <c r="A4005" t="s">
        <v>277</v>
      </c>
      <c r="B4005" t="s">
        <v>358</v>
      </c>
      <c r="C4005" s="1">
        <v>0.31788270374765398</v>
      </c>
    </row>
    <row r="4006" spans="1:3" x14ac:dyDescent="0.25">
      <c r="A4006" t="s">
        <v>277</v>
      </c>
      <c r="B4006" t="s">
        <v>427</v>
      </c>
      <c r="C4006" s="1">
        <v>0.30004984140947899</v>
      </c>
    </row>
    <row r="4007" spans="1:3" x14ac:dyDescent="0.25">
      <c r="A4007" t="s">
        <v>277</v>
      </c>
      <c r="B4007" t="s">
        <v>245</v>
      </c>
      <c r="C4007" s="1">
        <v>0.31221044848634499</v>
      </c>
    </row>
    <row r="4008" spans="1:3" x14ac:dyDescent="0.25">
      <c r="A4008" t="s">
        <v>277</v>
      </c>
      <c r="B4008" t="s">
        <v>359</v>
      </c>
      <c r="C4008" s="1">
        <v>0.31094915570506398</v>
      </c>
    </row>
    <row r="4009" spans="1:3" x14ac:dyDescent="0.25">
      <c r="A4009" t="s">
        <v>277</v>
      </c>
      <c r="B4009" t="s">
        <v>360</v>
      </c>
      <c r="C4009" s="1">
        <v>0.32162816086104001</v>
      </c>
    </row>
    <row r="4010" spans="1:3" x14ac:dyDescent="0.25">
      <c r="A4010" t="s">
        <v>277</v>
      </c>
      <c r="B4010" t="s">
        <v>361</v>
      </c>
      <c r="C4010" s="1">
        <v>0.33553689116850999</v>
      </c>
    </row>
    <row r="4011" spans="1:3" x14ac:dyDescent="0.25">
      <c r="A4011" t="s">
        <v>277</v>
      </c>
      <c r="B4011" t="s">
        <v>246</v>
      </c>
      <c r="C4011" s="1">
        <v>0.29299501392520899</v>
      </c>
    </row>
    <row r="4012" spans="1:3" x14ac:dyDescent="0.25">
      <c r="A4012" t="s">
        <v>277</v>
      </c>
      <c r="B4012" t="s">
        <v>247</v>
      </c>
      <c r="C4012" s="1">
        <v>0.31979106565631599</v>
      </c>
    </row>
    <row r="4013" spans="1:3" x14ac:dyDescent="0.25">
      <c r="A4013" t="s">
        <v>277</v>
      </c>
      <c r="B4013" t="s">
        <v>403</v>
      </c>
      <c r="C4013" s="1">
        <v>0.31918685381377399</v>
      </c>
    </row>
    <row r="4014" spans="1:3" x14ac:dyDescent="0.25">
      <c r="A4014" t="s">
        <v>277</v>
      </c>
      <c r="B4014" t="s">
        <v>250</v>
      </c>
      <c r="C4014" s="1">
        <v>0.34751574000496499</v>
      </c>
    </row>
    <row r="4015" spans="1:3" x14ac:dyDescent="0.25">
      <c r="A4015" t="s">
        <v>277</v>
      </c>
      <c r="B4015" t="s">
        <v>364</v>
      </c>
      <c r="C4015" s="1">
        <v>0.31287392691022198</v>
      </c>
    </row>
    <row r="4016" spans="1:3" x14ac:dyDescent="0.25">
      <c r="A4016" t="s">
        <v>277</v>
      </c>
      <c r="B4016" t="s">
        <v>253</v>
      </c>
      <c r="C4016" s="1">
        <v>0.30593805674955599</v>
      </c>
    </row>
    <row r="4017" spans="1:3" x14ac:dyDescent="0.25">
      <c r="A4017" t="s">
        <v>277</v>
      </c>
      <c r="B4017" t="s">
        <v>152</v>
      </c>
      <c r="C4017" s="1">
        <v>0.32573433121564499</v>
      </c>
    </row>
    <row r="4018" spans="1:3" x14ac:dyDescent="0.25">
      <c r="A4018" t="s">
        <v>277</v>
      </c>
      <c r="B4018" t="s">
        <v>254</v>
      </c>
      <c r="C4018" s="1">
        <v>0.30326444644186901</v>
      </c>
    </row>
    <row r="4019" spans="1:3" x14ac:dyDescent="0.25">
      <c r="A4019" t="s">
        <v>277</v>
      </c>
      <c r="B4019" t="s">
        <v>255</v>
      </c>
      <c r="C4019" s="1">
        <v>0.309128220180858</v>
      </c>
    </row>
    <row r="4020" spans="1:3" x14ac:dyDescent="0.25">
      <c r="A4020" t="s">
        <v>277</v>
      </c>
      <c r="B4020" t="s">
        <v>365</v>
      </c>
      <c r="C4020" s="1">
        <v>0.35056043809367998</v>
      </c>
    </row>
    <row r="4021" spans="1:3" x14ac:dyDescent="0.25">
      <c r="A4021" t="s">
        <v>277</v>
      </c>
      <c r="B4021" t="s">
        <v>404</v>
      </c>
      <c r="C4021" s="1">
        <v>0.330067722589657</v>
      </c>
    </row>
    <row r="4022" spans="1:3" x14ac:dyDescent="0.25">
      <c r="A4022" t="s">
        <v>277</v>
      </c>
      <c r="B4022" t="s">
        <v>369</v>
      </c>
      <c r="C4022" s="1">
        <v>0.32219725291727003</v>
      </c>
    </row>
    <row r="4023" spans="1:3" x14ac:dyDescent="0.25">
      <c r="A4023" t="s">
        <v>277</v>
      </c>
      <c r="B4023" t="s">
        <v>370</v>
      </c>
      <c r="C4023" s="1">
        <v>0.31334199198639501</v>
      </c>
    </row>
    <row r="4024" spans="1:3" x14ac:dyDescent="0.25">
      <c r="A4024" t="s">
        <v>277</v>
      </c>
      <c r="B4024" t="s">
        <v>371</v>
      </c>
      <c r="C4024" s="1">
        <v>0.295667536501933</v>
      </c>
    </row>
    <row r="4025" spans="1:3" x14ac:dyDescent="0.25">
      <c r="A4025" t="s">
        <v>277</v>
      </c>
      <c r="B4025" t="s">
        <v>405</v>
      </c>
      <c r="C4025" s="1">
        <v>0.31876839160500098</v>
      </c>
    </row>
    <row r="4026" spans="1:3" x14ac:dyDescent="0.25">
      <c r="A4026" t="s">
        <v>277</v>
      </c>
      <c r="B4026" t="s">
        <v>261</v>
      </c>
      <c r="C4026" s="1">
        <v>0.321492563414918</v>
      </c>
    </row>
    <row r="4027" spans="1:3" x14ac:dyDescent="0.25">
      <c r="A4027" t="s">
        <v>277</v>
      </c>
      <c r="B4027" t="s">
        <v>262</v>
      </c>
      <c r="C4027" s="1">
        <v>0.30471410158815398</v>
      </c>
    </row>
    <row r="4028" spans="1:3" x14ac:dyDescent="0.25">
      <c r="A4028" t="s">
        <v>277</v>
      </c>
      <c r="B4028" t="s">
        <v>417</v>
      </c>
      <c r="C4028" s="1">
        <v>0.29110025043378601</v>
      </c>
    </row>
    <row r="4029" spans="1:3" x14ac:dyDescent="0.25">
      <c r="A4029" t="s">
        <v>277</v>
      </c>
      <c r="B4029" t="s">
        <v>264</v>
      </c>
      <c r="C4029" s="1">
        <v>0.30130081016061599</v>
      </c>
    </row>
    <row r="4030" spans="1:3" x14ac:dyDescent="0.25">
      <c r="A4030" t="s">
        <v>277</v>
      </c>
      <c r="B4030" t="s">
        <v>372</v>
      </c>
      <c r="C4030" s="1">
        <v>0.326701952935467</v>
      </c>
    </row>
    <row r="4031" spans="1:3" x14ac:dyDescent="0.25">
      <c r="A4031" t="s">
        <v>277</v>
      </c>
      <c r="B4031" t="s">
        <v>373</v>
      </c>
      <c r="C4031" s="1">
        <v>0.28931562774019898</v>
      </c>
    </row>
    <row r="4032" spans="1:3" x14ac:dyDescent="0.25">
      <c r="A4032" t="s">
        <v>277</v>
      </c>
      <c r="B4032" t="s">
        <v>383</v>
      </c>
      <c r="C4032" s="1">
        <v>0.32541775996255701</v>
      </c>
    </row>
    <row r="4033" spans="1:3" x14ac:dyDescent="0.25">
      <c r="A4033" t="s">
        <v>277</v>
      </c>
      <c r="B4033" t="s">
        <v>265</v>
      </c>
      <c r="C4033" s="1">
        <v>0.30379114395318302</v>
      </c>
    </row>
    <row r="4034" spans="1:3" x14ac:dyDescent="0.25">
      <c r="A4034" t="s">
        <v>277</v>
      </c>
      <c r="B4034" t="s">
        <v>266</v>
      </c>
      <c r="C4034" s="1">
        <v>0.29775071546197701</v>
      </c>
    </row>
    <row r="4035" spans="1:3" x14ac:dyDescent="0.25">
      <c r="A4035" t="s">
        <v>277</v>
      </c>
      <c r="B4035" t="s">
        <v>267</v>
      </c>
      <c r="C4035" s="1">
        <v>0.32328345031569999</v>
      </c>
    </row>
    <row r="4036" spans="1:3" x14ac:dyDescent="0.25">
      <c r="A4036" t="s">
        <v>277</v>
      </c>
      <c r="B4036" t="s">
        <v>268</v>
      </c>
      <c r="C4036" s="1">
        <v>0.31335805663820998</v>
      </c>
    </row>
    <row r="4037" spans="1:3" x14ac:dyDescent="0.25">
      <c r="A4037" t="s">
        <v>277</v>
      </c>
      <c r="B4037" t="s">
        <v>271</v>
      </c>
      <c r="C4037" s="1">
        <v>0.30859584648909899</v>
      </c>
    </row>
    <row r="4038" spans="1:3" x14ac:dyDescent="0.25">
      <c r="A4038" t="s">
        <v>277</v>
      </c>
      <c r="B4038" t="s">
        <v>407</v>
      </c>
      <c r="C4038" s="1">
        <v>0.30932242857507702</v>
      </c>
    </row>
    <row r="4039" spans="1:3" x14ac:dyDescent="0.25">
      <c r="A4039" t="s">
        <v>277</v>
      </c>
      <c r="B4039" t="s">
        <v>375</v>
      </c>
      <c r="C4039" s="1">
        <v>0.31243780133022397</v>
      </c>
    </row>
    <row r="4040" spans="1:3" x14ac:dyDescent="0.25">
      <c r="A4040" t="s">
        <v>277</v>
      </c>
      <c r="B4040" t="s">
        <v>418</v>
      </c>
      <c r="C4040" s="1">
        <v>0.30737972742643799</v>
      </c>
    </row>
    <row r="4041" spans="1:3" x14ac:dyDescent="0.25">
      <c r="A4041" t="s">
        <v>277</v>
      </c>
      <c r="B4041" t="s">
        <v>272</v>
      </c>
      <c r="C4041" s="1">
        <v>0.31745640754936499</v>
      </c>
    </row>
    <row r="4042" spans="1:3" x14ac:dyDescent="0.25">
      <c r="A4042" t="s">
        <v>277</v>
      </c>
      <c r="B4042" t="s">
        <v>431</v>
      </c>
      <c r="C4042" s="1">
        <v>0.29822334103380299</v>
      </c>
    </row>
    <row r="4043" spans="1:3" x14ac:dyDescent="0.25">
      <c r="A4043" t="s">
        <v>277</v>
      </c>
      <c r="B4043" t="s">
        <v>408</v>
      </c>
      <c r="C4043" s="1">
        <v>0.31747052124087799</v>
      </c>
    </row>
    <row r="4044" spans="1:3" x14ac:dyDescent="0.25">
      <c r="A4044" t="s">
        <v>277</v>
      </c>
      <c r="B4044" t="s">
        <v>153</v>
      </c>
      <c r="C4044" s="1">
        <v>0.32817923387519099</v>
      </c>
    </row>
    <row r="4045" spans="1:3" x14ac:dyDescent="0.25">
      <c r="A4045" t="s">
        <v>163</v>
      </c>
      <c r="B4045" t="s">
        <v>154</v>
      </c>
      <c r="C4045" s="1">
        <v>0.32475130005519998</v>
      </c>
    </row>
    <row r="4046" spans="1:3" x14ac:dyDescent="0.25">
      <c r="A4046" t="s">
        <v>163</v>
      </c>
      <c r="B4046" t="s">
        <v>155</v>
      </c>
      <c r="C4046" s="1">
        <v>0.318826899836955</v>
      </c>
    </row>
    <row r="4047" spans="1:3" x14ac:dyDescent="0.25">
      <c r="A4047" t="s">
        <v>163</v>
      </c>
      <c r="B4047" t="s">
        <v>162</v>
      </c>
      <c r="C4047" s="1">
        <v>0.35477832497592598</v>
      </c>
    </row>
    <row r="4048" spans="1:3" x14ac:dyDescent="0.25">
      <c r="A4048" t="s">
        <v>163</v>
      </c>
      <c r="B4048" t="s">
        <v>164</v>
      </c>
      <c r="C4048" s="1">
        <v>0.31868294177342399</v>
      </c>
    </row>
    <row r="4049" spans="1:3" x14ac:dyDescent="0.25">
      <c r="A4049" t="s">
        <v>163</v>
      </c>
      <c r="B4049" t="s">
        <v>461</v>
      </c>
      <c r="C4049" s="1">
        <v>0.291963684567424</v>
      </c>
    </row>
    <row r="4050" spans="1:3" x14ac:dyDescent="0.25">
      <c r="A4050" t="s">
        <v>163</v>
      </c>
      <c r="B4050" t="s">
        <v>165</v>
      </c>
      <c r="C4050" s="1">
        <v>0.294782192153623</v>
      </c>
    </row>
    <row r="4051" spans="1:3" x14ac:dyDescent="0.25">
      <c r="A4051" t="s">
        <v>163</v>
      </c>
      <c r="B4051" t="s">
        <v>168</v>
      </c>
      <c r="C4051" s="1">
        <v>0.36722017149438901</v>
      </c>
    </row>
    <row r="4052" spans="1:3" x14ac:dyDescent="0.25">
      <c r="A4052" t="s">
        <v>163</v>
      </c>
      <c r="B4052" t="s">
        <v>169</v>
      </c>
      <c r="C4052" s="1">
        <v>0.37762451359721499</v>
      </c>
    </row>
    <row r="4053" spans="1:3" x14ac:dyDescent="0.25">
      <c r="A4053" t="s">
        <v>163</v>
      </c>
      <c r="B4053" t="s">
        <v>170</v>
      </c>
      <c r="C4053" s="1">
        <v>0.34862118805536202</v>
      </c>
    </row>
    <row r="4054" spans="1:3" x14ac:dyDescent="0.25">
      <c r="A4054" t="s">
        <v>163</v>
      </c>
      <c r="B4054" t="s">
        <v>171</v>
      </c>
      <c r="C4054" s="1">
        <v>0.34104025844360197</v>
      </c>
    </row>
    <row r="4055" spans="1:3" x14ac:dyDescent="0.25">
      <c r="A4055" t="s">
        <v>163</v>
      </c>
      <c r="B4055" t="s">
        <v>278</v>
      </c>
      <c r="C4055" s="1">
        <v>0.29256674837852298</v>
      </c>
    </row>
    <row r="4056" spans="1:3" x14ac:dyDescent="0.25">
      <c r="A4056" t="s">
        <v>163</v>
      </c>
      <c r="B4056" t="s">
        <v>279</v>
      </c>
      <c r="C4056" s="1">
        <v>0.34206998792184201</v>
      </c>
    </row>
    <row r="4057" spans="1:3" x14ac:dyDescent="0.25">
      <c r="A4057" t="s">
        <v>163</v>
      </c>
      <c r="B4057" t="s">
        <v>172</v>
      </c>
      <c r="C4057" s="1">
        <v>0.33583175076993699</v>
      </c>
    </row>
    <row r="4058" spans="1:3" x14ac:dyDescent="0.25">
      <c r="A4058" t="s">
        <v>163</v>
      </c>
      <c r="B4058" t="s">
        <v>116</v>
      </c>
      <c r="C4058" s="1">
        <v>0.31526443893762002</v>
      </c>
    </row>
    <row r="4059" spans="1:3" x14ac:dyDescent="0.25">
      <c r="A4059" t="s">
        <v>163</v>
      </c>
      <c r="B4059" t="s">
        <v>281</v>
      </c>
      <c r="C4059" s="1">
        <v>0.32485177042372998</v>
      </c>
    </row>
    <row r="4060" spans="1:3" x14ac:dyDescent="0.25">
      <c r="A4060" t="s">
        <v>163</v>
      </c>
      <c r="B4060" t="s">
        <v>173</v>
      </c>
      <c r="C4060" s="1">
        <v>0.29773376298020998</v>
      </c>
    </row>
    <row r="4061" spans="1:3" x14ac:dyDescent="0.25">
      <c r="A4061" t="s">
        <v>163</v>
      </c>
      <c r="B4061" t="s">
        <v>464</v>
      </c>
      <c r="C4061" s="1">
        <v>0.292448071883743</v>
      </c>
    </row>
    <row r="4062" spans="1:3" x14ac:dyDescent="0.25">
      <c r="A4062" t="s">
        <v>163</v>
      </c>
      <c r="B4062" t="s">
        <v>282</v>
      </c>
      <c r="C4062" s="1">
        <v>0.362853035721728</v>
      </c>
    </row>
    <row r="4063" spans="1:3" x14ac:dyDescent="0.25">
      <c r="A4063" t="s">
        <v>163</v>
      </c>
      <c r="B4063" t="s">
        <v>283</v>
      </c>
      <c r="C4063" s="1">
        <v>0.28989473363046903</v>
      </c>
    </row>
    <row r="4064" spans="1:3" x14ac:dyDescent="0.25">
      <c r="A4064" t="s">
        <v>163</v>
      </c>
      <c r="B4064" t="s">
        <v>174</v>
      </c>
      <c r="C4064" s="1">
        <v>0.335260006766125</v>
      </c>
    </row>
    <row r="4065" spans="1:3" x14ac:dyDescent="0.25">
      <c r="A4065" t="s">
        <v>163</v>
      </c>
      <c r="B4065" t="s">
        <v>284</v>
      </c>
      <c r="C4065" s="1">
        <v>0.35064527066840401</v>
      </c>
    </row>
    <row r="4066" spans="1:3" x14ac:dyDescent="0.25">
      <c r="A4066" t="s">
        <v>163</v>
      </c>
      <c r="B4066" t="s">
        <v>175</v>
      </c>
      <c r="C4066" s="1">
        <v>0.31334224352190998</v>
      </c>
    </row>
    <row r="4067" spans="1:3" x14ac:dyDescent="0.25">
      <c r="A4067" t="s">
        <v>163</v>
      </c>
      <c r="B4067" t="s">
        <v>285</v>
      </c>
      <c r="C4067" s="1">
        <v>0.32181611514274999</v>
      </c>
    </row>
    <row r="4068" spans="1:3" x14ac:dyDescent="0.25">
      <c r="A4068" t="s">
        <v>163</v>
      </c>
      <c r="B4068" t="s">
        <v>465</v>
      </c>
      <c r="C4068" s="1">
        <v>0.31811514886247899</v>
      </c>
    </row>
    <row r="4069" spans="1:3" x14ac:dyDescent="0.25">
      <c r="A4069" t="s">
        <v>163</v>
      </c>
      <c r="B4069" t="s">
        <v>176</v>
      </c>
      <c r="C4069" s="1">
        <v>0.356954798038084</v>
      </c>
    </row>
    <row r="4070" spans="1:3" x14ac:dyDescent="0.25">
      <c r="A4070" t="s">
        <v>163</v>
      </c>
      <c r="B4070" t="s">
        <v>177</v>
      </c>
      <c r="C4070" s="1">
        <v>0.31185801676736602</v>
      </c>
    </row>
    <row r="4071" spans="1:3" x14ac:dyDescent="0.25">
      <c r="A4071" t="s">
        <v>163</v>
      </c>
      <c r="B4071" t="s">
        <v>286</v>
      </c>
      <c r="C4071" s="1">
        <v>0.33153122391329198</v>
      </c>
    </row>
    <row r="4072" spans="1:3" x14ac:dyDescent="0.25">
      <c r="A4072" t="s">
        <v>163</v>
      </c>
      <c r="B4072" t="s">
        <v>178</v>
      </c>
      <c r="C4072" s="1">
        <v>0.32906415217665502</v>
      </c>
    </row>
    <row r="4073" spans="1:3" x14ac:dyDescent="0.25">
      <c r="A4073" t="s">
        <v>163</v>
      </c>
      <c r="B4073" t="s">
        <v>180</v>
      </c>
      <c r="C4073" s="1">
        <v>0.356237423550268</v>
      </c>
    </row>
    <row r="4074" spans="1:3" x14ac:dyDescent="0.25">
      <c r="A4074" t="s">
        <v>163</v>
      </c>
      <c r="B4074" t="s">
        <v>287</v>
      </c>
      <c r="C4074" s="1">
        <v>0.32681392570592299</v>
      </c>
    </row>
    <row r="4075" spans="1:3" x14ac:dyDescent="0.25">
      <c r="A4075" t="s">
        <v>163</v>
      </c>
      <c r="B4075" t="s">
        <v>118</v>
      </c>
      <c r="C4075" s="1">
        <v>0.29987317049982898</v>
      </c>
    </row>
    <row r="4076" spans="1:3" x14ac:dyDescent="0.25">
      <c r="A4076" t="s">
        <v>163</v>
      </c>
      <c r="B4076" t="s">
        <v>181</v>
      </c>
      <c r="C4076" s="1">
        <v>0.38065686995046499</v>
      </c>
    </row>
    <row r="4077" spans="1:3" x14ac:dyDescent="0.25">
      <c r="A4077" t="s">
        <v>163</v>
      </c>
      <c r="B4077" t="s">
        <v>467</v>
      </c>
      <c r="C4077" s="1">
        <v>0.32483558553369801</v>
      </c>
    </row>
    <row r="4078" spans="1:3" x14ac:dyDescent="0.25">
      <c r="A4078" t="s">
        <v>163</v>
      </c>
      <c r="B4078" t="s">
        <v>289</v>
      </c>
      <c r="C4078" s="1">
        <v>0.34331105811236701</v>
      </c>
    </row>
    <row r="4079" spans="1:3" x14ac:dyDescent="0.25">
      <c r="A4079" t="s">
        <v>163</v>
      </c>
      <c r="B4079" t="s">
        <v>182</v>
      </c>
      <c r="C4079" s="1">
        <v>0.30545424124019099</v>
      </c>
    </row>
    <row r="4080" spans="1:3" x14ac:dyDescent="0.25">
      <c r="A4080" t="s">
        <v>163</v>
      </c>
      <c r="B4080" t="s">
        <v>290</v>
      </c>
      <c r="C4080" s="1">
        <v>0.317330392795109</v>
      </c>
    </row>
    <row r="4081" spans="1:3" x14ac:dyDescent="0.25">
      <c r="A4081" t="s">
        <v>163</v>
      </c>
      <c r="B4081" t="s">
        <v>183</v>
      </c>
      <c r="C4081" s="1">
        <v>0.35381435604014499</v>
      </c>
    </row>
    <row r="4082" spans="1:3" x14ac:dyDescent="0.25">
      <c r="A4082" t="s">
        <v>163</v>
      </c>
      <c r="B4082" t="s">
        <v>291</v>
      </c>
      <c r="C4082" s="1">
        <v>0.33373325417465899</v>
      </c>
    </row>
    <row r="4083" spans="1:3" x14ac:dyDescent="0.25">
      <c r="A4083" t="s">
        <v>163</v>
      </c>
      <c r="B4083" t="s">
        <v>292</v>
      </c>
      <c r="C4083" s="1">
        <v>0.35374772727811399</v>
      </c>
    </row>
    <row r="4084" spans="1:3" x14ac:dyDescent="0.25">
      <c r="A4084" t="s">
        <v>163</v>
      </c>
      <c r="B4084" t="s">
        <v>469</v>
      </c>
      <c r="C4084" s="1">
        <v>0.318768697381691</v>
      </c>
    </row>
    <row r="4085" spans="1:3" x14ac:dyDescent="0.25">
      <c r="A4085" t="s">
        <v>163</v>
      </c>
      <c r="B4085" t="s">
        <v>184</v>
      </c>
      <c r="C4085" s="1">
        <v>0.34382176150118998</v>
      </c>
    </row>
    <row r="4086" spans="1:3" x14ac:dyDescent="0.25">
      <c r="A4086" t="s">
        <v>163</v>
      </c>
      <c r="B4086" t="s">
        <v>294</v>
      </c>
      <c r="C4086" s="1">
        <v>0.35664871501398498</v>
      </c>
    </row>
    <row r="4087" spans="1:3" x14ac:dyDescent="0.25">
      <c r="A4087" t="s">
        <v>163</v>
      </c>
      <c r="B4087" t="s">
        <v>185</v>
      </c>
      <c r="C4087" s="1">
        <v>0.290714413324623</v>
      </c>
    </row>
    <row r="4088" spans="1:3" x14ac:dyDescent="0.25">
      <c r="A4088" t="s">
        <v>163</v>
      </c>
      <c r="B4088" t="s">
        <v>470</v>
      </c>
      <c r="C4088" s="1">
        <v>0.339142558060615</v>
      </c>
    </row>
    <row r="4089" spans="1:3" x14ac:dyDescent="0.25">
      <c r="A4089" t="s">
        <v>163</v>
      </c>
      <c r="B4089" t="s">
        <v>186</v>
      </c>
      <c r="C4089" s="1">
        <v>0.32050483710764799</v>
      </c>
    </row>
    <row r="4090" spans="1:3" x14ac:dyDescent="0.25">
      <c r="A4090" t="s">
        <v>163</v>
      </c>
      <c r="B4090" t="s">
        <v>471</v>
      </c>
      <c r="C4090" s="1">
        <v>0.29154061072492798</v>
      </c>
    </row>
    <row r="4091" spans="1:3" x14ac:dyDescent="0.25">
      <c r="A4091" t="s">
        <v>163</v>
      </c>
      <c r="B4091" t="s">
        <v>473</v>
      </c>
      <c r="C4091" s="1">
        <v>0.28938425353165598</v>
      </c>
    </row>
    <row r="4092" spans="1:3" x14ac:dyDescent="0.25">
      <c r="A4092" t="s">
        <v>163</v>
      </c>
      <c r="B4092" t="s">
        <v>295</v>
      </c>
      <c r="C4092" s="1">
        <v>0.310058240745272</v>
      </c>
    </row>
    <row r="4093" spans="1:3" x14ac:dyDescent="0.25">
      <c r="A4093" t="s">
        <v>163</v>
      </c>
      <c r="B4093" t="s">
        <v>297</v>
      </c>
      <c r="C4093" s="1">
        <v>0.29457793335231203</v>
      </c>
    </row>
    <row r="4094" spans="1:3" x14ac:dyDescent="0.25">
      <c r="A4094" t="s">
        <v>163</v>
      </c>
      <c r="B4094" t="s">
        <v>187</v>
      </c>
      <c r="C4094" s="1">
        <v>0.35121179970148497</v>
      </c>
    </row>
    <row r="4095" spans="1:3" x14ac:dyDescent="0.25">
      <c r="A4095" t="s">
        <v>163</v>
      </c>
      <c r="B4095" t="s">
        <v>298</v>
      </c>
      <c r="C4095" s="1">
        <v>0.29299711175904802</v>
      </c>
    </row>
    <row r="4096" spans="1:3" x14ac:dyDescent="0.25">
      <c r="A4096" t="s">
        <v>163</v>
      </c>
      <c r="B4096" t="s">
        <v>123</v>
      </c>
      <c r="C4096" s="1">
        <v>0.29495638862833101</v>
      </c>
    </row>
    <row r="4097" spans="1:3" x14ac:dyDescent="0.25">
      <c r="A4097" t="s">
        <v>163</v>
      </c>
      <c r="B4097" t="s">
        <v>188</v>
      </c>
      <c r="C4097" s="1">
        <v>0.35339995869128099</v>
      </c>
    </row>
    <row r="4098" spans="1:3" x14ac:dyDescent="0.25">
      <c r="A4098" t="s">
        <v>163</v>
      </c>
      <c r="B4098" t="s">
        <v>125</v>
      </c>
      <c r="C4098" s="1">
        <v>0.32095903061141001</v>
      </c>
    </row>
    <row r="4099" spans="1:3" x14ac:dyDescent="0.25">
      <c r="A4099" t="s">
        <v>163</v>
      </c>
      <c r="B4099" t="s">
        <v>189</v>
      </c>
      <c r="C4099" s="1">
        <v>0.32449635444950697</v>
      </c>
    </row>
    <row r="4100" spans="1:3" x14ac:dyDescent="0.25">
      <c r="A4100" t="s">
        <v>163</v>
      </c>
      <c r="B4100" t="s">
        <v>190</v>
      </c>
      <c r="C4100" s="1">
        <v>0.32587041771922398</v>
      </c>
    </row>
    <row r="4101" spans="1:3" x14ac:dyDescent="0.25">
      <c r="A4101" t="s">
        <v>163</v>
      </c>
      <c r="B4101" t="s">
        <v>300</v>
      </c>
      <c r="C4101" s="1">
        <v>0.34162379864975601</v>
      </c>
    </row>
    <row r="4102" spans="1:3" x14ac:dyDescent="0.25">
      <c r="A4102" t="s">
        <v>163</v>
      </c>
      <c r="B4102" t="s">
        <v>191</v>
      </c>
      <c r="C4102" s="1">
        <v>0.299048376742588</v>
      </c>
    </row>
    <row r="4103" spans="1:3" x14ac:dyDescent="0.25">
      <c r="A4103" t="s">
        <v>163</v>
      </c>
      <c r="B4103" t="s">
        <v>301</v>
      </c>
      <c r="C4103" s="1">
        <v>0.296954091701851</v>
      </c>
    </row>
    <row r="4104" spans="1:3" x14ac:dyDescent="0.25">
      <c r="A4104" t="s">
        <v>163</v>
      </c>
      <c r="B4104" t="s">
        <v>302</v>
      </c>
      <c r="C4104" s="1">
        <v>0.36450945733283502</v>
      </c>
    </row>
    <row r="4105" spans="1:3" x14ac:dyDescent="0.25">
      <c r="A4105" t="s">
        <v>163</v>
      </c>
      <c r="B4105" t="s">
        <v>303</v>
      </c>
      <c r="C4105" s="1">
        <v>0.35454635204295698</v>
      </c>
    </row>
    <row r="4106" spans="1:3" x14ac:dyDescent="0.25">
      <c r="A4106" t="s">
        <v>163</v>
      </c>
      <c r="B4106" t="s">
        <v>304</v>
      </c>
      <c r="C4106" s="1">
        <v>0.34794155154606399</v>
      </c>
    </row>
    <row r="4107" spans="1:3" x14ac:dyDescent="0.25">
      <c r="A4107" t="s">
        <v>163</v>
      </c>
      <c r="B4107" t="s">
        <v>392</v>
      </c>
      <c r="C4107" s="1">
        <v>0.34805372127062001</v>
      </c>
    </row>
    <row r="4108" spans="1:3" x14ac:dyDescent="0.25">
      <c r="A4108" t="s">
        <v>163</v>
      </c>
      <c r="B4108" t="s">
        <v>126</v>
      </c>
      <c r="C4108" s="1">
        <v>0.31458732192366101</v>
      </c>
    </row>
    <row r="4109" spans="1:3" x14ac:dyDescent="0.25">
      <c r="A4109" t="s">
        <v>163</v>
      </c>
      <c r="B4109" t="s">
        <v>192</v>
      </c>
      <c r="C4109" s="1">
        <v>0.31025676457733598</v>
      </c>
    </row>
    <row r="4110" spans="1:3" x14ac:dyDescent="0.25">
      <c r="A4110" t="s">
        <v>163</v>
      </c>
      <c r="B4110" t="s">
        <v>393</v>
      </c>
      <c r="C4110" s="1">
        <v>0.32863296140553799</v>
      </c>
    </row>
    <row r="4111" spans="1:3" x14ac:dyDescent="0.25">
      <c r="A4111" t="s">
        <v>163</v>
      </c>
      <c r="B4111" t="s">
        <v>193</v>
      </c>
      <c r="C4111" s="1">
        <v>0.34063061925843602</v>
      </c>
    </row>
    <row r="4112" spans="1:3" x14ac:dyDescent="0.25">
      <c r="A4112" t="s">
        <v>163</v>
      </c>
      <c r="B4112" t="s">
        <v>194</v>
      </c>
      <c r="C4112" s="1">
        <v>0.29010784841373799</v>
      </c>
    </row>
    <row r="4113" spans="1:3" x14ac:dyDescent="0.25">
      <c r="A4113" t="s">
        <v>163</v>
      </c>
      <c r="B4113" t="s">
        <v>306</v>
      </c>
      <c r="C4113" s="1">
        <v>0.33902733007005298</v>
      </c>
    </row>
    <row r="4114" spans="1:3" x14ac:dyDescent="0.25">
      <c r="A4114" t="s">
        <v>163</v>
      </c>
      <c r="B4114" t="s">
        <v>195</v>
      </c>
      <c r="C4114" s="1">
        <v>0.32150578866895801</v>
      </c>
    </row>
    <row r="4115" spans="1:3" x14ac:dyDescent="0.25">
      <c r="A4115" t="s">
        <v>163</v>
      </c>
      <c r="B4115" t="s">
        <v>308</v>
      </c>
      <c r="C4115" s="1">
        <v>0.34795499039008498</v>
      </c>
    </row>
    <row r="4116" spans="1:3" x14ac:dyDescent="0.25">
      <c r="A4116" t="s">
        <v>163</v>
      </c>
      <c r="B4116" t="s">
        <v>196</v>
      </c>
      <c r="C4116" s="1">
        <v>0.33229896708706402</v>
      </c>
    </row>
    <row r="4117" spans="1:3" x14ac:dyDescent="0.25">
      <c r="A4117" t="s">
        <v>163</v>
      </c>
      <c r="B4117" t="s">
        <v>197</v>
      </c>
      <c r="C4117" s="1">
        <v>0.30495552810160398</v>
      </c>
    </row>
    <row r="4118" spans="1:3" x14ac:dyDescent="0.25">
      <c r="A4118" t="s">
        <v>163</v>
      </c>
      <c r="B4118" t="s">
        <v>198</v>
      </c>
      <c r="C4118" s="1">
        <v>0.343893677140999</v>
      </c>
    </row>
    <row r="4119" spans="1:3" x14ac:dyDescent="0.25">
      <c r="A4119" t="s">
        <v>163</v>
      </c>
      <c r="B4119" t="s">
        <v>309</v>
      </c>
      <c r="C4119" s="1">
        <v>0.35585278084337801</v>
      </c>
    </row>
    <row r="4120" spans="1:3" x14ac:dyDescent="0.25">
      <c r="A4120" t="s">
        <v>163</v>
      </c>
      <c r="B4120" t="s">
        <v>128</v>
      </c>
      <c r="C4120" s="1">
        <v>0.35203415397851401</v>
      </c>
    </row>
    <row r="4121" spans="1:3" x14ac:dyDescent="0.25">
      <c r="A4121" t="s">
        <v>163</v>
      </c>
      <c r="B4121" t="s">
        <v>410</v>
      </c>
      <c r="C4121" s="1">
        <v>0.34857987999263501</v>
      </c>
    </row>
    <row r="4122" spans="1:3" x14ac:dyDescent="0.25">
      <c r="A4122" t="s">
        <v>163</v>
      </c>
      <c r="B4122" t="s">
        <v>311</v>
      </c>
      <c r="C4122" s="1">
        <v>0.33688980261562901</v>
      </c>
    </row>
    <row r="4123" spans="1:3" x14ac:dyDescent="0.25">
      <c r="A4123" t="s">
        <v>163</v>
      </c>
      <c r="B4123" t="s">
        <v>312</v>
      </c>
      <c r="C4123" s="1">
        <v>0.35860505914921498</v>
      </c>
    </row>
    <row r="4124" spans="1:3" x14ac:dyDescent="0.25">
      <c r="A4124" t="s">
        <v>163</v>
      </c>
      <c r="B4124" t="s">
        <v>313</v>
      </c>
      <c r="C4124" s="1">
        <v>0.29843018691998702</v>
      </c>
    </row>
    <row r="4125" spans="1:3" x14ac:dyDescent="0.25">
      <c r="A4125" t="s">
        <v>163</v>
      </c>
      <c r="B4125" t="s">
        <v>199</v>
      </c>
      <c r="C4125" s="1">
        <v>0.33481514421877001</v>
      </c>
    </row>
    <row r="4126" spans="1:3" x14ac:dyDescent="0.25">
      <c r="A4126" t="s">
        <v>163</v>
      </c>
      <c r="B4126" t="s">
        <v>200</v>
      </c>
      <c r="C4126" s="1">
        <v>0.347731686263342</v>
      </c>
    </row>
    <row r="4127" spans="1:3" x14ac:dyDescent="0.25">
      <c r="A4127" t="s">
        <v>163</v>
      </c>
      <c r="B4127" t="s">
        <v>315</v>
      </c>
      <c r="C4127" s="1">
        <v>0.33419628487466801</v>
      </c>
    </row>
    <row r="4128" spans="1:3" x14ac:dyDescent="0.25">
      <c r="A4128" t="s">
        <v>163</v>
      </c>
      <c r="B4128" t="s">
        <v>316</v>
      </c>
      <c r="C4128" s="1">
        <v>0.31597130754717601</v>
      </c>
    </row>
    <row r="4129" spans="1:3" x14ac:dyDescent="0.25">
      <c r="A4129" t="s">
        <v>163</v>
      </c>
      <c r="B4129" t="s">
        <v>201</v>
      </c>
      <c r="C4129" s="1">
        <v>0.31112443983000798</v>
      </c>
    </row>
    <row r="4130" spans="1:3" x14ac:dyDescent="0.25">
      <c r="A4130" t="s">
        <v>163</v>
      </c>
      <c r="B4130" t="s">
        <v>203</v>
      </c>
      <c r="C4130" s="1">
        <v>0.30580202813263602</v>
      </c>
    </row>
    <row r="4131" spans="1:3" x14ac:dyDescent="0.25">
      <c r="A4131" t="s">
        <v>163</v>
      </c>
      <c r="B4131" t="s">
        <v>204</v>
      </c>
      <c r="C4131" s="1">
        <v>0.29900124177177201</v>
      </c>
    </row>
    <row r="4132" spans="1:3" x14ac:dyDescent="0.25">
      <c r="A4132" t="s">
        <v>163</v>
      </c>
      <c r="B4132" t="s">
        <v>205</v>
      </c>
      <c r="C4132" s="1">
        <v>0.34162546921560299</v>
      </c>
    </row>
    <row r="4133" spans="1:3" x14ac:dyDescent="0.25">
      <c r="A4133" t="s">
        <v>163</v>
      </c>
      <c r="B4133" t="s">
        <v>394</v>
      </c>
      <c r="C4133" s="1">
        <v>0.33151045736935097</v>
      </c>
    </row>
    <row r="4134" spans="1:3" x14ac:dyDescent="0.25">
      <c r="A4134" t="s">
        <v>163</v>
      </c>
      <c r="B4134" t="s">
        <v>317</v>
      </c>
      <c r="C4134" s="1">
        <v>0.29111250508584402</v>
      </c>
    </row>
    <row r="4135" spans="1:3" x14ac:dyDescent="0.25">
      <c r="A4135" t="s">
        <v>163</v>
      </c>
      <c r="B4135" t="s">
        <v>318</v>
      </c>
      <c r="C4135" s="1">
        <v>0.33639443474460101</v>
      </c>
    </row>
    <row r="4136" spans="1:3" x14ac:dyDescent="0.25">
      <c r="A4136" t="s">
        <v>163</v>
      </c>
      <c r="B4136" t="s">
        <v>130</v>
      </c>
      <c r="C4136" s="1">
        <v>0.33769394282985499</v>
      </c>
    </row>
    <row r="4137" spans="1:3" x14ac:dyDescent="0.25">
      <c r="A4137" t="s">
        <v>163</v>
      </c>
      <c r="B4137" t="s">
        <v>395</v>
      </c>
      <c r="C4137" s="1">
        <v>0.31104438593350098</v>
      </c>
    </row>
    <row r="4138" spans="1:3" x14ac:dyDescent="0.25">
      <c r="A4138" t="s">
        <v>163</v>
      </c>
      <c r="B4138" t="s">
        <v>319</v>
      </c>
      <c r="C4138" s="1">
        <v>0.33185048456171701</v>
      </c>
    </row>
    <row r="4139" spans="1:3" x14ac:dyDescent="0.25">
      <c r="A4139" t="s">
        <v>163</v>
      </c>
      <c r="B4139" t="s">
        <v>206</v>
      </c>
      <c r="C4139" s="1">
        <v>0.299469179253815</v>
      </c>
    </row>
    <row r="4140" spans="1:3" x14ac:dyDescent="0.25">
      <c r="A4140" t="s">
        <v>163</v>
      </c>
      <c r="B4140" t="s">
        <v>321</v>
      </c>
      <c r="C4140" s="1">
        <v>0.317486014787149</v>
      </c>
    </row>
    <row r="4141" spans="1:3" x14ac:dyDescent="0.25">
      <c r="A4141" t="s">
        <v>163</v>
      </c>
      <c r="B4141" t="s">
        <v>396</v>
      </c>
      <c r="C4141" s="1">
        <v>0.32891726047264203</v>
      </c>
    </row>
    <row r="4142" spans="1:3" x14ac:dyDescent="0.25">
      <c r="A4142" t="s">
        <v>163</v>
      </c>
      <c r="B4142" t="s">
        <v>131</v>
      </c>
      <c r="C4142" s="1">
        <v>0.38199702736447699</v>
      </c>
    </row>
    <row r="4143" spans="1:3" x14ac:dyDescent="0.25">
      <c r="A4143" t="s">
        <v>163</v>
      </c>
      <c r="B4143" t="s">
        <v>322</v>
      </c>
      <c r="C4143" s="1">
        <v>0.30691593922309002</v>
      </c>
    </row>
    <row r="4144" spans="1:3" x14ac:dyDescent="0.25">
      <c r="A4144" t="s">
        <v>163</v>
      </c>
      <c r="B4144" t="s">
        <v>323</v>
      </c>
      <c r="C4144" s="1">
        <v>0.29358766812721698</v>
      </c>
    </row>
    <row r="4145" spans="1:3" x14ac:dyDescent="0.25">
      <c r="A4145" t="s">
        <v>163</v>
      </c>
      <c r="B4145" t="s">
        <v>324</v>
      </c>
      <c r="C4145" s="1">
        <v>0.30461197840017001</v>
      </c>
    </row>
    <row r="4146" spans="1:3" x14ac:dyDescent="0.25">
      <c r="A4146" t="s">
        <v>163</v>
      </c>
      <c r="B4146" t="s">
        <v>325</v>
      </c>
      <c r="C4146" s="1">
        <v>0.35148763905122599</v>
      </c>
    </row>
    <row r="4147" spans="1:3" x14ac:dyDescent="0.25">
      <c r="A4147" t="s">
        <v>163</v>
      </c>
      <c r="B4147" t="s">
        <v>132</v>
      </c>
      <c r="C4147" s="1">
        <v>0.31266738009603801</v>
      </c>
    </row>
    <row r="4148" spans="1:3" x14ac:dyDescent="0.25">
      <c r="A4148" t="s">
        <v>163</v>
      </c>
      <c r="B4148" t="s">
        <v>327</v>
      </c>
      <c r="C4148" s="1">
        <v>0.29663914954822301</v>
      </c>
    </row>
    <row r="4149" spans="1:3" x14ac:dyDescent="0.25">
      <c r="A4149" t="s">
        <v>163</v>
      </c>
      <c r="B4149" t="s">
        <v>328</v>
      </c>
      <c r="C4149" s="1">
        <v>0.32383655707373599</v>
      </c>
    </row>
    <row r="4150" spans="1:3" x14ac:dyDescent="0.25">
      <c r="A4150" t="s">
        <v>163</v>
      </c>
      <c r="B4150" t="s">
        <v>133</v>
      </c>
      <c r="C4150" s="1">
        <v>0.30417129465756199</v>
      </c>
    </row>
    <row r="4151" spans="1:3" x14ac:dyDescent="0.25">
      <c r="A4151" t="s">
        <v>163</v>
      </c>
      <c r="B4151" t="s">
        <v>412</v>
      </c>
      <c r="C4151" s="1">
        <v>0.32620243067340698</v>
      </c>
    </row>
    <row r="4152" spans="1:3" x14ac:dyDescent="0.25">
      <c r="A4152" t="s">
        <v>163</v>
      </c>
      <c r="B4152" t="s">
        <v>208</v>
      </c>
      <c r="C4152" s="1">
        <v>0.37575383562788101</v>
      </c>
    </row>
    <row r="4153" spans="1:3" x14ac:dyDescent="0.25">
      <c r="A4153" t="s">
        <v>163</v>
      </c>
      <c r="B4153" t="s">
        <v>209</v>
      </c>
      <c r="C4153" s="1">
        <v>0.31507563818150203</v>
      </c>
    </row>
    <row r="4154" spans="1:3" x14ac:dyDescent="0.25">
      <c r="A4154" t="s">
        <v>163</v>
      </c>
      <c r="B4154" t="s">
        <v>210</v>
      </c>
      <c r="C4154" s="1">
        <v>0.35746798179531297</v>
      </c>
    </row>
    <row r="4155" spans="1:3" x14ac:dyDescent="0.25">
      <c r="A4155" t="s">
        <v>163</v>
      </c>
      <c r="B4155" t="s">
        <v>211</v>
      </c>
      <c r="C4155" s="1">
        <v>0.33822621904682798</v>
      </c>
    </row>
    <row r="4156" spans="1:3" x14ac:dyDescent="0.25">
      <c r="A4156" t="s">
        <v>163</v>
      </c>
      <c r="B4156" t="s">
        <v>329</v>
      </c>
      <c r="C4156" s="1">
        <v>0.32499893636571198</v>
      </c>
    </row>
    <row r="4157" spans="1:3" x14ac:dyDescent="0.25">
      <c r="A4157" t="s">
        <v>163</v>
      </c>
      <c r="B4157" t="s">
        <v>212</v>
      </c>
      <c r="C4157" s="1">
        <v>0.349300135415748</v>
      </c>
    </row>
    <row r="4158" spans="1:3" x14ac:dyDescent="0.25">
      <c r="A4158" t="s">
        <v>163</v>
      </c>
      <c r="B4158" t="s">
        <v>397</v>
      </c>
      <c r="C4158" s="1">
        <v>0.301648734659756</v>
      </c>
    </row>
    <row r="4159" spans="1:3" x14ac:dyDescent="0.25">
      <c r="A4159" t="s">
        <v>163</v>
      </c>
      <c r="B4159" t="s">
        <v>213</v>
      </c>
      <c r="C4159" s="1">
        <v>0.35983326573514401</v>
      </c>
    </row>
    <row r="4160" spans="1:3" x14ac:dyDescent="0.25">
      <c r="A4160" t="s">
        <v>163</v>
      </c>
      <c r="B4160" t="s">
        <v>331</v>
      </c>
      <c r="C4160" s="1">
        <v>0.34528126010391302</v>
      </c>
    </row>
    <row r="4161" spans="1:3" x14ac:dyDescent="0.25">
      <c r="A4161" t="s">
        <v>163</v>
      </c>
      <c r="B4161" t="s">
        <v>214</v>
      </c>
      <c r="C4161" s="1">
        <v>0.367393208702813</v>
      </c>
    </row>
    <row r="4162" spans="1:3" x14ac:dyDescent="0.25">
      <c r="A4162" t="s">
        <v>163</v>
      </c>
      <c r="B4162" t="s">
        <v>332</v>
      </c>
      <c r="C4162" s="1">
        <v>0.33028429492948103</v>
      </c>
    </row>
    <row r="4163" spans="1:3" x14ac:dyDescent="0.25">
      <c r="A4163" t="s">
        <v>163</v>
      </c>
      <c r="B4163" t="s">
        <v>215</v>
      </c>
      <c r="C4163" s="1">
        <v>0.33362711997661998</v>
      </c>
    </row>
    <row r="4164" spans="1:3" x14ac:dyDescent="0.25">
      <c r="A4164" t="s">
        <v>163</v>
      </c>
      <c r="B4164" t="s">
        <v>216</v>
      </c>
      <c r="C4164" s="1">
        <v>0.31653446539461899</v>
      </c>
    </row>
    <row r="4165" spans="1:3" x14ac:dyDescent="0.25">
      <c r="A4165" t="s">
        <v>163</v>
      </c>
      <c r="B4165" t="s">
        <v>135</v>
      </c>
      <c r="C4165" s="1">
        <v>0.32885685370228701</v>
      </c>
    </row>
    <row r="4166" spans="1:3" x14ac:dyDescent="0.25">
      <c r="A4166" t="s">
        <v>163</v>
      </c>
      <c r="B4166" t="s">
        <v>217</v>
      </c>
      <c r="C4166" s="1">
        <v>0.33877712531455101</v>
      </c>
    </row>
    <row r="4167" spans="1:3" x14ac:dyDescent="0.25">
      <c r="A4167" t="s">
        <v>163</v>
      </c>
      <c r="B4167" t="s">
        <v>218</v>
      </c>
      <c r="C4167" s="1">
        <v>0.33558988828449898</v>
      </c>
    </row>
    <row r="4168" spans="1:3" x14ac:dyDescent="0.25">
      <c r="A4168" t="s">
        <v>163</v>
      </c>
      <c r="B4168" t="s">
        <v>334</v>
      </c>
      <c r="C4168" s="1">
        <v>0.35922488201498398</v>
      </c>
    </row>
    <row r="4169" spans="1:3" x14ac:dyDescent="0.25">
      <c r="A4169" t="s">
        <v>163</v>
      </c>
      <c r="B4169" t="s">
        <v>219</v>
      </c>
      <c r="C4169" s="1">
        <v>0.35791274453683503</v>
      </c>
    </row>
    <row r="4170" spans="1:3" x14ac:dyDescent="0.25">
      <c r="A4170" t="s">
        <v>163</v>
      </c>
      <c r="B4170" t="s">
        <v>220</v>
      </c>
      <c r="C4170" s="1">
        <v>0.29441703520585799</v>
      </c>
    </row>
    <row r="4171" spans="1:3" x14ac:dyDescent="0.25">
      <c r="A4171" t="s">
        <v>163</v>
      </c>
      <c r="B4171" t="s">
        <v>398</v>
      </c>
      <c r="C4171" s="1">
        <v>0.327801797285526</v>
      </c>
    </row>
    <row r="4172" spans="1:3" x14ac:dyDescent="0.25">
      <c r="A4172" t="s">
        <v>163</v>
      </c>
      <c r="B4172" t="s">
        <v>221</v>
      </c>
      <c r="C4172" s="1">
        <v>0.30848583362163201</v>
      </c>
    </row>
    <row r="4173" spans="1:3" x14ac:dyDescent="0.25">
      <c r="A4173" t="s">
        <v>163</v>
      </c>
      <c r="B4173" t="s">
        <v>399</v>
      </c>
      <c r="C4173" s="1">
        <v>0.31753417327137401</v>
      </c>
    </row>
    <row r="4174" spans="1:3" x14ac:dyDescent="0.25">
      <c r="A4174" t="s">
        <v>163</v>
      </c>
      <c r="B4174" t="s">
        <v>335</v>
      </c>
      <c r="C4174" s="1">
        <v>0.303817778993975</v>
      </c>
    </row>
    <row r="4175" spans="1:3" x14ac:dyDescent="0.25">
      <c r="A4175" t="s">
        <v>163</v>
      </c>
      <c r="B4175" t="s">
        <v>336</v>
      </c>
      <c r="C4175" s="1">
        <v>0.29101806113532103</v>
      </c>
    </row>
    <row r="4176" spans="1:3" x14ac:dyDescent="0.25">
      <c r="A4176" t="s">
        <v>163</v>
      </c>
      <c r="B4176" t="s">
        <v>224</v>
      </c>
      <c r="C4176" s="1">
        <v>0.31126615648352801</v>
      </c>
    </row>
    <row r="4177" spans="1:3" x14ac:dyDescent="0.25">
      <c r="A4177" t="s">
        <v>163</v>
      </c>
      <c r="B4177" t="s">
        <v>337</v>
      </c>
      <c r="C4177" s="1">
        <v>0.331533106494104</v>
      </c>
    </row>
    <row r="4178" spans="1:3" x14ac:dyDescent="0.25">
      <c r="A4178" t="s">
        <v>163</v>
      </c>
      <c r="B4178" t="s">
        <v>225</v>
      </c>
      <c r="C4178" s="1">
        <v>0.33223954235708503</v>
      </c>
    </row>
    <row r="4179" spans="1:3" x14ac:dyDescent="0.25">
      <c r="A4179" t="s">
        <v>163</v>
      </c>
      <c r="B4179" t="s">
        <v>338</v>
      </c>
      <c r="C4179" s="1">
        <v>0.323366668377425</v>
      </c>
    </row>
    <row r="4180" spans="1:3" x14ac:dyDescent="0.25">
      <c r="A4180" t="s">
        <v>163</v>
      </c>
      <c r="B4180" t="s">
        <v>226</v>
      </c>
      <c r="C4180" s="1">
        <v>0.32205806343271398</v>
      </c>
    </row>
    <row r="4181" spans="1:3" x14ac:dyDescent="0.25">
      <c r="A4181" t="s">
        <v>163</v>
      </c>
      <c r="B4181" t="s">
        <v>137</v>
      </c>
      <c r="C4181" s="1">
        <v>0.32309119449559598</v>
      </c>
    </row>
    <row r="4182" spans="1:3" x14ac:dyDescent="0.25">
      <c r="A4182" t="s">
        <v>163</v>
      </c>
      <c r="B4182" t="s">
        <v>227</v>
      </c>
      <c r="C4182" s="1">
        <v>0.37720635595715302</v>
      </c>
    </row>
    <row r="4183" spans="1:3" x14ac:dyDescent="0.25">
      <c r="A4183" t="s">
        <v>163</v>
      </c>
      <c r="B4183" t="s">
        <v>339</v>
      </c>
      <c r="C4183" s="1">
        <v>0.35659417401360299</v>
      </c>
    </row>
    <row r="4184" spans="1:3" x14ac:dyDescent="0.25">
      <c r="A4184" t="s">
        <v>163</v>
      </c>
      <c r="B4184" t="s">
        <v>228</v>
      </c>
      <c r="C4184" s="1">
        <v>0.35794736101544</v>
      </c>
    </row>
    <row r="4185" spans="1:3" x14ac:dyDescent="0.25">
      <c r="A4185" t="s">
        <v>163</v>
      </c>
      <c r="B4185" t="s">
        <v>229</v>
      </c>
      <c r="C4185" s="1">
        <v>0.35119553543910598</v>
      </c>
    </row>
    <row r="4186" spans="1:3" x14ac:dyDescent="0.25">
      <c r="A4186" t="s">
        <v>163</v>
      </c>
      <c r="B4186" t="s">
        <v>341</v>
      </c>
      <c r="C4186" s="1">
        <v>0.32355284293022402</v>
      </c>
    </row>
    <row r="4187" spans="1:3" x14ac:dyDescent="0.25">
      <c r="A4187" t="s">
        <v>163</v>
      </c>
      <c r="B4187" t="s">
        <v>342</v>
      </c>
      <c r="C4187" s="1">
        <v>0.30647434768672499</v>
      </c>
    </row>
    <row r="4188" spans="1:3" x14ac:dyDescent="0.25">
      <c r="A4188" t="s">
        <v>163</v>
      </c>
      <c r="B4188" t="s">
        <v>230</v>
      </c>
      <c r="C4188" s="1">
        <v>0.314961234586077</v>
      </c>
    </row>
    <row r="4189" spans="1:3" x14ac:dyDescent="0.25">
      <c r="A4189" t="s">
        <v>163</v>
      </c>
      <c r="B4189" t="s">
        <v>413</v>
      </c>
      <c r="C4189" s="1">
        <v>0.31292510763013798</v>
      </c>
    </row>
    <row r="4190" spans="1:3" x14ac:dyDescent="0.25">
      <c r="A4190" t="s">
        <v>163</v>
      </c>
      <c r="B4190" t="s">
        <v>400</v>
      </c>
      <c r="C4190" s="1">
        <v>0.324306224157907</v>
      </c>
    </row>
    <row r="4191" spans="1:3" x14ac:dyDescent="0.25">
      <c r="A4191" t="s">
        <v>163</v>
      </c>
      <c r="B4191" t="s">
        <v>231</v>
      </c>
      <c r="C4191" s="1">
        <v>0.34675124560284998</v>
      </c>
    </row>
    <row r="4192" spans="1:3" x14ac:dyDescent="0.25">
      <c r="A4192" t="s">
        <v>163</v>
      </c>
      <c r="B4192" t="s">
        <v>343</v>
      </c>
      <c r="C4192" s="1">
        <v>0.35270525633982602</v>
      </c>
    </row>
    <row r="4193" spans="1:3" x14ac:dyDescent="0.25">
      <c r="A4193" t="s">
        <v>163</v>
      </c>
      <c r="B4193" t="s">
        <v>344</v>
      </c>
      <c r="C4193" s="1">
        <v>0.32979384040795701</v>
      </c>
    </row>
    <row r="4194" spans="1:3" x14ac:dyDescent="0.25">
      <c r="A4194" t="s">
        <v>163</v>
      </c>
      <c r="B4194" t="s">
        <v>232</v>
      </c>
      <c r="C4194" s="1">
        <v>0.33240085869975899</v>
      </c>
    </row>
    <row r="4195" spans="1:3" x14ac:dyDescent="0.25">
      <c r="A4195" t="s">
        <v>163</v>
      </c>
      <c r="B4195" t="s">
        <v>233</v>
      </c>
      <c r="C4195" s="1">
        <v>0.352308895116625</v>
      </c>
    </row>
    <row r="4196" spans="1:3" x14ac:dyDescent="0.25">
      <c r="A4196" t="s">
        <v>163</v>
      </c>
      <c r="B4196" t="s">
        <v>140</v>
      </c>
      <c r="C4196" s="1">
        <v>0.33313746121600002</v>
      </c>
    </row>
    <row r="4197" spans="1:3" x14ac:dyDescent="0.25">
      <c r="A4197" t="s">
        <v>163</v>
      </c>
      <c r="B4197" t="s">
        <v>234</v>
      </c>
      <c r="C4197" s="1">
        <v>0.33514232778645298</v>
      </c>
    </row>
    <row r="4198" spans="1:3" x14ac:dyDescent="0.25">
      <c r="A4198" t="s">
        <v>163</v>
      </c>
      <c r="B4198" t="s">
        <v>414</v>
      </c>
      <c r="C4198" s="1">
        <v>0.34272999342674398</v>
      </c>
    </row>
    <row r="4199" spans="1:3" x14ac:dyDescent="0.25">
      <c r="A4199" t="s">
        <v>163</v>
      </c>
      <c r="B4199" t="s">
        <v>409</v>
      </c>
      <c r="C4199" s="1">
        <v>0.335966155617278</v>
      </c>
    </row>
    <row r="4200" spans="1:3" x14ac:dyDescent="0.25">
      <c r="A4200" t="s">
        <v>163</v>
      </c>
      <c r="B4200" t="s">
        <v>235</v>
      </c>
      <c r="C4200" s="1">
        <v>0.370041223298538</v>
      </c>
    </row>
    <row r="4201" spans="1:3" x14ac:dyDescent="0.25">
      <c r="A4201" t="s">
        <v>163</v>
      </c>
      <c r="B4201" t="s">
        <v>345</v>
      </c>
      <c r="C4201" s="1">
        <v>0.35061299535523599</v>
      </c>
    </row>
    <row r="4202" spans="1:3" x14ac:dyDescent="0.25">
      <c r="A4202" t="s">
        <v>163</v>
      </c>
      <c r="B4202" t="s">
        <v>236</v>
      </c>
      <c r="C4202" s="1">
        <v>0.328385540854089</v>
      </c>
    </row>
    <row r="4203" spans="1:3" x14ac:dyDescent="0.25">
      <c r="A4203" t="s">
        <v>163</v>
      </c>
      <c r="B4203" t="s">
        <v>141</v>
      </c>
      <c r="C4203" s="1">
        <v>0.34756975437232301</v>
      </c>
    </row>
    <row r="4204" spans="1:3" x14ac:dyDescent="0.25">
      <c r="A4204" t="s">
        <v>163</v>
      </c>
      <c r="B4204" t="s">
        <v>401</v>
      </c>
      <c r="C4204" s="1">
        <v>0.29520628137371202</v>
      </c>
    </row>
    <row r="4205" spans="1:3" x14ac:dyDescent="0.25">
      <c r="A4205" t="s">
        <v>163</v>
      </c>
      <c r="B4205" t="s">
        <v>346</v>
      </c>
      <c r="C4205" s="1">
        <v>0.32801261986187302</v>
      </c>
    </row>
    <row r="4206" spans="1:3" x14ac:dyDescent="0.25">
      <c r="A4206" t="s">
        <v>163</v>
      </c>
      <c r="B4206" t="s">
        <v>347</v>
      </c>
      <c r="C4206" s="1">
        <v>0.31511570546583201</v>
      </c>
    </row>
    <row r="4207" spans="1:3" x14ac:dyDescent="0.25">
      <c r="A4207" t="s">
        <v>163</v>
      </c>
      <c r="B4207" t="s">
        <v>348</v>
      </c>
      <c r="C4207" s="1">
        <v>0.30718129265780197</v>
      </c>
    </row>
    <row r="4208" spans="1:3" x14ac:dyDescent="0.25">
      <c r="A4208" t="s">
        <v>163</v>
      </c>
      <c r="B4208" t="s">
        <v>349</v>
      </c>
      <c r="C4208" s="1">
        <v>0.333931893348418</v>
      </c>
    </row>
    <row r="4209" spans="1:3" x14ac:dyDescent="0.25">
      <c r="A4209" t="s">
        <v>163</v>
      </c>
      <c r="B4209" t="s">
        <v>350</v>
      </c>
      <c r="C4209" s="1">
        <v>0.34267896409717902</v>
      </c>
    </row>
    <row r="4210" spans="1:3" x14ac:dyDescent="0.25">
      <c r="A4210" t="s">
        <v>163</v>
      </c>
      <c r="B4210" t="s">
        <v>351</v>
      </c>
      <c r="C4210" s="1">
        <v>0.34067738391315799</v>
      </c>
    </row>
    <row r="4211" spans="1:3" x14ac:dyDescent="0.25">
      <c r="A4211" t="s">
        <v>163</v>
      </c>
      <c r="B4211" t="s">
        <v>388</v>
      </c>
      <c r="C4211" s="1">
        <v>0.30522413298881002</v>
      </c>
    </row>
    <row r="4212" spans="1:3" x14ac:dyDescent="0.25">
      <c r="A4212" t="s">
        <v>163</v>
      </c>
      <c r="B4212" t="s">
        <v>237</v>
      </c>
      <c r="C4212" s="1">
        <v>0.34211265233941501</v>
      </c>
    </row>
    <row r="4213" spans="1:3" x14ac:dyDescent="0.25">
      <c r="A4213" t="s">
        <v>163</v>
      </c>
      <c r="B4213" t="s">
        <v>239</v>
      </c>
      <c r="C4213" s="1">
        <v>0.37546889590469401</v>
      </c>
    </row>
    <row r="4214" spans="1:3" x14ac:dyDescent="0.25">
      <c r="A4214" t="s">
        <v>163</v>
      </c>
      <c r="B4214" t="s">
        <v>142</v>
      </c>
      <c r="C4214" s="1">
        <v>0.343531258187386</v>
      </c>
    </row>
    <row r="4215" spans="1:3" x14ac:dyDescent="0.25">
      <c r="A4215" t="s">
        <v>163</v>
      </c>
      <c r="B4215" t="s">
        <v>143</v>
      </c>
      <c r="C4215" s="1">
        <v>0.30927162331482799</v>
      </c>
    </row>
    <row r="4216" spans="1:3" x14ac:dyDescent="0.25">
      <c r="A4216" t="s">
        <v>163</v>
      </c>
      <c r="B4216" t="s">
        <v>240</v>
      </c>
      <c r="C4216" s="1">
        <v>0.31103118322848899</v>
      </c>
    </row>
    <row r="4217" spans="1:3" x14ac:dyDescent="0.25">
      <c r="A4217" t="s">
        <v>163</v>
      </c>
      <c r="B4217" t="s">
        <v>425</v>
      </c>
      <c r="C4217" s="1">
        <v>0.30688106947074001</v>
      </c>
    </row>
    <row r="4218" spans="1:3" x14ac:dyDescent="0.25">
      <c r="A4218" t="s">
        <v>163</v>
      </c>
      <c r="B4218" t="s">
        <v>241</v>
      </c>
      <c r="C4218" s="1">
        <v>0.30495088700816397</v>
      </c>
    </row>
    <row r="4219" spans="1:3" x14ac:dyDescent="0.25">
      <c r="A4219" t="s">
        <v>163</v>
      </c>
      <c r="B4219" t="s">
        <v>353</v>
      </c>
      <c r="C4219" s="1">
        <v>0.29924168519705402</v>
      </c>
    </row>
    <row r="4220" spans="1:3" x14ac:dyDescent="0.25">
      <c r="A4220" t="s">
        <v>163</v>
      </c>
      <c r="B4220" t="s">
        <v>242</v>
      </c>
      <c r="C4220" s="1">
        <v>0.37576535627958302</v>
      </c>
    </row>
    <row r="4221" spans="1:3" x14ac:dyDescent="0.25">
      <c r="A4221" t="s">
        <v>163</v>
      </c>
      <c r="B4221" t="s">
        <v>354</v>
      </c>
      <c r="C4221" s="1">
        <v>0.28974519687980499</v>
      </c>
    </row>
    <row r="4222" spans="1:3" x14ac:dyDescent="0.25">
      <c r="A4222" t="s">
        <v>163</v>
      </c>
      <c r="B4222" t="s">
        <v>355</v>
      </c>
      <c r="C4222" s="1">
        <v>0.32867139279462798</v>
      </c>
    </row>
    <row r="4223" spans="1:3" x14ac:dyDescent="0.25">
      <c r="A4223" t="s">
        <v>163</v>
      </c>
      <c r="B4223" t="s">
        <v>146</v>
      </c>
      <c r="C4223" s="1">
        <v>0.35624242918261201</v>
      </c>
    </row>
    <row r="4224" spans="1:3" x14ac:dyDescent="0.25">
      <c r="A4224" t="s">
        <v>163</v>
      </c>
      <c r="B4224" t="s">
        <v>357</v>
      </c>
      <c r="C4224" s="1">
        <v>0.32837432492042801</v>
      </c>
    </row>
    <row r="4225" spans="1:3" x14ac:dyDescent="0.25">
      <c r="A4225" t="s">
        <v>163</v>
      </c>
      <c r="B4225" t="s">
        <v>243</v>
      </c>
      <c r="C4225" s="1">
        <v>0.36382156274042698</v>
      </c>
    </row>
    <row r="4226" spans="1:3" x14ac:dyDescent="0.25">
      <c r="A4226" t="s">
        <v>163</v>
      </c>
      <c r="B4226" t="s">
        <v>402</v>
      </c>
      <c r="C4226" s="1">
        <v>0.341018272453884</v>
      </c>
    </row>
    <row r="4227" spans="1:3" x14ac:dyDescent="0.25">
      <c r="A4227" t="s">
        <v>163</v>
      </c>
      <c r="B4227" t="s">
        <v>358</v>
      </c>
      <c r="C4227" s="1">
        <v>0.33663613910883899</v>
      </c>
    </row>
    <row r="4228" spans="1:3" x14ac:dyDescent="0.25">
      <c r="A4228" t="s">
        <v>163</v>
      </c>
      <c r="B4228" t="s">
        <v>244</v>
      </c>
      <c r="C4228" s="1">
        <v>0.30205786888518998</v>
      </c>
    </row>
    <row r="4229" spans="1:3" x14ac:dyDescent="0.25">
      <c r="A4229" t="s">
        <v>163</v>
      </c>
      <c r="B4229" t="s">
        <v>245</v>
      </c>
      <c r="C4229" s="1">
        <v>0.34855099639433001</v>
      </c>
    </row>
    <row r="4230" spans="1:3" x14ac:dyDescent="0.25">
      <c r="A4230" t="s">
        <v>163</v>
      </c>
      <c r="B4230" t="s">
        <v>359</v>
      </c>
      <c r="C4230" s="1">
        <v>0.324265323898975</v>
      </c>
    </row>
    <row r="4231" spans="1:3" x14ac:dyDescent="0.25">
      <c r="A4231" t="s">
        <v>163</v>
      </c>
      <c r="B4231" t="s">
        <v>360</v>
      </c>
      <c r="C4231" s="1">
        <v>0.35091325310462901</v>
      </c>
    </row>
    <row r="4232" spans="1:3" x14ac:dyDescent="0.25">
      <c r="A4232" t="s">
        <v>163</v>
      </c>
      <c r="B4232" t="s">
        <v>361</v>
      </c>
      <c r="C4232" s="1">
        <v>0.332401129232752</v>
      </c>
    </row>
    <row r="4233" spans="1:3" x14ac:dyDescent="0.25">
      <c r="A4233" t="s">
        <v>163</v>
      </c>
      <c r="B4233" t="s">
        <v>362</v>
      </c>
      <c r="C4233" s="1">
        <v>0.33517848276902201</v>
      </c>
    </row>
    <row r="4234" spans="1:3" x14ac:dyDescent="0.25">
      <c r="A4234" t="s">
        <v>163</v>
      </c>
      <c r="B4234" t="s">
        <v>246</v>
      </c>
      <c r="C4234" s="1">
        <v>0.330651288009086</v>
      </c>
    </row>
    <row r="4235" spans="1:3" x14ac:dyDescent="0.25">
      <c r="A4235" t="s">
        <v>163</v>
      </c>
      <c r="B4235" t="s">
        <v>247</v>
      </c>
      <c r="C4235" s="1">
        <v>0.33778516148718202</v>
      </c>
    </row>
    <row r="4236" spans="1:3" x14ac:dyDescent="0.25">
      <c r="A4236" t="s">
        <v>163</v>
      </c>
      <c r="B4236" t="s">
        <v>248</v>
      </c>
      <c r="C4236" s="1">
        <v>0.29569739728010602</v>
      </c>
    </row>
    <row r="4237" spans="1:3" x14ac:dyDescent="0.25">
      <c r="A4237" t="s">
        <v>163</v>
      </c>
      <c r="B4237" t="s">
        <v>249</v>
      </c>
      <c r="C4237" s="1">
        <v>0.300427732123423</v>
      </c>
    </row>
    <row r="4238" spans="1:3" x14ac:dyDescent="0.25">
      <c r="A4238" t="s">
        <v>163</v>
      </c>
      <c r="B4238" t="s">
        <v>403</v>
      </c>
      <c r="C4238" s="1">
        <v>0.31502146820082</v>
      </c>
    </row>
    <row r="4239" spans="1:3" x14ac:dyDescent="0.25">
      <c r="A4239" t="s">
        <v>163</v>
      </c>
      <c r="B4239" t="s">
        <v>150</v>
      </c>
      <c r="C4239" s="1">
        <v>0.30881250123893</v>
      </c>
    </row>
    <row r="4240" spans="1:3" x14ac:dyDescent="0.25">
      <c r="A4240" t="s">
        <v>163</v>
      </c>
      <c r="B4240" t="s">
        <v>250</v>
      </c>
      <c r="C4240" s="1">
        <v>0.347614735511665</v>
      </c>
    </row>
    <row r="4241" spans="1:3" x14ac:dyDescent="0.25">
      <c r="A4241" t="s">
        <v>163</v>
      </c>
      <c r="B4241" t="s">
        <v>364</v>
      </c>
      <c r="C4241" s="1">
        <v>0.30540822592986899</v>
      </c>
    </row>
    <row r="4242" spans="1:3" x14ac:dyDescent="0.25">
      <c r="A4242" t="s">
        <v>163</v>
      </c>
      <c r="B4242" t="s">
        <v>251</v>
      </c>
      <c r="C4242" s="1">
        <v>0.30315386112369103</v>
      </c>
    </row>
    <row r="4243" spans="1:3" x14ac:dyDescent="0.25">
      <c r="A4243" t="s">
        <v>163</v>
      </c>
      <c r="B4243" t="s">
        <v>252</v>
      </c>
      <c r="C4243" s="1">
        <v>0.329295731137909</v>
      </c>
    </row>
    <row r="4244" spans="1:3" x14ac:dyDescent="0.25">
      <c r="A4244" t="s">
        <v>163</v>
      </c>
      <c r="B4244" t="s">
        <v>253</v>
      </c>
      <c r="C4244" s="1">
        <v>0.32640973996272798</v>
      </c>
    </row>
    <row r="4245" spans="1:3" x14ac:dyDescent="0.25">
      <c r="A4245" t="s">
        <v>163</v>
      </c>
      <c r="B4245" t="s">
        <v>152</v>
      </c>
      <c r="C4245" s="1">
        <v>0.31287083855095499</v>
      </c>
    </row>
    <row r="4246" spans="1:3" x14ac:dyDescent="0.25">
      <c r="A4246" t="s">
        <v>163</v>
      </c>
      <c r="B4246" t="s">
        <v>254</v>
      </c>
      <c r="C4246" s="1">
        <v>0.32300050747862602</v>
      </c>
    </row>
    <row r="4247" spans="1:3" x14ac:dyDescent="0.25">
      <c r="A4247" t="s">
        <v>163</v>
      </c>
      <c r="B4247" t="s">
        <v>255</v>
      </c>
      <c r="C4247" s="1">
        <v>0.34323548128616099</v>
      </c>
    </row>
    <row r="4248" spans="1:3" x14ac:dyDescent="0.25">
      <c r="A4248" t="s">
        <v>163</v>
      </c>
      <c r="B4248" t="s">
        <v>365</v>
      </c>
      <c r="C4248" s="1">
        <v>0.338810149628894</v>
      </c>
    </row>
    <row r="4249" spans="1:3" x14ac:dyDescent="0.25">
      <c r="A4249" t="s">
        <v>163</v>
      </c>
      <c r="B4249" t="s">
        <v>256</v>
      </c>
      <c r="C4249" s="1">
        <v>0.320888648911131</v>
      </c>
    </row>
    <row r="4250" spans="1:3" x14ac:dyDescent="0.25">
      <c r="A4250" t="s">
        <v>163</v>
      </c>
      <c r="B4250" t="s">
        <v>404</v>
      </c>
      <c r="C4250" s="1">
        <v>0.31288515740365302</v>
      </c>
    </row>
    <row r="4251" spans="1:3" x14ac:dyDescent="0.25">
      <c r="A4251" t="s">
        <v>163</v>
      </c>
      <c r="B4251" t="s">
        <v>366</v>
      </c>
      <c r="C4251" s="1">
        <v>0.31511481845428302</v>
      </c>
    </row>
    <row r="4252" spans="1:3" x14ac:dyDescent="0.25">
      <c r="A4252" t="s">
        <v>163</v>
      </c>
      <c r="B4252" t="s">
        <v>257</v>
      </c>
      <c r="C4252" s="1">
        <v>0.34592778157623399</v>
      </c>
    </row>
    <row r="4253" spans="1:3" x14ac:dyDescent="0.25">
      <c r="A4253" t="s">
        <v>163</v>
      </c>
      <c r="B4253" t="s">
        <v>367</v>
      </c>
      <c r="C4253" s="1">
        <v>0.35323573727138302</v>
      </c>
    </row>
    <row r="4254" spans="1:3" x14ac:dyDescent="0.25">
      <c r="A4254" t="s">
        <v>163</v>
      </c>
      <c r="B4254" t="s">
        <v>368</v>
      </c>
      <c r="C4254" s="1">
        <v>0.34371626759651203</v>
      </c>
    </row>
    <row r="4255" spans="1:3" x14ac:dyDescent="0.25">
      <c r="A4255" t="s">
        <v>163</v>
      </c>
      <c r="B4255" t="s">
        <v>258</v>
      </c>
      <c r="C4255" s="1">
        <v>0.31665494632824698</v>
      </c>
    </row>
    <row r="4256" spans="1:3" x14ac:dyDescent="0.25">
      <c r="A4256" t="s">
        <v>163</v>
      </c>
      <c r="B4256" t="s">
        <v>416</v>
      </c>
      <c r="C4256" s="1">
        <v>0.321760319845663</v>
      </c>
    </row>
    <row r="4257" spans="1:3" x14ac:dyDescent="0.25">
      <c r="A4257" t="s">
        <v>163</v>
      </c>
      <c r="B4257" t="s">
        <v>369</v>
      </c>
      <c r="C4257" s="1">
        <v>0.35819368883055902</v>
      </c>
    </row>
    <row r="4258" spans="1:3" x14ac:dyDescent="0.25">
      <c r="A4258" t="s">
        <v>163</v>
      </c>
      <c r="B4258" t="s">
        <v>370</v>
      </c>
      <c r="C4258" s="1">
        <v>0.29305434846867601</v>
      </c>
    </row>
    <row r="4259" spans="1:3" x14ac:dyDescent="0.25">
      <c r="A4259" t="s">
        <v>163</v>
      </c>
      <c r="B4259" t="s">
        <v>371</v>
      </c>
      <c r="C4259" s="1">
        <v>0.329860518975926</v>
      </c>
    </row>
    <row r="4260" spans="1:3" x14ac:dyDescent="0.25">
      <c r="A4260" t="s">
        <v>163</v>
      </c>
      <c r="B4260" t="s">
        <v>405</v>
      </c>
      <c r="C4260" s="1">
        <v>0.29904939968845601</v>
      </c>
    </row>
    <row r="4261" spans="1:3" x14ac:dyDescent="0.25">
      <c r="A4261" t="s">
        <v>163</v>
      </c>
      <c r="B4261" t="s">
        <v>261</v>
      </c>
      <c r="C4261" s="1">
        <v>0.347987563824319</v>
      </c>
    </row>
    <row r="4262" spans="1:3" x14ac:dyDescent="0.25">
      <c r="A4262" t="s">
        <v>163</v>
      </c>
      <c r="B4262" t="s">
        <v>262</v>
      </c>
      <c r="C4262" s="1">
        <v>0.33683141727531102</v>
      </c>
    </row>
    <row r="4263" spans="1:3" x14ac:dyDescent="0.25">
      <c r="A4263" t="s">
        <v>163</v>
      </c>
      <c r="B4263" t="s">
        <v>417</v>
      </c>
      <c r="C4263" s="1">
        <v>0.33981670553244703</v>
      </c>
    </row>
    <row r="4264" spans="1:3" x14ac:dyDescent="0.25">
      <c r="A4264" t="s">
        <v>163</v>
      </c>
      <c r="B4264" t="s">
        <v>263</v>
      </c>
      <c r="C4264" s="1">
        <v>0.33771613695037001</v>
      </c>
    </row>
    <row r="4265" spans="1:3" x14ac:dyDescent="0.25">
      <c r="A4265" t="s">
        <v>163</v>
      </c>
      <c r="B4265" t="s">
        <v>264</v>
      </c>
      <c r="C4265" s="1">
        <v>0.33956206404417899</v>
      </c>
    </row>
    <row r="4266" spans="1:3" x14ac:dyDescent="0.25">
      <c r="A4266" t="s">
        <v>163</v>
      </c>
      <c r="B4266" t="s">
        <v>372</v>
      </c>
      <c r="C4266" s="1">
        <v>0.32665507065191501</v>
      </c>
    </row>
    <row r="4267" spans="1:3" x14ac:dyDescent="0.25">
      <c r="A4267" t="s">
        <v>163</v>
      </c>
      <c r="B4267" t="s">
        <v>383</v>
      </c>
      <c r="C4267" s="1">
        <v>0.35225890379154001</v>
      </c>
    </row>
    <row r="4268" spans="1:3" x14ac:dyDescent="0.25">
      <c r="A4268" t="s">
        <v>163</v>
      </c>
      <c r="B4268" t="s">
        <v>265</v>
      </c>
      <c r="C4268" s="1">
        <v>0.36764565433919</v>
      </c>
    </row>
    <row r="4269" spans="1:3" x14ac:dyDescent="0.25">
      <c r="A4269" t="s">
        <v>163</v>
      </c>
      <c r="B4269" t="s">
        <v>266</v>
      </c>
      <c r="C4269" s="1">
        <v>0.37149395273227898</v>
      </c>
    </row>
    <row r="4270" spans="1:3" x14ac:dyDescent="0.25">
      <c r="A4270" t="s">
        <v>163</v>
      </c>
      <c r="B4270" t="s">
        <v>267</v>
      </c>
      <c r="C4270" s="1">
        <v>0.35170344813105803</v>
      </c>
    </row>
    <row r="4271" spans="1:3" x14ac:dyDescent="0.25">
      <c r="A4271" t="s">
        <v>163</v>
      </c>
      <c r="B4271" t="s">
        <v>268</v>
      </c>
      <c r="C4271" s="1">
        <v>0.31980677907154997</v>
      </c>
    </row>
    <row r="4272" spans="1:3" x14ac:dyDescent="0.25">
      <c r="A4272" t="s">
        <v>163</v>
      </c>
      <c r="B4272" t="s">
        <v>269</v>
      </c>
      <c r="C4272" s="1">
        <v>0.32543343681501702</v>
      </c>
    </row>
    <row r="4273" spans="1:3" x14ac:dyDescent="0.25">
      <c r="A4273" t="s">
        <v>163</v>
      </c>
      <c r="B4273" t="s">
        <v>270</v>
      </c>
      <c r="C4273" s="1">
        <v>0.30171452647140101</v>
      </c>
    </row>
    <row r="4274" spans="1:3" x14ac:dyDescent="0.25">
      <c r="A4274" t="s">
        <v>163</v>
      </c>
      <c r="B4274" t="s">
        <v>271</v>
      </c>
      <c r="C4274" s="1">
        <v>0.35664576446318402</v>
      </c>
    </row>
    <row r="4275" spans="1:3" x14ac:dyDescent="0.25">
      <c r="A4275" t="s">
        <v>163</v>
      </c>
      <c r="B4275" t="s">
        <v>407</v>
      </c>
      <c r="C4275" s="1">
        <v>0.32768733425777402</v>
      </c>
    </row>
    <row r="4276" spans="1:3" x14ac:dyDescent="0.25">
      <c r="A4276" t="s">
        <v>163</v>
      </c>
      <c r="B4276" t="s">
        <v>375</v>
      </c>
      <c r="C4276" s="1">
        <v>0.325543914062839</v>
      </c>
    </row>
    <row r="4277" spans="1:3" x14ac:dyDescent="0.25">
      <c r="A4277" t="s">
        <v>163</v>
      </c>
      <c r="B4277" t="s">
        <v>418</v>
      </c>
      <c r="C4277" s="1">
        <v>0.34586129125436299</v>
      </c>
    </row>
    <row r="4278" spans="1:3" x14ac:dyDescent="0.25">
      <c r="A4278" t="s">
        <v>163</v>
      </c>
      <c r="B4278" t="s">
        <v>272</v>
      </c>
      <c r="C4278" s="1">
        <v>0.376530711916993</v>
      </c>
    </row>
    <row r="4279" spans="1:3" x14ac:dyDescent="0.25">
      <c r="A4279" t="s">
        <v>163</v>
      </c>
      <c r="B4279" t="s">
        <v>408</v>
      </c>
      <c r="C4279" s="1">
        <v>0.31975917806270798</v>
      </c>
    </row>
    <row r="4280" spans="1:3" x14ac:dyDescent="0.25">
      <c r="A4280" t="s">
        <v>163</v>
      </c>
      <c r="B4280" t="s">
        <v>273</v>
      </c>
      <c r="C4280" s="1">
        <v>0.31983058951607402</v>
      </c>
    </row>
    <row r="4281" spans="1:3" x14ac:dyDescent="0.25">
      <c r="A4281" t="s">
        <v>163</v>
      </c>
      <c r="B4281" t="s">
        <v>153</v>
      </c>
      <c r="C4281" s="1">
        <v>0.35170666586382698</v>
      </c>
    </row>
    <row r="4282" spans="1:3" x14ac:dyDescent="0.25">
      <c r="A4282" t="s">
        <v>164</v>
      </c>
      <c r="B4282" t="s">
        <v>155</v>
      </c>
      <c r="C4282" s="1">
        <v>0.30317676345926398</v>
      </c>
    </row>
    <row r="4283" spans="1:3" x14ac:dyDescent="0.25">
      <c r="A4283" t="s">
        <v>164</v>
      </c>
      <c r="B4283" t="s">
        <v>162</v>
      </c>
      <c r="C4283" s="1">
        <v>0.33221340843114</v>
      </c>
    </row>
    <row r="4284" spans="1:3" x14ac:dyDescent="0.25">
      <c r="A4284" t="s">
        <v>164</v>
      </c>
      <c r="B4284" t="s">
        <v>168</v>
      </c>
      <c r="C4284" s="1">
        <v>0.328118627224528</v>
      </c>
    </row>
    <row r="4285" spans="1:3" x14ac:dyDescent="0.25">
      <c r="A4285" t="s">
        <v>164</v>
      </c>
      <c r="B4285" t="s">
        <v>169</v>
      </c>
      <c r="C4285" s="1">
        <v>0.338736902533673</v>
      </c>
    </row>
    <row r="4286" spans="1:3" x14ac:dyDescent="0.25">
      <c r="A4286" t="s">
        <v>164</v>
      </c>
      <c r="B4286" t="s">
        <v>170</v>
      </c>
      <c r="C4286" s="1">
        <v>0.311671820580254</v>
      </c>
    </row>
    <row r="4287" spans="1:3" x14ac:dyDescent="0.25">
      <c r="A4287" t="s">
        <v>164</v>
      </c>
      <c r="B4287" t="s">
        <v>171</v>
      </c>
      <c r="C4287" s="1">
        <v>0.30438530567366401</v>
      </c>
    </row>
    <row r="4288" spans="1:3" x14ac:dyDescent="0.25">
      <c r="A4288" t="s">
        <v>164</v>
      </c>
      <c r="B4288" t="s">
        <v>282</v>
      </c>
      <c r="C4288" s="1">
        <v>0.317799456955554</v>
      </c>
    </row>
    <row r="4289" spans="1:3" x14ac:dyDescent="0.25">
      <c r="A4289" t="s">
        <v>164</v>
      </c>
      <c r="B4289" t="s">
        <v>284</v>
      </c>
      <c r="C4289" s="1">
        <v>0.32052767989917202</v>
      </c>
    </row>
    <row r="4290" spans="1:3" x14ac:dyDescent="0.25">
      <c r="A4290" t="s">
        <v>164</v>
      </c>
      <c r="B4290" t="s">
        <v>176</v>
      </c>
      <c r="C4290" s="1">
        <v>0.334734999247498</v>
      </c>
    </row>
    <row r="4291" spans="1:3" x14ac:dyDescent="0.25">
      <c r="A4291" t="s">
        <v>164</v>
      </c>
      <c r="B4291" t="s">
        <v>177</v>
      </c>
      <c r="C4291" s="1">
        <v>0.29684345110663501</v>
      </c>
    </row>
    <row r="4292" spans="1:3" x14ac:dyDescent="0.25">
      <c r="A4292" t="s">
        <v>164</v>
      </c>
      <c r="B4292" t="s">
        <v>180</v>
      </c>
      <c r="C4292" s="1">
        <v>0.33575970933347399</v>
      </c>
    </row>
    <row r="4293" spans="1:3" x14ac:dyDescent="0.25">
      <c r="A4293" t="s">
        <v>164</v>
      </c>
      <c r="B4293" t="s">
        <v>181</v>
      </c>
      <c r="C4293" s="1">
        <v>0.326279485429326</v>
      </c>
    </row>
    <row r="4294" spans="1:3" x14ac:dyDescent="0.25">
      <c r="A4294" t="s">
        <v>164</v>
      </c>
      <c r="B4294" t="s">
        <v>183</v>
      </c>
      <c r="C4294" s="1">
        <v>0.309595635838394</v>
      </c>
    </row>
    <row r="4295" spans="1:3" x14ac:dyDescent="0.25">
      <c r="A4295" t="s">
        <v>164</v>
      </c>
      <c r="B4295" t="s">
        <v>291</v>
      </c>
      <c r="C4295" s="1">
        <v>0.31695720992083498</v>
      </c>
    </row>
    <row r="4296" spans="1:3" x14ac:dyDescent="0.25">
      <c r="A4296" t="s">
        <v>164</v>
      </c>
      <c r="B4296" t="s">
        <v>292</v>
      </c>
      <c r="C4296" s="1">
        <v>0.29152784589562297</v>
      </c>
    </row>
    <row r="4297" spans="1:3" x14ac:dyDescent="0.25">
      <c r="A4297" t="s">
        <v>164</v>
      </c>
      <c r="B4297" t="s">
        <v>469</v>
      </c>
      <c r="C4297" s="1">
        <v>0.29098359480122399</v>
      </c>
    </row>
    <row r="4298" spans="1:3" x14ac:dyDescent="0.25">
      <c r="A4298" t="s">
        <v>164</v>
      </c>
      <c r="B4298" t="s">
        <v>184</v>
      </c>
      <c r="C4298" s="1">
        <v>0.32630087543997599</v>
      </c>
    </row>
    <row r="4299" spans="1:3" x14ac:dyDescent="0.25">
      <c r="A4299" t="s">
        <v>164</v>
      </c>
      <c r="B4299" t="s">
        <v>294</v>
      </c>
      <c r="C4299" s="1">
        <v>0.30772070283569902</v>
      </c>
    </row>
    <row r="4300" spans="1:3" x14ac:dyDescent="0.25">
      <c r="A4300" t="s">
        <v>164</v>
      </c>
      <c r="B4300" t="s">
        <v>119</v>
      </c>
      <c r="C4300" s="1">
        <v>0.30725365372992502</v>
      </c>
    </row>
    <row r="4301" spans="1:3" x14ac:dyDescent="0.25">
      <c r="A4301" t="s">
        <v>164</v>
      </c>
      <c r="B4301" t="s">
        <v>187</v>
      </c>
      <c r="C4301" s="1">
        <v>0.30484576225083398</v>
      </c>
    </row>
    <row r="4302" spans="1:3" x14ac:dyDescent="0.25">
      <c r="A4302" t="s">
        <v>164</v>
      </c>
      <c r="B4302" t="s">
        <v>120</v>
      </c>
      <c r="C4302" s="1">
        <v>0.30296425148855</v>
      </c>
    </row>
    <row r="4303" spans="1:3" x14ac:dyDescent="0.25">
      <c r="A4303" t="s">
        <v>164</v>
      </c>
      <c r="B4303" t="s">
        <v>122</v>
      </c>
      <c r="C4303" s="1">
        <v>0.30264114168648498</v>
      </c>
    </row>
    <row r="4304" spans="1:3" x14ac:dyDescent="0.25">
      <c r="A4304" t="s">
        <v>164</v>
      </c>
      <c r="B4304" t="s">
        <v>188</v>
      </c>
      <c r="C4304" s="1">
        <v>0.31039525766135401</v>
      </c>
    </row>
    <row r="4305" spans="1:3" x14ac:dyDescent="0.25">
      <c r="A4305" t="s">
        <v>164</v>
      </c>
      <c r="B4305" t="s">
        <v>190</v>
      </c>
      <c r="C4305" s="1">
        <v>0.29062664237237701</v>
      </c>
    </row>
    <row r="4306" spans="1:3" x14ac:dyDescent="0.25">
      <c r="A4306" t="s">
        <v>164</v>
      </c>
      <c r="B4306" t="s">
        <v>300</v>
      </c>
      <c r="C4306" s="1">
        <v>0.31246668382356002</v>
      </c>
    </row>
    <row r="4307" spans="1:3" x14ac:dyDescent="0.25">
      <c r="A4307" t="s">
        <v>164</v>
      </c>
      <c r="B4307" t="s">
        <v>302</v>
      </c>
      <c r="C4307" s="1">
        <v>0.291985292137249</v>
      </c>
    </row>
    <row r="4308" spans="1:3" x14ac:dyDescent="0.25">
      <c r="A4308" t="s">
        <v>164</v>
      </c>
      <c r="B4308" t="s">
        <v>192</v>
      </c>
      <c r="C4308" s="1">
        <v>0.29760853436181001</v>
      </c>
    </row>
    <row r="4309" spans="1:3" x14ac:dyDescent="0.25">
      <c r="A4309" t="s">
        <v>164</v>
      </c>
      <c r="B4309" t="s">
        <v>194</v>
      </c>
      <c r="C4309" s="1">
        <v>0.29763418968920702</v>
      </c>
    </row>
    <row r="4310" spans="1:3" x14ac:dyDescent="0.25">
      <c r="A4310" t="s">
        <v>164</v>
      </c>
      <c r="B4310" t="s">
        <v>195</v>
      </c>
      <c r="C4310" s="1">
        <v>0.29878448476657898</v>
      </c>
    </row>
    <row r="4311" spans="1:3" x14ac:dyDescent="0.25">
      <c r="A4311" t="s">
        <v>164</v>
      </c>
      <c r="B4311" t="s">
        <v>128</v>
      </c>
      <c r="C4311" s="1">
        <v>0.32440498372826598</v>
      </c>
    </row>
    <row r="4312" spans="1:3" x14ac:dyDescent="0.25">
      <c r="A4312" t="s">
        <v>164</v>
      </c>
      <c r="B4312" t="s">
        <v>200</v>
      </c>
      <c r="C4312" s="1">
        <v>0.29912659935279001</v>
      </c>
    </row>
    <row r="4313" spans="1:3" x14ac:dyDescent="0.25">
      <c r="A4313" t="s">
        <v>164</v>
      </c>
      <c r="B4313" t="s">
        <v>318</v>
      </c>
      <c r="C4313" s="1">
        <v>0.32167384855534698</v>
      </c>
    </row>
    <row r="4314" spans="1:3" x14ac:dyDescent="0.25">
      <c r="A4314" t="s">
        <v>164</v>
      </c>
      <c r="B4314" t="s">
        <v>130</v>
      </c>
      <c r="C4314" s="1">
        <v>0.318841053473995</v>
      </c>
    </row>
    <row r="4315" spans="1:3" x14ac:dyDescent="0.25">
      <c r="A4315" t="s">
        <v>164</v>
      </c>
      <c r="B4315" t="s">
        <v>131</v>
      </c>
      <c r="C4315" s="1">
        <v>0.35798767643198698</v>
      </c>
    </row>
    <row r="4316" spans="1:3" x14ac:dyDescent="0.25">
      <c r="A4316" t="s">
        <v>164</v>
      </c>
      <c r="B4316" t="s">
        <v>132</v>
      </c>
      <c r="C4316" s="1">
        <v>0.28897497955184598</v>
      </c>
    </row>
    <row r="4317" spans="1:3" x14ac:dyDescent="0.25">
      <c r="A4317" t="s">
        <v>164</v>
      </c>
      <c r="B4317" t="s">
        <v>133</v>
      </c>
      <c r="C4317" s="1">
        <v>0.29104813603975199</v>
      </c>
    </row>
    <row r="4318" spans="1:3" x14ac:dyDescent="0.25">
      <c r="A4318" t="s">
        <v>164</v>
      </c>
      <c r="B4318" t="s">
        <v>207</v>
      </c>
      <c r="C4318" s="1">
        <v>0.30542699980124</v>
      </c>
    </row>
    <row r="4319" spans="1:3" x14ac:dyDescent="0.25">
      <c r="A4319" t="s">
        <v>164</v>
      </c>
      <c r="B4319" t="s">
        <v>208</v>
      </c>
      <c r="C4319" s="1">
        <v>0.33917802554326798</v>
      </c>
    </row>
    <row r="4320" spans="1:3" x14ac:dyDescent="0.25">
      <c r="A4320" t="s">
        <v>164</v>
      </c>
      <c r="B4320" t="s">
        <v>209</v>
      </c>
      <c r="C4320" s="1">
        <v>0.31431739870372999</v>
      </c>
    </row>
    <row r="4321" spans="1:3" x14ac:dyDescent="0.25">
      <c r="A4321" t="s">
        <v>164</v>
      </c>
      <c r="B4321" t="s">
        <v>134</v>
      </c>
      <c r="C4321" s="1">
        <v>0.29538660846185799</v>
      </c>
    </row>
    <row r="4322" spans="1:3" x14ac:dyDescent="0.25">
      <c r="A4322" t="s">
        <v>164</v>
      </c>
      <c r="B4322" t="s">
        <v>213</v>
      </c>
      <c r="C4322" s="1">
        <v>0.30813024327906802</v>
      </c>
    </row>
    <row r="4323" spans="1:3" x14ac:dyDescent="0.25">
      <c r="A4323" t="s">
        <v>164</v>
      </c>
      <c r="B4323" t="s">
        <v>214</v>
      </c>
      <c r="C4323" s="1">
        <v>0.29409479431762298</v>
      </c>
    </row>
    <row r="4324" spans="1:3" x14ac:dyDescent="0.25">
      <c r="A4324" t="s">
        <v>164</v>
      </c>
      <c r="B4324" t="s">
        <v>216</v>
      </c>
      <c r="C4324" s="1">
        <v>0.30470411618868698</v>
      </c>
    </row>
    <row r="4325" spans="1:3" x14ac:dyDescent="0.25">
      <c r="A4325" t="s">
        <v>164</v>
      </c>
      <c r="B4325" t="s">
        <v>135</v>
      </c>
      <c r="C4325" s="1">
        <v>0.31154073636847901</v>
      </c>
    </row>
    <row r="4326" spans="1:3" x14ac:dyDescent="0.25">
      <c r="A4326" t="s">
        <v>164</v>
      </c>
      <c r="B4326" t="s">
        <v>218</v>
      </c>
      <c r="C4326" s="1">
        <v>0.299509439308763</v>
      </c>
    </row>
    <row r="4327" spans="1:3" x14ac:dyDescent="0.25">
      <c r="A4327" t="s">
        <v>164</v>
      </c>
      <c r="B4327" t="s">
        <v>421</v>
      </c>
      <c r="C4327" s="1">
        <v>0.29090614758440297</v>
      </c>
    </row>
    <row r="4328" spans="1:3" x14ac:dyDescent="0.25">
      <c r="A4328" t="s">
        <v>164</v>
      </c>
      <c r="B4328" t="s">
        <v>136</v>
      </c>
      <c r="C4328" s="1">
        <v>0.29571726861185499</v>
      </c>
    </row>
    <row r="4329" spans="1:3" x14ac:dyDescent="0.25">
      <c r="A4329" t="s">
        <v>164</v>
      </c>
      <c r="B4329" t="s">
        <v>219</v>
      </c>
      <c r="C4329" s="1">
        <v>0.30071865324719599</v>
      </c>
    </row>
    <row r="4330" spans="1:3" x14ac:dyDescent="0.25">
      <c r="A4330" t="s">
        <v>164</v>
      </c>
      <c r="B4330" t="s">
        <v>137</v>
      </c>
      <c r="C4330" s="1">
        <v>0.31462322309650897</v>
      </c>
    </row>
    <row r="4331" spans="1:3" x14ac:dyDescent="0.25">
      <c r="A4331" t="s">
        <v>164</v>
      </c>
      <c r="B4331" t="s">
        <v>227</v>
      </c>
      <c r="C4331" s="1">
        <v>0.34459842119039402</v>
      </c>
    </row>
    <row r="4332" spans="1:3" x14ac:dyDescent="0.25">
      <c r="A4332" t="s">
        <v>164</v>
      </c>
      <c r="B4332" t="s">
        <v>228</v>
      </c>
      <c r="C4332" s="1">
        <v>0.31712087190074301</v>
      </c>
    </row>
    <row r="4333" spans="1:3" x14ac:dyDescent="0.25">
      <c r="A4333" t="s">
        <v>164</v>
      </c>
      <c r="B4333" t="s">
        <v>229</v>
      </c>
      <c r="C4333" s="1">
        <v>0.30640751436247898</v>
      </c>
    </row>
    <row r="4334" spans="1:3" x14ac:dyDescent="0.25">
      <c r="A4334" t="s">
        <v>164</v>
      </c>
      <c r="B4334" t="s">
        <v>232</v>
      </c>
      <c r="C4334" s="1">
        <v>0.29233754666470901</v>
      </c>
    </row>
    <row r="4335" spans="1:3" x14ac:dyDescent="0.25">
      <c r="A4335" t="s">
        <v>164</v>
      </c>
      <c r="B4335" t="s">
        <v>140</v>
      </c>
      <c r="C4335" s="1">
        <v>0.31587716611500399</v>
      </c>
    </row>
    <row r="4336" spans="1:3" x14ac:dyDescent="0.25">
      <c r="A4336" t="s">
        <v>164</v>
      </c>
      <c r="B4336" t="s">
        <v>234</v>
      </c>
      <c r="C4336" s="1">
        <v>0.30458561907623299</v>
      </c>
    </row>
    <row r="4337" spans="1:3" x14ac:dyDescent="0.25">
      <c r="A4337" t="s">
        <v>164</v>
      </c>
      <c r="B4337" t="s">
        <v>141</v>
      </c>
      <c r="C4337" s="1">
        <v>0.34310744071283</v>
      </c>
    </row>
    <row r="4338" spans="1:3" x14ac:dyDescent="0.25">
      <c r="A4338" t="s">
        <v>164</v>
      </c>
      <c r="B4338" t="s">
        <v>346</v>
      </c>
      <c r="C4338" s="1">
        <v>0.298734725534819</v>
      </c>
    </row>
    <row r="4339" spans="1:3" x14ac:dyDescent="0.25">
      <c r="A4339" t="s">
        <v>164</v>
      </c>
      <c r="B4339" t="s">
        <v>237</v>
      </c>
      <c r="C4339" s="1">
        <v>0.33119898912263701</v>
      </c>
    </row>
    <row r="4340" spans="1:3" x14ac:dyDescent="0.25">
      <c r="A4340" t="s">
        <v>164</v>
      </c>
      <c r="B4340" t="s">
        <v>239</v>
      </c>
      <c r="C4340" s="1">
        <v>0.34871273210473402</v>
      </c>
    </row>
    <row r="4341" spans="1:3" x14ac:dyDescent="0.25">
      <c r="A4341" t="s">
        <v>164</v>
      </c>
      <c r="B4341" t="s">
        <v>142</v>
      </c>
      <c r="C4341" s="1">
        <v>0.30452949149221398</v>
      </c>
    </row>
    <row r="4342" spans="1:3" x14ac:dyDescent="0.25">
      <c r="A4342" t="s">
        <v>164</v>
      </c>
      <c r="B4342" t="s">
        <v>143</v>
      </c>
      <c r="C4342" s="1">
        <v>0.30886080397486598</v>
      </c>
    </row>
    <row r="4343" spans="1:3" x14ac:dyDescent="0.25">
      <c r="A4343" t="s">
        <v>164</v>
      </c>
      <c r="B4343" t="s">
        <v>241</v>
      </c>
      <c r="C4343" s="1">
        <v>0.29409371105780902</v>
      </c>
    </row>
    <row r="4344" spans="1:3" x14ac:dyDescent="0.25">
      <c r="A4344" t="s">
        <v>164</v>
      </c>
      <c r="B4344" t="s">
        <v>242</v>
      </c>
      <c r="C4344" s="1">
        <v>0.362392731445145</v>
      </c>
    </row>
    <row r="4345" spans="1:3" x14ac:dyDescent="0.25">
      <c r="A4345" t="s">
        <v>164</v>
      </c>
      <c r="B4345" t="s">
        <v>146</v>
      </c>
      <c r="C4345" s="1">
        <v>0.313439588492259</v>
      </c>
    </row>
    <row r="4346" spans="1:3" x14ac:dyDescent="0.25">
      <c r="A4346" t="s">
        <v>164</v>
      </c>
      <c r="B4346" t="s">
        <v>243</v>
      </c>
      <c r="C4346" s="1">
        <v>0.31591194028452502</v>
      </c>
    </row>
    <row r="4347" spans="1:3" x14ac:dyDescent="0.25">
      <c r="A4347" t="s">
        <v>164</v>
      </c>
      <c r="B4347" t="s">
        <v>147</v>
      </c>
      <c r="C4347" s="1">
        <v>0.29561910775366701</v>
      </c>
    </row>
    <row r="4348" spans="1:3" x14ac:dyDescent="0.25">
      <c r="A4348" t="s">
        <v>164</v>
      </c>
      <c r="B4348" t="s">
        <v>148</v>
      </c>
      <c r="C4348" s="1">
        <v>0.29026179543769398</v>
      </c>
    </row>
    <row r="4349" spans="1:3" x14ac:dyDescent="0.25">
      <c r="A4349" t="s">
        <v>164</v>
      </c>
      <c r="B4349" t="s">
        <v>244</v>
      </c>
      <c r="C4349" s="1">
        <v>0.29233245365792698</v>
      </c>
    </row>
    <row r="4350" spans="1:3" x14ac:dyDescent="0.25">
      <c r="A4350" t="s">
        <v>164</v>
      </c>
      <c r="B4350" t="s">
        <v>245</v>
      </c>
      <c r="C4350" s="1">
        <v>0.29939655001641202</v>
      </c>
    </row>
    <row r="4351" spans="1:3" x14ac:dyDescent="0.25">
      <c r="A4351" t="s">
        <v>164</v>
      </c>
      <c r="B4351" t="s">
        <v>359</v>
      </c>
      <c r="C4351" s="1">
        <v>0.30570833273662801</v>
      </c>
    </row>
    <row r="4352" spans="1:3" x14ac:dyDescent="0.25">
      <c r="A4352" t="s">
        <v>164</v>
      </c>
      <c r="B4352" t="s">
        <v>361</v>
      </c>
      <c r="C4352" s="1">
        <v>0.30145612272150402</v>
      </c>
    </row>
    <row r="4353" spans="1:3" x14ac:dyDescent="0.25">
      <c r="A4353" t="s">
        <v>164</v>
      </c>
      <c r="B4353" t="s">
        <v>247</v>
      </c>
      <c r="C4353" s="1">
        <v>0.32643721865256697</v>
      </c>
    </row>
    <row r="4354" spans="1:3" x14ac:dyDescent="0.25">
      <c r="A4354" t="s">
        <v>164</v>
      </c>
      <c r="B4354" t="s">
        <v>150</v>
      </c>
      <c r="C4354" s="1">
        <v>0.299912917939753</v>
      </c>
    </row>
    <row r="4355" spans="1:3" x14ac:dyDescent="0.25">
      <c r="A4355" t="s">
        <v>164</v>
      </c>
      <c r="B4355" t="s">
        <v>250</v>
      </c>
      <c r="C4355" s="1">
        <v>0.31101616117882602</v>
      </c>
    </row>
    <row r="4356" spans="1:3" x14ac:dyDescent="0.25">
      <c r="A4356" t="s">
        <v>164</v>
      </c>
      <c r="B4356" t="s">
        <v>253</v>
      </c>
      <c r="C4356" s="1">
        <v>0.33257409304416402</v>
      </c>
    </row>
    <row r="4357" spans="1:3" x14ac:dyDescent="0.25">
      <c r="A4357" t="s">
        <v>164</v>
      </c>
      <c r="B4357" t="s">
        <v>152</v>
      </c>
      <c r="C4357" s="1">
        <v>0.30435785597500598</v>
      </c>
    </row>
    <row r="4358" spans="1:3" x14ac:dyDescent="0.25">
      <c r="A4358" t="s">
        <v>164</v>
      </c>
      <c r="B4358" t="s">
        <v>254</v>
      </c>
      <c r="C4358" s="1">
        <v>0.29754335113929198</v>
      </c>
    </row>
    <row r="4359" spans="1:3" x14ac:dyDescent="0.25">
      <c r="A4359" t="s">
        <v>164</v>
      </c>
      <c r="B4359" t="s">
        <v>365</v>
      </c>
      <c r="C4359" s="1">
        <v>0.30218641627221299</v>
      </c>
    </row>
    <row r="4360" spans="1:3" x14ac:dyDescent="0.25">
      <c r="A4360" t="s">
        <v>164</v>
      </c>
      <c r="B4360" t="s">
        <v>404</v>
      </c>
      <c r="C4360" s="1">
        <v>0.30382304198128701</v>
      </c>
    </row>
    <row r="4361" spans="1:3" x14ac:dyDescent="0.25">
      <c r="A4361" t="s">
        <v>164</v>
      </c>
      <c r="B4361" t="s">
        <v>371</v>
      </c>
      <c r="C4361" s="1">
        <v>0.292670252855456</v>
      </c>
    </row>
    <row r="4362" spans="1:3" x14ac:dyDescent="0.25">
      <c r="A4362" t="s">
        <v>164</v>
      </c>
      <c r="B4362" t="s">
        <v>263</v>
      </c>
      <c r="C4362" s="1">
        <v>0.28945226857304301</v>
      </c>
    </row>
    <row r="4363" spans="1:3" x14ac:dyDescent="0.25">
      <c r="A4363" t="s">
        <v>164</v>
      </c>
      <c r="B4363" t="s">
        <v>264</v>
      </c>
      <c r="C4363" s="1">
        <v>0.29376382533941298</v>
      </c>
    </row>
    <row r="4364" spans="1:3" x14ac:dyDescent="0.25">
      <c r="A4364" t="s">
        <v>164</v>
      </c>
      <c r="B4364" t="s">
        <v>267</v>
      </c>
      <c r="C4364" s="1">
        <v>0.29957804069243399</v>
      </c>
    </row>
    <row r="4365" spans="1:3" x14ac:dyDescent="0.25">
      <c r="A4365" t="s">
        <v>164</v>
      </c>
      <c r="B4365" t="s">
        <v>268</v>
      </c>
      <c r="C4365" s="1">
        <v>0.30022590877199201</v>
      </c>
    </row>
    <row r="4366" spans="1:3" x14ac:dyDescent="0.25">
      <c r="A4366" t="s">
        <v>164</v>
      </c>
      <c r="B4366" t="s">
        <v>270</v>
      </c>
      <c r="C4366" s="1">
        <v>0.29473534591138001</v>
      </c>
    </row>
    <row r="4367" spans="1:3" x14ac:dyDescent="0.25">
      <c r="A4367" t="s">
        <v>164</v>
      </c>
      <c r="B4367" t="s">
        <v>271</v>
      </c>
      <c r="C4367" s="1">
        <v>0.29907937512528998</v>
      </c>
    </row>
    <row r="4368" spans="1:3" x14ac:dyDescent="0.25">
      <c r="A4368" t="s">
        <v>164</v>
      </c>
      <c r="B4368" t="s">
        <v>272</v>
      </c>
      <c r="C4368" s="1">
        <v>0.29704525686871103</v>
      </c>
    </row>
    <row r="4369" spans="1:3" x14ac:dyDescent="0.25">
      <c r="A4369" t="s">
        <v>164</v>
      </c>
      <c r="B4369" t="s">
        <v>153</v>
      </c>
      <c r="C4369" s="1">
        <v>0.32220835910392298</v>
      </c>
    </row>
    <row r="4370" spans="1:3" x14ac:dyDescent="0.25">
      <c r="A4370" t="s">
        <v>461</v>
      </c>
      <c r="B4370" t="s">
        <v>168</v>
      </c>
      <c r="C4370" s="1">
        <v>0.29043975987295501</v>
      </c>
    </row>
    <row r="4371" spans="1:3" x14ac:dyDescent="0.25">
      <c r="A4371" t="s">
        <v>461</v>
      </c>
      <c r="B4371" t="s">
        <v>169</v>
      </c>
      <c r="C4371" s="1">
        <v>0.32434784050265097</v>
      </c>
    </row>
    <row r="4372" spans="1:3" x14ac:dyDescent="0.25">
      <c r="A4372" t="s">
        <v>461</v>
      </c>
      <c r="B4372" t="s">
        <v>171</v>
      </c>
      <c r="C4372" s="1">
        <v>0.30599892804348</v>
      </c>
    </row>
    <row r="4373" spans="1:3" x14ac:dyDescent="0.25">
      <c r="A4373" t="s">
        <v>461</v>
      </c>
      <c r="B4373" t="s">
        <v>284</v>
      </c>
      <c r="C4373" s="1">
        <v>0.29940059925655299</v>
      </c>
    </row>
    <row r="4374" spans="1:3" x14ac:dyDescent="0.25">
      <c r="A4374" t="s">
        <v>461</v>
      </c>
      <c r="B4374" t="s">
        <v>180</v>
      </c>
      <c r="C4374" s="1">
        <v>0.30538005106424498</v>
      </c>
    </row>
    <row r="4375" spans="1:3" x14ac:dyDescent="0.25">
      <c r="A4375" t="s">
        <v>461</v>
      </c>
      <c r="B4375" t="s">
        <v>181</v>
      </c>
      <c r="C4375" s="1">
        <v>0.31195748199526602</v>
      </c>
    </row>
    <row r="4376" spans="1:3" x14ac:dyDescent="0.25">
      <c r="A4376" t="s">
        <v>461</v>
      </c>
      <c r="B4376" t="s">
        <v>294</v>
      </c>
      <c r="C4376" s="1">
        <v>0.30920621821585897</v>
      </c>
    </row>
    <row r="4377" spans="1:3" x14ac:dyDescent="0.25">
      <c r="A4377" t="s">
        <v>461</v>
      </c>
      <c r="B4377" t="s">
        <v>188</v>
      </c>
      <c r="C4377" s="1">
        <v>0.33193308456144599</v>
      </c>
    </row>
    <row r="4378" spans="1:3" x14ac:dyDescent="0.25">
      <c r="A4378" t="s">
        <v>461</v>
      </c>
      <c r="B4378" t="s">
        <v>190</v>
      </c>
      <c r="C4378" s="1">
        <v>0.32139024405168298</v>
      </c>
    </row>
    <row r="4379" spans="1:3" x14ac:dyDescent="0.25">
      <c r="A4379" t="s">
        <v>461</v>
      </c>
      <c r="B4379" t="s">
        <v>128</v>
      </c>
      <c r="C4379" s="1">
        <v>0.29217028446386001</v>
      </c>
    </row>
    <row r="4380" spans="1:3" x14ac:dyDescent="0.25">
      <c r="A4380" t="s">
        <v>461</v>
      </c>
      <c r="B4380" t="s">
        <v>200</v>
      </c>
      <c r="C4380" s="1">
        <v>0.29830997077693799</v>
      </c>
    </row>
    <row r="4381" spans="1:3" x14ac:dyDescent="0.25">
      <c r="A4381" t="s">
        <v>461</v>
      </c>
      <c r="B4381" t="s">
        <v>394</v>
      </c>
      <c r="C4381" s="1">
        <v>0.31527130129169001</v>
      </c>
    </row>
    <row r="4382" spans="1:3" x14ac:dyDescent="0.25">
      <c r="A4382" t="s">
        <v>461</v>
      </c>
      <c r="B4382" t="s">
        <v>318</v>
      </c>
      <c r="C4382" s="1">
        <v>0.29745435683495097</v>
      </c>
    </row>
    <row r="4383" spans="1:3" x14ac:dyDescent="0.25">
      <c r="A4383" t="s">
        <v>461</v>
      </c>
      <c r="B4383" t="s">
        <v>131</v>
      </c>
      <c r="C4383" s="1">
        <v>0.32948495442304698</v>
      </c>
    </row>
    <row r="4384" spans="1:3" x14ac:dyDescent="0.25">
      <c r="A4384" t="s">
        <v>461</v>
      </c>
      <c r="B4384" t="s">
        <v>208</v>
      </c>
      <c r="C4384" s="1">
        <v>0.30654323795663402</v>
      </c>
    </row>
    <row r="4385" spans="1:3" x14ac:dyDescent="0.25">
      <c r="A4385" t="s">
        <v>461</v>
      </c>
      <c r="B4385" t="s">
        <v>212</v>
      </c>
      <c r="C4385" s="1">
        <v>0.29785151198062998</v>
      </c>
    </row>
    <row r="4386" spans="1:3" x14ac:dyDescent="0.25">
      <c r="A4386" t="s">
        <v>461</v>
      </c>
      <c r="B4386" t="s">
        <v>213</v>
      </c>
      <c r="C4386" s="1">
        <v>0.29081464890198999</v>
      </c>
    </row>
    <row r="4387" spans="1:3" x14ac:dyDescent="0.25">
      <c r="A4387" t="s">
        <v>461</v>
      </c>
      <c r="B4387" t="s">
        <v>216</v>
      </c>
      <c r="C4387" s="1">
        <v>0.32049973267779702</v>
      </c>
    </row>
    <row r="4388" spans="1:3" x14ac:dyDescent="0.25">
      <c r="A4388" t="s">
        <v>461</v>
      </c>
      <c r="B4388" t="s">
        <v>217</v>
      </c>
      <c r="C4388" s="1">
        <v>0.290372350643815</v>
      </c>
    </row>
    <row r="4389" spans="1:3" x14ac:dyDescent="0.25">
      <c r="A4389" t="s">
        <v>461</v>
      </c>
      <c r="B4389" t="s">
        <v>219</v>
      </c>
      <c r="C4389" s="1">
        <v>0.30682386200762901</v>
      </c>
    </row>
    <row r="4390" spans="1:3" x14ac:dyDescent="0.25">
      <c r="A4390" t="s">
        <v>461</v>
      </c>
      <c r="B4390" t="s">
        <v>399</v>
      </c>
      <c r="C4390" s="1">
        <v>0.32619587888056301</v>
      </c>
    </row>
    <row r="4391" spans="1:3" x14ac:dyDescent="0.25">
      <c r="A4391" t="s">
        <v>461</v>
      </c>
      <c r="B4391" t="s">
        <v>225</v>
      </c>
      <c r="C4391" s="1">
        <v>0.312077869965873</v>
      </c>
    </row>
    <row r="4392" spans="1:3" x14ac:dyDescent="0.25">
      <c r="A4392" t="s">
        <v>461</v>
      </c>
      <c r="B4392" t="s">
        <v>227</v>
      </c>
      <c r="C4392" s="1">
        <v>0.31640210633737897</v>
      </c>
    </row>
    <row r="4393" spans="1:3" x14ac:dyDescent="0.25">
      <c r="A4393" t="s">
        <v>461</v>
      </c>
      <c r="B4393" t="s">
        <v>228</v>
      </c>
      <c r="C4393" s="1">
        <v>0.31400158032827202</v>
      </c>
    </row>
    <row r="4394" spans="1:3" x14ac:dyDescent="0.25">
      <c r="A4394" t="s">
        <v>461</v>
      </c>
      <c r="B4394" t="s">
        <v>236</v>
      </c>
      <c r="C4394" s="1">
        <v>0.29246103810680102</v>
      </c>
    </row>
    <row r="4395" spans="1:3" x14ac:dyDescent="0.25">
      <c r="A4395" t="s">
        <v>461</v>
      </c>
      <c r="B4395" t="s">
        <v>141</v>
      </c>
      <c r="C4395" s="1">
        <v>0.32602603215416398</v>
      </c>
    </row>
    <row r="4396" spans="1:3" x14ac:dyDescent="0.25">
      <c r="A4396" t="s">
        <v>461</v>
      </c>
      <c r="B4396" t="s">
        <v>237</v>
      </c>
      <c r="C4396" s="1">
        <v>0.305367096309129</v>
      </c>
    </row>
    <row r="4397" spans="1:3" x14ac:dyDescent="0.25">
      <c r="A4397" t="s">
        <v>461</v>
      </c>
      <c r="B4397" t="s">
        <v>239</v>
      </c>
      <c r="C4397" s="1">
        <v>0.29078135496478302</v>
      </c>
    </row>
    <row r="4398" spans="1:3" x14ac:dyDescent="0.25">
      <c r="A4398" t="s">
        <v>461</v>
      </c>
      <c r="B4398" t="s">
        <v>242</v>
      </c>
      <c r="C4398" s="1">
        <v>0.33820109774450102</v>
      </c>
    </row>
    <row r="4399" spans="1:3" x14ac:dyDescent="0.25">
      <c r="A4399" t="s">
        <v>461</v>
      </c>
      <c r="B4399" t="s">
        <v>361</v>
      </c>
      <c r="C4399" s="1">
        <v>0.33145748934355801</v>
      </c>
    </row>
    <row r="4400" spans="1:3" x14ac:dyDescent="0.25">
      <c r="A4400" t="s">
        <v>461</v>
      </c>
      <c r="B4400" t="s">
        <v>246</v>
      </c>
      <c r="C4400" s="1">
        <v>0.302502094935445</v>
      </c>
    </row>
    <row r="4401" spans="1:3" x14ac:dyDescent="0.25">
      <c r="A4401" t="s">
        <v>461</v>
      </c>
      <c r="B4401" t="s">
        <v>250</v>
      </c>
      <c r="C4401" s="1">
        <v>0.29448750476457702</v>
      </c>
    </row>
    <row r="4402" spans="1:3" x14ac:dyDescent="0.25">
      <c r="A4402" t="s">
        <v>461</v>
      </c>
      <c r="B4402" t="s">
        <v>365</v>
      </c>
      <c r="C4402" s="1">
        <v>0.31375906373203</v>
      </c>
    </row>
    <row r="4403" spans="1:3" x14ac:dyDescent="0.25">
      <c r="A4403" t="s">
        <v>461</v>
      </c>
      <c r="B4403" t="s">
        <v>404</v>
      </c>
      <c r="C4403" s="1">
        <v>0.303585953849345</v>
      </c>
    </row>
    <row r="4404" spans="1:3" x14ac:dyDescent="0.25">
      <c r="A4404" t="s">
        <v>461</v>
      </c>
      <c r="B4404" t="s">
        <v>261</v>
      </c>
      <c r="C4404" s="1">
        <v>0.29825408482564297</v>
      </c>
    </row>
    <row r="4405" spans="1:3" x14ac:dyDescent="0.25">
      <c r="A4405" t="s">
        <v>165</v>
      </c>
      <c r="B4405" t="s">
        <v>168</v>
      </c>
      <c r="C4405" s="1">
        <v>0.31054993141722398</v>
      </c>
    </row>
    <row r="4406" spans="1:3" x14ac:dyDescent="0.25">
      <c r="A4406" t="s">
        <v>165</v>
      </c>
      <c r="B4406" t="s">
        <v>169</v>
      </c>
      <c r="C4406" s="1">
        <v>0.32444077358004603</v>
      </c>
    </row>
    <row r="4407" spans="1:3" x14ac:dyDescent="0.25">
      <c r="A4407" t="s">
        <v>165</v>
      </c>
      <c r="B4407" t="s">
        <v>284</v>
      </c>
      <c r="C4407" s="1">
        <v>0.29711402371323498</v>
      </c>
    </row>
    <row r="4408" spans="1:3" x14ac:dyDescent="0.25">
      <c r="A4408" t="s">
        <v>165</v>
      </c>
      <c r="B4408" t="s">
        <v>175</v>
      </c>
      <c r="C4408" s="1">
        <v>0.30074485865786199</v>
      </c>
    </row>
    <row r="4409" spans="1:3" x14ac:dyDescent="0.25">
      <c r="A4409" t="s">
        <v>165</v>
      </c>
      <c r="B4409" t="s">
        <v>180</v>
      </c>
      <c r="C4409" s="1">
        <v>0.33182582335477301</v>
      </c>
    </row>
    <row r="4410" spans="1:3" x14ac:dyDescent="0.25">
      <c r="A4410" t="s">
        <v>165</v>
      </c>
      <c r="B4410" t="s">
        <v>181</v>
      </c>
      <c r="C4410" s="1">
        <v>0.31110414450082202</v>
      </c>
    </row>
    <row r="4411" spans="1:3" x14ac:dyDescent="0.25">
      <c r="A4411" t="s">
        <v>165</v>
      </c>
      <c r="B4411" t="s">
        <v>469</v>
      </c>
      <c r="C4411" s="1">
        <v>0.29389801297528401</v>
      </c>
    </row>
    <row r="4412" spans="1:3" x14ac:dyDescent="0.25">
      <c r="A4412" t="s">
        <v>165</v>
      </c>
      <c r="B4412" t="s">
        <v>184</v>
      </c>
      <c r="C4412" s="1">
        <v>0.29070490186350101</v>
      </c>
    </row>
    <row r="4413" spans="1:3" x14ac:dyDescent="0.25">
      <c r="A4413" t="s">
        <v>165</v>
      </c>
      <c r="B4413" t="s">
        <v>294</v>
      </c>
      <c r="C4413" s="1">
        <v>0.29788434499269301</v>
      </c>
    </row>
    <row r="4414" spans="1:3" x14ac:dyDescent="0.25">
      <c r="A4414" t="s">
        <v>165</v>
      </c>
      <c r="B4414" t="s">
        <v>188</v>
      </c>
      <c r="C4414" s="1">
        <v>0.32893392287964401</v>
      </c>
    </row>
    <row r="4415" spans="1:3" x14ac:dyDescent="0.25">
      <c r="A4415" t="s">
        <v>165</v>
      </c>
      <c r="B4415" t="s">
        <v>190</v>
      </c>
      <c r="C4415" s="1">
        <v>0.328595905379028</v>
      </c>
    </row>
    <row r="4416" spans="1:3" x14ac:dyDescent="0.25">
      <c r="A4416" t="s">
        <v>165</v>
      </c>
      <c r="B4416" t="s">
        <v>128</v>
      </c>
      <c r="C4416" s="1">
        <v>0.315114334433582</v>
      </c>
    </row>
    <row r="4417" spans="1:3" x14ac:dyDescent="0.25">
      <c r="A4417" t="s">
        <v>165</v>
      </c>
      <c r="B4417" t="s">
        <v>200</v>
      </c>
      <c r="C4417" s="1">
        <v>0.32450098228866098</v>
      </c>
    </row>
    <row r="4418" spans="1:3" x14ac:dyDescent="0.25">
      <c r="A4418" t="s">
        <v>165</v>
      </c>
      <c r="B4418" t="s">
        <v>394</v>
      </c>
      <c r="C4418" s="1">
        <v>0.30496655529677302</v>
      </c>
    </row>
    <row r="4419" spans="1:3" x14ac:dyDescent="0.25">
      <c r="A4419" t="s">
        <v>165</v>
      </c>
      <c r="B4419" t="s">
        <v>318</v>
      </c>
      <c r="C4419" s="1">
        <v>0.32111572419920298</v>
      </c>
    </row>
    <row r="4420" spans="1:3" x14ac:dyDescent="0.25">
      <c r="A4420" t="s">
        <v>165</v>
      </c>
      <c r="B4420" t="s">
        <v>131</v>
      </c>
      <c r="C4420" s="1">
        <v>0.34339534588705001</v>
      </c>
    </row>
    <row r="4421" spans="1:3" x14ac:dyDescent="0.25">
      <c r="A4421" t="s">
        <v>165</v>
      </c>
      <c r="B4421" t="s">
        <v>208</v>
      </c>
      <c r="C4421" s="1">
        <v>0.321730613336633</v>
      </c>
    </row>
    <row r="4422" spans="1:3" x14ac:dyDescent="0.25">
      <c r="A4422" t="s">
        <v>165</v>
      </c>
      <c r="B4422" t="s">
        <v>209</v>
      </c>
      <c r="C4422" s="1">
        <v>0.298402515701852</v>
      </c>
    </row>
    <row r="4423" spans="1:3" x14ac:dyDescent="0.25">
      <c r="A4423" t="s">
        <v>165</v>
      </c>
      <c r="B4423" t="s">
        <v>212</v>
      </c>
      <c r="C4423" s="1">
        <v>0.29246055615293498</v>
      </c>
    </row>
    <row r="4424" spans="1:3" x14ac:dyDescent="0.25">
      <c r="A4424" t="s">
        <v>165</v>
      </c>
      <c r="B4424" t="s">
        <v>213</v>
      </c>
      <c r="C4424" s="1">
        <v>0.29734888362308398</v>
      </c>
    </row>
    <row r="4425" spans="1:3" x14ac:dyDescent="0.25">
      <c r="A4425" t="s">
        <v>165</v>
      </c>
      <c r="B4425" t="s">
        <v>216</v>
      </c>
      <c r="C4425" s="1">
        <v>0.33682463168967303</v>
      </c>
    </row>
    <row r="4426" spans="1:3" x14ac:dyDescent="0.25">
      <c r="A4426" t="s">
        <v>165</v>
      </c>
      <c r="B4426" t="s">
        <v>218</v>
      </c>
      <c r="C4426" s="1">
        <v>0.312668703927304</v>
      </c>
    </row>
    <row r="4427" spans="1:3" x14ac:dyDescent="0.25">
      <c r="A4427" t="s">
        <v>165</v>
      </c>
      <c r="B4427" t="s">
        <v>399</v>
      </c>
      <c r="C4427" s="1">
        <v>0.30930535393095898</v>
      </c>
    </row>
    <row r="4428" spans="1:3" x14ac:dyDescent="0.25">
      <c r="A4428" t="s">
        <v>165</v>
      </c>
      <c r="B4428" t="s">
        <v>225</v>
      </c>
      <c r="C4428" s="1">
        <v>0.30936712139424999</v>
      </c>
    </row>
    <row r="4429" spans="1:3" x14ac:dyDescent="0.25">
      <c r="A4429" t="s">
        <v>165</v>
      </c>
      <c r="B4429" t="s">
        <v>137</v>
      </c>
      <c r="C4429" s="1">
        <v>0.30880009502755101</v>
      </c>
    </row>
    <row r="4430" spans="1:3" x14ac:dyDescent="0.25">
      <c r="A4430" t="s">
        <v>165</v>
      </c>
      <c r="B4430" t="s">
        <v>227</v>
      </c>
      <c r="C4430" s="1">
        <v>0.32663695241778801</v>
      </c>
    </row>
    <row r="4431" spans="1:3" x14ac:dyDescent="0.25">
      <c r="A4431" t="s">
        <v>165</v>
      </c>
      <c r="B4431" t="s">
        <v>228</v>
      </c>
      <c r="C4431" s="1">
        <v>0.33743939874054701</v>
      </c>
    </row>
    <row r="4432" spans="1:3" x14ac:dyDescent="0.25">
      <c r="A4432" t="s">
        <v>165</v>
      </c>
      <c r="B4432" t="s">
        <v>140</v>
      </c>
      <c r="C4432" s="1">
        <v>0.31372099027052502</v>
      </c>
    </row>
    <row r="4433" spans="1:3" x14ac:dyDescent="0.25">
      <c r="A4433" t="s">
        <v>165</v>
      </c>
      <c r="B4433" t="s">
        <v>236</v>
      </c>
      <c r="C4433" s="1">
        <v>0.29481642700112598</v>
      </c>
    </row>
    <row r="4434" spans="1:3" x14ac:dyDescent="0.25">
      <c r="A4434" t="s">
        <v>165</v>
      </c>
      <c r="B4434" t="s">
        <v>141</v>
      </c>
      <c r="C4434" s="1">
        <v>0.328254248578778</v>
      </c>
    </row>
    <row r="4435" spans="1:3" x14ac:dyDescent="0.25">
      <c r="A4435" t="s">
        <v>165</v>
      </c>
      <c r="B4435" t="s">
        <v>237</v>
      </c>
      <c r="C4435" s="1">
        <v>0.31051441401584401</v>
      </c>
    </row>
    <row r="4436" spans="1:3" x14ac:dyDescent="0.25">
      <c r="A4436" t="s">
        <v>165</v>
      </c>
      <c r="B4436" t="s">
        <v>239</v>
      </c>
      <c r="C4436" s="1">
        <v>0.296413804280028</v>
      </c>
    </row>
    <row r="4437" spans="1:3" x14ac:dyDescent="0.25">
      <c r="A4437" t="s">
        <v>165</v>
      </c>
      <c r="B4437" t="s">
        <v>242</v>
      </c>
      <c r="C4437" s="1">
        <v>0.34458102372330202</v>
      </c>
    </row>
    <row r="4438" spans="1:3" x14ac:dyDescent="0.25">
      <c r="A4438" t="s">
        <v>165</v>
      </c>
      <c r="B4438" t="s">
        <v>361</v>
      </c>
      <c r="C4438" s="1">
        <v>0.32152412242760903</v>
      </c>
    </row>
    <row r="4439" spans="1:3" x14ac:dyDescent="0.25">
      <c r="A4439" t="s">
        <v>165</v>
      </c>
      <c r="B4439" t="s">
        <v>246</v>
      </c>
      <c r="C4439" s="1">
        <v>0.32243585188093299</v>
      </c>
    </row>
    <row r="4440" spans="1:3" x14ac:dyDescent="0.25">
      <c r="A4440" t="s">
        <v>165</v>
      </c>
      <c r="B4440" t="s">
        <v>365</v>
      </c>
      <c r="C4440" s="1">
        <v>0.29240832936468097</v>
      </c>
    </row>
    <row r="4441" spans="1:3" x14ac:dyDescent="0.25">
      <c r="A4441" t="s">
        <v>165</v>
      </c>
      <c r="B4441" t="s">
        <v>267</v>
      </c>
      <c r="C4441" s="1">
        <v>0.31443805451660201</v>
      </c>
    </row>
    <row r="4442" spans="1:3" x14ac:dyDescent="0.25">
      <c r="A4442" t="s">
        <v>165</v>
      </c>
      <c r="B4442" t="s">
        <v>271</v>
      </c>
      <c r="C4442" s="1">
        <v>0.30457082708542699</v>
      </c>
    </row>
    <row r="4443" spans="1:3" x14ac:dyDescent="0.25">
      <c r="A4443" t="s">
        <v>166</v>
      </c>
      <c r="B4443" t="s">
        <v>176</v>
      </c>
      <c r="C4443" s="1">
        <v>0.29468159637028102</v>
      </c>
    </row>
    <row r="4444" spans="1:3" x14ac:dyDescent="0.25">
      <c r="A4444" t="s">
        <v>166</v>
      </c>
      <c r="B4444" t="s">
        <v>184</v>
      </c>
      <c r="C4444" s="1">
        <v>0.29257154588015799</v>
      </c>
    </row>
    <row r="4445" spans="1:3" x14ac:dyDescent="0.25">
      <c r="A4445" t="s">
        <v>166</v>
      </c>
      <c r="B4445" t="s">
        <v>122</v>
      </c>
      <c r="C4445" s="1">
        <v>0.30131569425767002</v>
      </c>
    </row>
    <row r="4446" spans="1:3" x14ac:dyDescent="0.25">
      <c r="A4446" t="s">
        <v>166</v>
      </c>
      <c r="B4446" t="s">
        <v>128</v>
      </c>
      <c r="C4446" s="1">
        <v>0.305323229666637</v>
      </c>
    </row>
    <row r="4447" spans="1:3" x14ac:dyDescent="0.25">
      <c r="A4447" t="s">
        <v>166</v>
      </c>
      <c r="B4447" t="s">
        <v>131</v>
      </c>
      <c r="C4447" s="1">
        <v>0.29503262915915102</v>
      </c>
    </row>
    <row r="4448" spans="1:3" x14ac:dyDescent="0.25">
      <c r="A4448" t="s">
        <v>166</v>
      </c>
      <c r="B4448" t="s">
        <v>208</v>
      </c>
      <c r="C4448" s="1">
        <v>0.29293854093629401</v>
      </c>
    </row>
    <row r="4449" spans="1:3" x14ac:dyDescent="0.25">
      <c r="A4449" t="s">
        <v>166</v>
      </c>
      <c r="B4449" t="s">
        <v>135</v>
      </c>
      <c r="C4449" s="1">
        <v>0.29078291513394899</v>
      </c>
    </row>
    <row r="4450" spans="1:3" x14ac:dyDescent="0.25">
      <c r="A4450" t="s">
        <v>166</v>
      </c>
      <c r="B4450" t="s">
        <v>137</v>
      </c>
      <c r="C4450" s="1">
        <v>0.29061664596102399</v>
      </c>
    </row>
    <row r="4451" spans="1:3" x14ac:dyDescent="0.25">
      <c r="A4451" t="s">
        <v>166</v>
      </c>
      <c r="B4451" t="s">
        <v>140</v>
      </c>
      <c r="C4451" s="1">
        <v>0.29674333716367102</v>
      </c>
    </row>
    <row r="4452" spans="1:3" x14ac:dyDescent="0.25">
      <c r="A4452" t="s">
        <v>166</v>
      </c>
      <c r="B4452" t="s">
        <v>141</v>
      </c>
      <c r="C4452" s="1">
        <v>0.294651794977214</v>
      </c>
    </row>
    <row r="4453" spans="1:3" x14ac:dyDescent="0.25">
      <c r="A4453" t="s">
        <v>166</v>
      </c>
      <c r="B4453" t="s">
        <v>239</v>
      </c>
      <c r="C4453" s="1">
        <v>0.29066455327424701</v>
      </c>
    </row>
    <row r="4454" spans="1:3" x14ac:dyDescent="0.25">
      <c r="A4454" t="s">
        <v>166</v>
      </c>
      <c r="B4454" t="s">
        <v>242</v>
      </c>
      <c r="C4454" s="1">
        <v>0.30826165043661902</v>
      </c>
    </row>
    <row r="4455" spans="1:3" x14ac:dyDescent="0.25">
      <c r="A4455" t="s">
        <v>166</v>
      </c>
      <c r="B4455" t="s">
        <v>148</v>
      </c>
      <c r="C4455" s="1">
        <v>0.29876123908545599</v>
      </c>
    </row>
    <row r="4456" spans="1:3" x14ac:dyDescent="0.25">
      <c r="A4456" t="s">
        <v>166</v>
      </c>
      <c r="B4456" t="s">
        <v>253</v>
      </c>
      <c r="C4456" s="1">
        <v>0.29478707998613402</v>
      </c>
    </row>
    <row r="4457" spans="1:3" x14ac:dyDescent="0.25">
      <c r="A4457" t="s">
        <v>166</v>
      </c>
      <c r="B4457" t="s">
        <v>152</v>
      </c>
      <c r="C4457" s="1">
        <v>0.28909858858110798</v>
      </c>
    </row>
    <row r="4458" spans="1:3" x14ac:dyDescent="0.25">
      <c r="A4458" t="s">
        <v>167</v>
      </c>
      <c r="B4458" t="s">
        <v>116</v>
      </c>
      <c r="C4458" s="1">
        <v>0.30231828095541102</v>
      </c>
    </row>
    <row r="4459" spans="1:3" x14ac:dyDescent="0.25">
      <c r="A4459" t="s">
        <v>167</v>
      </c>
      <c r="B4459" t="s">
        <v>181</v>
      </c>
      <c r="C4459" s="1">
        <v>0.29249534569535102</v>
      </c>
    </row>
    <row r="4460" spans="1:3" x14ac:dyDescent="0.25">
      <c r="A4460" t="s">
        <v>167</v>
      </c>
      <c r="B4460" t="s">
        <v>123</v>
      </c>
      <c r="C4460" s="1">
        <v>0.30775900926777899</v>
      </c>
    </row>
    <row r="4461" spans="1:3" x14ac:dyDescent="0.25">
      <c r="A4461" t="s">
        <v>167</v>
      </c>
      <c r="B4461" t="s">
        <v>192</v>
      </c>
      <c r="C4461" s="1">
        <v>0.29669655348102503</v>
      </c>
    </row>
    <row r="4462" spans="1:3" x14ac:dyDescent="0.25">
      <c r="A4462" t="s">
        <v>167</v>
      </c>
      <c r="B4462" t="s">
        <v>194</v>
      </c>
      <c r="C4462" s="1">
        <v>0.29264994470815803</v>
      </c>
    </row>
    <row r="4463" spans="1:3" x14ac:dyDescent="0.25">
      <c r="A4463" t="s">
        <v>167</v>
      </c>
      <c r="B4463" t="s">
        <v>128</v>
      </c>
      <c r="C4463" s="1">
        <v>0.32830833355227002</v>
      </c>
    </row>
    <row r="4464" spans="1:3" x14ac:dyDescent="0.25">
      <c r="A4464" t="s">
        <v>167</v>
      </c>
      <c r="B4464" t="s">
        <v>131</v>
      </c>
      <c r="C4464" s="1">
        <v>0.29569488794863602</v>
      </c>
    </row>
    <row r="4465" spans="1:3" x14ac:dyDescent="0.25">
      <c r="A4465" t="s">
        <v>167</v>
      </c>
      <c r="B4465" t="s">
        <v>208</v>
      </c>
      <c r="C4465" s="1">
        <v>0.29216162230488602</v>
      </c>
    </row>
    <row r="4466" spans="1:3" x14ac:dyDescent="0.25">
      <c r="A4466" t="s">
        <v>167</v>
      </c>
      <c r="B4466" t="s">
        <v>138</v>
      </c>
      <c r="C4466" s="1">
        <v>0.29312955336652402</v>
      </c>
    </row>
    <row r="4467" spans="1:3" x14ac:dyDescent="0.25">
      <c r="A4467" t="s">
        <v>167</v>
      </c>
      <c r="B4467" t="s">
        <v>239</v>
      </c>
      <c r="C4467" s="1">
        <v>0.28937845111444599</v>
      </c>
    </row>
    <row r="4468" spans="1:3" x14ac:dyDescent="0.25">
      <c r="A4468" t="s">
        <v>167</v>
      </c>
      <c r="B4468" t="s">
        <v>143</v>
      </c>
      <c r="C4468" s="1">
        <v>0.31145070752370602</v>
      </c>
    </row>
    <row r="4469" spans="1:3" x14ac:dyDescent="0.25">
      <c r="A4469" t="s">
        <v>167</v>
      </c>
      <c r="B4469" t="s">
        <v>242</v>
      </c>
      <c r="C4469" s="1">
        <v>0.29027523928695398</v>
      </c>
    </row>
    <row r="4470" spans="1:3" x14ac:dyDescent="0.25">
      <c r="A4470" t="s">
        <v>167</v>
      </c>
      <c r="B4470" t="s">
        <v>152</v>
      </c>
      <c r="C4470" s="1">
        <v>0.30223067051922098</v>
      </c>
    </row>
    <row r="4471" spans="1:3" x14ac:dyDescent="0.25">
      <c r="A4471" t="s">
        <v>167</v>
      </c>
      <c r="B4471" t="s">
        <v>153</v>
      </c>
      <c r="C4471" s="1">
        <v>0.29306683100042402</v>
      </c>
    </row>
    <row r="4472" spans="1:3" x14ac:dyDescent="0.25">
      <c r="A4472" t="s">
        <v>168</v>
      </c>
      <c r="B4472" t="s">
        <v>154</v>
      </c>
      <c r="C4472" s="1">
        <v>0.35708781675291201</v>
      </c>
    </row>
    <row r="4473" spans="1:3" x14ac:dyDescent="0.25">
      <c r="A4473" t="s">
        <v>168</v>
      </c>
      <c r="B4473" t="s">
        <v>155</v>
      </c>
      <c r="C4473" s="1">
        <v>0.34604985859019299</v>
      </c>
    </row>
    <row r="4474" spans="1:3" x14ac:dyDescent="0.25">
      <c r="A4474" t="s">
        <v>168</v>
      </c>
      <c r="B4474" t="s">
        <v>162</v>
      </c>
      <c r="C4474" s="1">
        <v>0.35904604767371301</v>
      </c>
    </row>
    <row r="4475" spans="1:3" x14ac:dyDescent="0.25">
      <c r="A4475" t="s">
        <v>168</v>
      </c>
      <c r="B4475" t="s">
        <v>169</v>
      </c>
      <c r="C4475" s="1">
        <v>0.36622333292524401</v>
      </c>
    </row>
    <row r="4476" spans="1:3" x14ac:dyDescent="0.25">
      <c r="A4476" t="s">
        <v>168</v>
      </c>
      <c r="B4476" t="s">
        <v>170</v>
      </c>
      <c r="C4476" s="1">
        <v>0.359159724308381</v>
      </c>
    </row>
    <row r="4477" spans="1:3" x14ac:dyDescent="0.25">
      <c r="A4477" t="s">
        <v>168</v>
      </c>
      <c r="B4477" t="s">
        <v>463</v>
      </c>
      <c r="C4477" s="1">
        <v>0.318973649113027</v>
      </c>
    </row>
    <row r="4478" spans="1:3" x14ac:dyDescent="0.25">
      <c r="A4478" t="s">
        <v>168</v>
      </c>
      <c r="B4478" t="s">
        <v>171</v>
      </c>
      <c r="C4478" s="1">
        <v>0.32848695990177301</v>
      </c>
    </row>
    <row r="4479" spans="1:3" x14ac:dyDescent="0.25">
      <c r="A4479" t="s">
        <v>168</v>
      </c>
      <c r="B4479" t="s">
        <v>278</v>
      </c>
      <c r="C4479" s="1">
        <v>0.29081765160137402</v>
      </c>
    </row>
    <row r="4480" spans="1:3" x14ac:dyDescent="0.25">
      <c r="A4480" t="s">
        <v>168</v>
      </c>
      <c r="B4480" t="s">
        <v>279</v>
      </c>
      <c r="C4480" s="1">
        <v>0.34134362237001997</v>
      </c>
    </row>
    <row r="4481" spans="1:3" x14ac:dyDescent="0.25">
      <c r="A4481" t="s">
        <v>168</v>
      </c>
      <c r="B4481" t="s">
        <v>172</v>
      </c>
      <c r="C4481" s="1">
        <v>0.35332598104534002</v>
      </c>
    </row>
    <row r="4482" spans="1:3" x14ac:dyDescent="0.25">
      <c r="A4482" t="s">
        <v>168</v>
      </c>
      <c r="B4482" t="s">
        <v>116</v>
      </c>
      <c r="C4482" s="1">
        <v>0.34317978221212703</v>
      </c>
    </row>
    <row r="4483" spans="1:3" x14ac:dyDescent="0.25">
      <c r="A4483" t="s">
        <v>168</v>
      </c>
      <c r="B4483" t="s">
        <v>281</v>
      </c>
      <c r="C4483" s="1">
        <v>0.33302586625713398</v>
      </c>
    </row>
    <row r="4484" spans="1:3" x14ac:dyDescent="0.25">
      <c r="A4484" t="s">
        <v>168</v>
      </c>
      <c r="B4484" t="s">
        <v>173</v>
      </c>
      <c r="C4484" s="1">
        <v>0.33396828468926498</v>
      </c>
    </row>
    <row r="4485" spans="1:3" x14ac:dyDescent="0.25">
      <c r="A4485" t="s">
        <v>168</v>
      </c>
      <c r="B4485" t="s">
        <v>282</v>
      </c>
      <c r="C4485" s="1">
        <v>0.351282305326023</v>
      </c>
    </row>
    <row r="4486" spans="1:3" x14ac:dyDescent="0.25">
      <c r="A4486" t="s">
        <v>168</v>
      </c>
      <c r="B4486" t="s">
        <v>283</v>
      </c>
      <c r="C4486" s="1">
        <v>0.32545921482868001</v>
      </c>
    </row>
    <row r="4487" spans="1:3" x14ac:dyDescent="0.25">
      <c r="A4487" t="s">
        <v>168</v>
      </c>
      <c r="B4487" t="s">
        <v>174</v>
      </c>
      <c r="C4487" s="1">
        <v>0.33853757608275997</v>
      </c>
    </row>
    <row r="4488" spans="1:3" x14ac:dyDescent="0.25">
      <c r="A4488" t="s">
        <v>168</v>
      </c>
      <c r="B4488" t="s">
        <v>284</v>
      </c>
      <c r="C4488" s="1">
        <v>0.338787116903906</v>
      </c>
    </row>
    <row r="4489" spans="1:3" x14ac:dyDescent="0.25">
      <c r="A4489" t="s">
        <v>168</v>
      </c>
      <c r="B4489" t="s">
        <v>175</v>
      </c>
      <c r="C4489" s="1">
        <v>0.343046803334287</v>
      </c>
    </row>
    <row r="4490" spans="1:3" x14ac:dyDescent="0.25">
      <c r="A4490" t="s">
        <v>168</v>
      </c>
      <c r="B4490" t="s">
        <v>285</v>
      </c>
      <c r="C4490" s="1">
        <v>0.30776565249031901</v>
      </c>
    </row>
    <row r="4491" spans="1:3" x14ac:dyDescent="0.25">
      <c r="A4491" t="s">
        <v>168</v>
      </c>
      <c r="B4491" t="s">
        <v>465</v>
      </c>
      <c r="C4491" s="1">
        <v>0.297461901190822</v>
      </c>
    </row>
    <row r="4492" spans="1:3" x14ac:dyDescent="0.25">
      <c r="A4492" t="s">
        <v>168</v>
      </c>
      <c r="B4492" t="s">
        <v>176</v>
      </c>
      <c r="C4492" s="1">
        <v>0.36113040039024802</v>
      </c>
    </row>
    <row r="4493" spans="1:3" x14ac:dyDescent="0.25">
      <c r="A4493" t="s">
        <v>168</v>
      </c>
      <c r="B4493" t="s">
        <v>177</v>
      </c>
      <c r="C4493" s="1">
        <v>0.33170341329148301</v>
      </c>
    </row>
    <row r="4494" spans="1:3" x14ac:dyDescent="0.25">
      <c r="A4494" t="s">
        <v>168</v>
      </c>
      <c r="B4494" t="s">
        <v>286</v>
      </c>
      <c r="C4494" s="1">
        <v>0.30584422618569301</v>
      </c>
    </row>
    <row r="4495" spans="1:3" x14ac:dyDescent="0.25">
      <c r="A4495" t="s">
        <v>168</v>
      </c>
      <c r="B4495" t="s">
        <v>178</v>
      </c>
      <c r="C4495" s="1">
        <v>0.35586209375051098</v>
      </c>
    </row>
    <row r="4496" spans="1:3" x14ac:dyDescent="0.25">
      <c r="A4496" t="s">
        <v>168</v>
      </c>
      <c r="B4496" t="s">
        <v>179</v>
      </c>
      <c r="C4496" s="1">
        <v>0.30460810983318798</v>
      </c>
    </row>
    <row r="4497" spans="1:3" x14ac:dyDescent="0.25">
      <c r="A4497" t="s">
        <v>168</v>
      </c>
      <c r="B4497" t="s">
        <v>180</v>
      </c>
      <c r="C4497" s="1">
        <v>0.38095828179735097</v>
      </c>
    </row>
    <row r="4498" spans="1:3" x14ac:dyDescent="0.25">
      <c r="A4498" t="s">
        <v>168</v>
      </c>
      <c r="B4498" t="s">
        <v>287</v>
      </c>
      <c r="C4498" s="1">
        <v>0.35386779811733399</v>
      </c>
    </row>
    <row r="4499" spans="1:3" x14ac:dyDescent="0.25">
      <c r="A4499" t="s">
        <v>168</v>
      </c>
      <c r="B4499" t="s">
        <v>118</v>
      </c>
      <c r="C4499" s="1">
        <v>0.30365039380363301</v>
      </c>
    </row>
    <row r="4500" spans="1:3" x14ac:dyDescent="0.25">
      <c r="A4500" t="s">
        <v>168</v>
      </c>
      <c r="B4500" t="s">
        <v>181</v>
      </c>
      <c r="C4500" s="1">
        <v>0.38743109058967101</v>
      </c>
    </row>
    <row r="4501" spans="1:3" x14ac:dyDescent="0.25">
      <c r="A4501" t="s">
        <v>168</v>
      </c>
      <c r="B4501" t="s">
        <v>467</v>
      </c>
      <c r="C4501" s="1">
        <v>0.30873324881805297</v>
      </c>
    </row>
    <row r="4502" spans="1:3" x14ac:dyDescent="0.25">
      <c r="A4502" t="s">
        <v>168</v>
      </c>
      <c r="B4502" t="s">
        <v>288</v>
      </c>
      <c r="C4502" s="1">
        <v>0.29238509016463698</v>
      </c>
    </row>
    <row r="4503" spans="1:3" x14ac:dyDescent="0.25">
      <c r="A4503" t="s">
        <v>168</v>
      </c>
      <c r="B4503" t="s">
        <v>289</v>
      </c>
      <c r="C4503" s="1">
        <v>0.33593145604781399</v>
      </c>
    </row>
    <row r="4504" spans="1:3" x14ac:dyDescent="0.25">
      <c r="A4504" t="s">
        <v>168</v>
      </c>
      <c r="B4504" t="s">
        <v>182</v>
      </c>
      <c r="C4504" s="1">
        <v>0.32233235358073198</v>
      </c>
    </row>
    <row r="4505" spans="1:3" x14ac:dyDescent="0.25">
      <c r="A4505" t="s">
        <v>168</v>
      </c>
      <c r="B4505" t="s">
        <v>290</v>
      </c>
      <c r="C4505" s="1">
        <v>0.342121231759005</v>
      </c>
    </row>
    <row r="4506" spans="1:3" x14ac:dyDescent="0.25">
      <c r="A4506" t="s">
        <v>168</v>
      </c>
      <c r="B4506" t="s">
        <v>183</v>
      </c>
      <c r="C4506" s="1">
        <v>0.35293792493616499</v>
      </c>
    </row>
    <row r="4507" spans="1:3" x14ac:dyDescent="0.25">
      <c r="A4507" t="s">
        <v>168</v>
      </c>
      <c r="B4507" t="s">
        <v>291</v>
      </c>
      <c r="C4507" s="1">
        <v>0.34059262228238302</v>
      </c>
    </row>
    <row r="4508" spans="1:3" x14ac:dyDescent="0.25">
      <c r="A4508" t="s">
        <v>168</v>
      </c>
      <c r="B4508" t="s">
        <v>292</v>
      </c>
      <c r="C4508" s="1">
        <v>0.32524233531303998</v>
      </c>
    </row>
    <row r="4509" spans="1:3" x14ac:dyDescent="0.25">
      <c r="A4509" t="s">
        <v>168</v>
      </c>
      <c r="B4509" t="s">
        <v>469</v>
      </c>
      <c r="C4509" s="1">
        <v>0.330437734742761</v>
      </c>
    </row>
    <row r="4510" spans="1:3" x14ac:dyDescent="0.25">
      <c r="A4510" t="s">
        <v>168</v>
      </c>
      <c r="B4510" t="s">
        <v>184</v>
      </c>
      <c r="C4510" s="1">
        <v>0.35529673469237699</v>
      </c>
    </row>
    <row r="4511" spans="1:3" x14ac:dyDescent="0.25">
      <c r="A4511" t="s">
        <v>168</v>
      </c>
      <c r="B4511" t="s">
        <v>293</v>
      </c>
      <c r="C4511" s="1">
        <v>0.29142471341017101</v>
      </c>
    </row>
    <row r="4512" spans="1:3" x14ac:dyDescent="0.25">
      <c r="A4512" t="s">
        <v>168</v>
      </c>
      <c r="B4512" t="s">
        <v>294</v>
      </c>
      <c r="C4512" s="1">
        <v>0.35730224133202998</v>
      </c>
    </row>
    <row r="4513" spans="1:3" x14ac:dyDescent="0.25">
      <c r="A4513" t="s">
        <v>168</v>
      </c>
      <c r="B4513" t="s">
        <v>185</v>
      </c>
      <c r="C4513" s="1">
        <v>0.32687863837929099</v>
      </c>
    </row>
    <row r="4514" spans="1:3" x14ac:dyDescent="0.25">
      <c r="A4514" t="s">
        <v>168</v>
      </c>
      <c r="B4514" t="s">
        <v>470</v>
      </c>
      <c r="C4514" s="1">
        <v>0.31775901232507803</v>
      </c>
    </row>
    <row r="4515" spans="1:3" x14ac:dyDescent="0.25">
      <c r="A4515" t="s">
        <v>168</v>
      </c>
      <c r="B4515" t="s">
        <v>119</v>
      </c>
      <c r="C4515" s="1">
        <v>0.29298035739310402</v>
      </c>
    </row>
    <row r="4516" spans="1:3" x14ac:dyDescent="0.25">
      <c r="A4516" t="s">
        <v>168</v>
      </c>
      <c r="B4516" t="s">
        <v>186</v>
      </c>
      <c r="C4516" s="1">
        <v>0.35354441852530299</v>
      </c>
    </row>
    <row r="4517" spans="1:3" x14ac:dyDescent="0.25">
      <c r="A4517" t="s">
        <v>168</v>
      </c>
      <c r="B4517" t="s">
        <v>473</v>
      </c>
      <c r="C4517" s="1">
        <v>0.304365907594494</v>
      </c>
    </row>
    <row r="4518" spans="1:3" x14ac:dyDescent="0.25">
      <c r="A4518" t="s">
        <v>168</v>
      </c>
      <c r="B4518" t="s">
        <v>295</v>
      </c>
      <c r="C4518" s="1">
        <v>0.29749756587144299</v>
      </c>
    </row>
    <row r="4519" spans="1:3" x14ac:dyDescent="0.25">
      <c r="A4519" t="s">
        <v>168</v>
      </c>
      <c r="B4519" t="s">
        <v>296</v>
      </c>
      <c r="C4519" s="1">
        <v>0.29884699546622101</v>
      </c>
    </row>
    <row r="4520" spans="1:3" x14ac:dyDescent="0.25">
      <c r="A4520" t="s">
        <v>168</v>
      </c>
      <c r="B4520" t="s">
        <v>297</v>
      </c>
      <c r="C4520" s="1">
        <v>0.31004391668499498</v>
      </c>
    </row>
    <row r="4521" spans="1:3" x14ac:dyDescent="0.25">
      <c r="A4521" t="s">
        <v>168</v>
      </c>
      <c r="B4521" t="s">
        <v>187</v>
      </c>
      <c r="C4521" s="1">
        <v>0.364689708776752</v>
      </c>
    </row>
    <row r="4522" spans="1:3" x14ac:dyDescent="0.25">
      <c r="A4522" t="s">
        <v>168</v>
      </c>
      <c r="B4522" t="s">
        <v>298</v>
      </c>
      <c r="C4522" s="1">
        <v>0.32808246764374199</v>
      </c>
    </row>
    <row r="4523" spans="1:3" x14ac:dyDescent="0.25">
      <c r="A4523" t="s">
        <v>168</v>
      </c>
      <c r="B4523" t="s">
        <v>120</v>
      </c>
      <c r="C4523" s="1">
        <v>0.30239626847875201</v>
      </c>
    </row>
    <row r="4524" spans="1:3" x14ac:dyDescent="0.25">
      <c r="A4524" t="s">
        <v>168</v>
      </c>
      <c r="B4524" t="s">
        <v>122</v>
      </c>
      <c r="C4524" s="1">
        <v>0.30214951639473497</v>
      </c>
    </row>
    <row r="4525" spans="1:3" x14ac:dyDescent="0.25">
      <c r="A4525" t="s">
        <v>168</v>
      </c>
      <c r="B4525" t="s">
        <v>123</v>
      </c>
      <c r="C4525" s="1">
        <v>0.30858396728403698</v>
      </c>
    </row>
    <row r="4526" spans="1:3" x14ac:dyDescent="0.25">
      <c r="A4526" t="s">
        <v>168</v>
      </c>
      <c r="B4526" t="s">
        <v>188</v>
      </c>
      <c r="C4526" s="1">
        <v>0.360420961718939</v>
      </c>
    </row>
    <row r="4527" spans="1:3" x14ac:dyDescent="0.25">
      <c r="A4527" t="s">
        <v>168</v>
      </c>
      <c r="B4527" t="s">
        <v>125</v>
      </c>
      <c r="C4527" s="1">
        <v>0.30584533099743899</v>
      </c>
    </row>
    <row r="4528" spans="1:3" x14ac:dyDescent="0.25">
      <c r="A4528" t="s">
        <v>168</v>
      </c>
      <c r="B4528" t="s">
        <v>189</v>
      </c>
      <c r="C4528" s="1">
        <v>0.342063881612656</v>
      </c>
    </row>
    <row r="4529" spans="1:3" x14ac:dyDescent="0.25">
      <c r="A4529" t="s">
        <v>168</v>
      </c>
      <c r="B4529" t="s">
        <v>190</v>
      </c>
      <c r="C4529" s="1">
        <v>0.32857043115000201</v>
      </c>
    </row>
    <row r="4530" spans="1:3" x14ac:dyDescent="0.25">
      <c r="A4530" t="s">
        <v>168</v>
      </c>
      <c r="B4530" t="s">
        <v>299</v>
      </c>
      <c r="C4530" s="1">
        <v>0.29587569409805298</v>
      </c>
    </row>
    <row r="4531" spans="1:3" x14ac:dyDescent="0.25">
      <c r="A4531" t="s">
        <v>168</v>
      </c>
      <c r="B4531" t="s">
        <v>300</v>
      </c>
      <c r="C4531" s="1">
        <v>0.34358496794534898</v>
      </c>
    </row>
    <row r="4532" spans="1:3" x14ac:dyDescent="0.25">
      <c r="A4532" t="s">
        <v>168</v>
      </c>
      <c r="B4532" t="s">
        <v>191</v>
      </c>
      <c r="C4532" s="1">
        <v>0.33467992404985802</v>
      </c>
    </row>
    <row r="4533" spans="1:3" x14ac:dyDescent="0.25">
      <c r="A4533" t="s">
        <v>168</v>
      </c>
      <c r="B4533" t="s">
        <v>301</v>
      </c>
      <c r="C4533" s="1">
        <v>0.31648635002337</v>
      </c>
    </row>
    <row r="4534" spans="1:3" x14ac:dyDescent="0.25">
      <c r="A4534" t="s">
        <v>168</v>
      </c>
      <c r="B4534" t="s">
        <v>302</v>
      </c>
      <c r="C4534" s="1">
        <v>0.37085228600467401</v>
      </c>
    </row>
    <row r="4535" spans="1:3" x14ac:dyDescent="0.25">
      <c r="A4535" t="s">
        <v>168</v>
      </c>
      <c r="B4535" t="s">
        <v>303</v>
      </c>
      <c r="C4535" s="1">
        <v>0.337424622641118</v>
      </c>
    </row>
    <row r="4536" spans="1:3" x14ac:dyDescent="0.25">
      <c r="A4536" t="s">
        <v>168</v>
      </c>
      <c r="B4536" t="s">
        <v>304</v>
      </c>
      <c r="C4536" s="1">
        <v>0.32454019941253398</v>
      </c>
    </row>
    <row r="4537" spans="1:3" x14ac:dyDescent="0.25">
      <c r="A4537" t="s">
        <v>168</v>
      </c>
      <c r="B4537" t="s">
        <v>392</v>
      </c>
      <c r="C4537" s="1">
        <v>0.33404838736257603</v>
      </c>
    </row>
    <row r="4538" spans="1:3" x14ac:dyDescent="0.25">
      <c r="A4538" t="s">
        <v>168</v>
      </c>
      <c r="B4538" t="s">
        <v>126</v>
      </c>
      <c r="C4538" s="1">
        <v>0.34499289337560701</v>
      </c>
    </row>
    <row r="4539" spans="1:3" x14ac:dyDescent="0.25">
      <c r="A4539" t="s">
        <v>168</v>
      </c>
      <c r="B4539" t="s">
        <v>192</v>
      </c>
      <c r="C4539" s="1">
        <v>0.32028356433400601</v>
      </c>
    </row>
    <row r="4540" spans="1:3" x14ac:dyDescent="0.25">
      <c r="A4540" t="s">
        <v>168</v>
      </c>
      <c r="B4540" t="s">
        <v>393</v>
      </c>
      <c r="C4540" s="1">
        <v>0.31124753075212203</v>
      </c>
    </row>
    <row r="4541" spans="1:3" x14ac:dyDescent="0.25">
      <c r="A4541" t="s">
        <v>168</v>
      </c>
      <c r="B4541" t="s">
        <v>193</v>
      </c>
      <c r="C4541" s="1">
        <v>0.35083554434332898</v>
      </c>
    </row>
    <row r="4542" spans="1:3" x14ac:dyDescent="0.25">
      <c r="A4542" t="s">
        <v>168</v>
      </c>
      <c r="B4542" t="s">
        <v>194</v>
      </c>
      <c r="C4542" s="1">
        <v>0.32922234902328701</v>
      </c>
    </row>
    <row r="4543" spans="1:3" x14ac:dyDescent="0.25">
      <c r="A4543" t="s">
        <v>168</v>
      </c>
      <c r="B4543" t="s">
        <v>306</v>
      </c>
      <c r="C4543" s="1">
        <v>0.31948490618223102</v>
      </c>
    </row>
    <row r="4544" spans="1:3" x14ac:dyDescent="0.25">
      <c r="A4544" t="s">
        <v>168</v>
      </c>
      <c r="B4544" t="s">
        <v>195</v>
      </c>
      <c r="C4544" s="1">
        <v>0.32610255542087502</v>
      </c>
    </row>
    <row r="4545" spans="1:3" x14ac:dyDescent="0.25">
      <c r="A4545" t="s">
        <v>168</v>
      </c>
      <c r="B4545" t="s">
        <v>307</v>
      </c>
      <c r="C4545" s="1">
        <v>0.29954394317533201</v>
      </c>
    </row>
    <row r="4546" spans="1:3" x14ac:dyDescent="0.25">
      <c r="A4546" t="s">
        <v>168</v>
      </c>
      <c r="B4546" t="s">
        <v>308</v>
      </c>
      <c r="C4546" s="1">
        <v>0.346497763674537</v>
      </c>
    </row>
    <row r="4547" spans="1:3" x14ac:dyDescent="0.25">
      <c r="A4547" t="s">
        <v>168</v>
      </c>
      <c r="B4547" t="s">
        <v>196</v>
      </c>
      <c r="C4547" s="1">
        <v>0.35339138903629402</v>
      </c>
    </row>
    <row r="4548" spans="1:3" x14ac:dyDescent="0.25">
      <c r="A4548" t="s">
        <v>168</v>
      </c>
      <c r="B4548" t="s">
        <v>197</v>
      </c>
      <c r="C4548" s="1">
        <v>0.31672944731667002</v>
      </c>
    </row>
    <row r="4549" spans="1:3" x14ac:dyDescent="0.25">
      <c r="A4549" t="s">
        <v>168</v>
      </c>
      <c r="B4549" t="s">
        <v>198</v>
      </c>
      <c r="C4549" s="1">
        <v>0.347557135212678</v>
      </c>
    </row>
    <row r="4550" spans="1:3" x14ac:dyDescent="0.25">
      <c r="A4550" t="s">
        <v>168</v>
      </c>
      <c r="B4550" t="s">
        <v>309</v>
      </c>
      <c r="C4550" s="1">
        <v>0.35175992753429502</v>
      </c>
    </row>
    <row r="4551" spans="1:3" x14ac:dyDescent="0.25">
      <c r="A4551" t="s">
        <v>168</v>
      </c>
      <c r="B4551" t="s">
        <v>128</v>
      </c>
      <c r="C4551" s="1">
        <v>0.37506369201045198</v>
      </c>
    </row>
    <row r="4552" spans="1:3" x14ac:dyDescent="0.25">
      <c r="A4552" t="s">
        <v>168</v>
      </c>
      <c r="B4552" t="s">
        <v>410</v>
      </c>
      <c r="C4552" s="1">
        <v>0.319273962982005</v>
      </c>
    </row>
    <row r="4553" spans="1:3" x14ac:dyDescent="0.25">
      <c r="A4553" t="s">
        <v>168</v>
      </c>
      <c r="B4553" t="s">
        <v>311</v>
      </c>
      <c r="C4553" s="1">
        <v>0.34104677293874502</v>
      </c>
    </row>
    <row r="4554" spans="1:3" x14ac:dyDescent="0.25">
      <c r="A4554" t="s">
        <v>168</v>
      </c>
      <c r="B4554" t="s">
        <v>312</v>
      </c>
      <c r="C4554" s="1">
        <v>0.34196690195647</v>
      </c>
    </row>
    <row r="4555" spans="1:3" x14ac:dyDescent="0.25">
      <c r="A4555" t="s">
        <v>168</v>
      </c>
      <c r="B4555" t="s">
        <v>313</v>
      </c>
      <c r="C4555" s="1">
        <v>0.30028443246869602</v>
      </c>
    </row>
    <row r="4556" spans="1:3" x14ac:dyDescent="0.25">
      <c r="A4556" t="s">
        <v>168</v>
      </c>
      <c r="B4556" t="s">
        <v>199</v>
      </c>
      <c r="C4556" s="1">
        <v>0.35739643245385999</v>
      </c>
    </row>
    <row r="4557" spans="1:3" x14ac:dyDescent="0.25">
      <c r="A4557" t="s">
        <v>168</v>
      </c>
      <c r="B4557" t="s">
        <v>200</v>
      </c>
      <c r="C4557" s="1">
        <v>0.359801686218432</v>
      </c>
    </row>
    <row r="4558" spans="1:3" x14ac:dyDescent="0.25">
      <c r="A4558" t="s">
        <v>168</v>
      </c>
      <c r="B4558" t="s">
        <v>315</v>
      </c>
      <c r="C4558" s="1">
        <v>0.36416525297139601</v>
      </c>
    </row>
    <row r="4559" spans="1:3" x14ac:dyDescent="0.25">
      <c r="A4559" t="s">
        <v>168</v>
      </c>
      <c r="B4559" t="s">
        <v>316</v>
      </c>
      <c r="C4559" s="1">
        <v>0.33451640265676802</v>
      </c>
    </row>
    <row r="4560" spans="1:3" x14ac:dyDescent="0.25">
      <c r="A4560" t="s">
        <v>168</v>
      </c>
      <c r="B4560" t="s">
        <v>201</v>
      </c>
      <c r="C4560" s="1">
        <v>0.313266411493136</v>
      </c>
    </row>
    <row r="4561" spans="1:3" x14ac:dyDescent="0.25">
      <c r="A4561" t="s">
        <v>168</v>
      </c>
      <c r="B4561" t="s">
        <v>202</v>
      </c>
      <c r="C4561" s="1">
        <v>0.31904793661632602</v>
      </c>
    </row>
    <row r="4562" spans="1:3" x14ac:dyDescent="0.25">
      <c r="A4562" t="s">
        <v>168</v>
      </c>
      <c r="B4562" t="s">
        <v>203</v>
      </c>
      <c r="C4562" s="1">
        <v>0.34087330929932402</v>
      </c>
    </row>
    <row r="4563" spans="1:3" x14ac:dyDescent="0.25">
      <c r="A4563" t="s">
        <v>168</v>
      </c>
      <c r="B4563" t="s">
        <v>204</v>
      </c>
      <c r="C4563" s="1">
        <v>0.33705942360193603</v>
      </c>
    </row>
    <row r="4564" spans="1:3" x14ac:dyDescent="0.25">
      <c r="A4564" t="s">
        <v>168</v>
      </c>
      <c r="B4564" t="s">
        <v>205</v>
      </c>
      <c r="C4564" s="1">
        <v>0.37326477647436301</v>
      </c>
    </row>
    <row r="4565" spans="1:3" x14ac:dyDescent="0.25">
      <c r="A4565" t="s">
        <v>168</v>
      </c>
      <c r="B4565" t="s">
        <v>394</v>
      </c>
      <c r="C4565" s="1">
        <v>0.32208299926613099</v>
      </c>
    </row>
    <row r="4566" spans="1:3" x14ac:dyDescent="0.25">
      <c r="A4566" t="s">
        <v>168</v>
      </c>
      <c r="B4566" t="s">
        <v>317</v>
      </c>
      <c r="C4566" s="1">
        <v>0.30970132149674401</v>
      </c>
    </row>
    <row r="4567" spans="1:3" x14ac:dyDescent="0.25">
      <c r="A4567" t="s">
        <v>168</v>
      </c>
      <c r="B4567" t="s">
        <v>318</v>
      </c>
      <c r="C4567" s="1">
        <v>0.351115900922917</v>
      </c>
    </row>
    <row r="4568" spans="1:3" x14ac:dyDescent="0.25">
      <c r="A4568" t="s">
        <v>168</v>
      </c>
      <c r="B4568" t="s">
        <v>130</v>
      </c>
      <c r="C4568" s="1">
        <v>0.35535522783822099</v>
      </c>
    </row>
    <row r="4569" spans="1:3" x14ac:dyDescent="0.25">
      <c r="A4569" t="s">
        <v>168</v>
      </c>
      <c r="B4569" t="s">
        <v>319</v>
      </c>
      <c r="C4569" s="1">
        <v>0.33046627150514601</v>
      </c>
    </row>
    <row r="4570" spans="1:3" x14ac:dyDescent="0.25">
      <c r="A4570" t="s">
        <v>168</v>
      </c>
      <c r="B4570" t="s">
        <v>206</v>
      </c>
      <c r="C4570" s="1">
        <v>0.31964843375905999</v>
      </c>
    </row>
    <row r="4571" spans="1:3" x14ac:dyDescent="0.25">
      <c r="A4571" t="s">
        <v>168</v>
      </c>
      <c r="B4571" t="s">
        <v>320</v>
      </c>
      <c r="C4571" s="1">
        <v>0.297534441389807</v>
      </c>
    </row>
    <row r="4572" spans="1:3" x14ac:dyDescent="0.25">
      <c r="A4572" t="s">
        <v>168</v>
      </c>
      <c r="B4572" t="s">
        <v>321</v>
      </c>
      <c r="C4572" s="1">
        <v>0.31063553912921599</v>
      </c>
    </row>
    <row r="4573" spans="1:3" x14ac:dyDescent="0.25">
      <c r="A4573" t="s">
        <v>168</v>
      </c>
      <c r="B4573" t="s">
        <v>396</v>
      </c>
      <c r="C4573" s="1">
        <v>0.293382844780948</v>
      </c>
    </row>
    <row r="4574" spans="1:3" x14ac:dyDescent="0.25">
      <c r="A4574" t="s">
        <v>168</v>
      </c>
      <c r="B4574" t="s">
        <v>131</v>
      </c>
      <c r="C4574" s="1">
        <v>0.39046328744734099</v>
      </c>
    </row>
    <row r="4575" spans="1:3" x14ac:dyDescent="0.25">
      <c r="A4575" t="s">
        <v>168</v>
      </c>
      <c r="B4575" t="s">
        <v>322</v>
      </c>
      <c r="C4575" s="1">
        <v>0.33290325359419398</v>
      </c>
    </row>
    <row r="4576" spans="1:3" x14ac:dyDescent="0.25">
      <c r="A4576" t="s">
        <v>168</v>
      </c>
      <c r="B4576" t="s">
        <v>323</v>
      </c>
      <c r="C4576" s="1">
        <v>0.30714459140684203</v>
      </c>
    </row>
    <row r="4577" spans="1:3" x14ac:dyDescent="0.25">
      <c r="A4577" t="s">
        <v>168</v>
      </c>
      <c r="B4577" t="s">
        <v>324</v>
      </c>
      <c r="C4577" s="1">
        <v>0.339752186165167</v>
      </c>
    </row>
    <row r="4578" spans="1:3" x14ac:dyDescent="0.25">
      <c r="A4578" t="s">
        <v>168</v>
      </c>
      <c r="B4578" t="s">
        <v>325</v>
      </c>
      <c r="C4578" s="1">
        <v>0.33738606904020102</v>
      </c>
    </row>
    <row r="4579" spans="1:3" x14ac:dyDescent="0.25">
      <c r="A4579" t="s">
        <v>168</v>
      </c>
      <c r="B4579" t="s">
        <v>482</v>
      </c>
      <c r="C4579" s="1">
        <v>0.29064880042725699</v>
      </c>
    </row>
    <row r="4580" spans="1:3" x14ac:dyDescent="0.25">
      <c r="A4580" t="s">
        <v>168</v>
      </c>
      <c r="B4580" t="s">
        <v>132</v>
      </c>
      <c r="C4580" s="1">
        <v>0.31891370267116098</v>
      </c>
    </row>
    <row r="4581" spans="1:3" x14ac:dyDescent="0.25">
      <c r="A4581" t="s">
        <v>168</v>
      </c>
      <c r="B4581" t="s">
        <v>411</v>
      </c>
      <c r="C4581" s="1">
        <v>0.296269499636654</v>
      </c>
    </row>
    <row r="4582" spans="1:3" x14ac:dyDescent="0.25">
      <c r="A4582" t="s">
        <v>168</v>
      </c>
      <c r="B4582" t="s">
        <v>326</v>
      </c>
      <c r="C4582" s="1">
        <v>0.28993657070724899</v>
      </c>
    </row>
    <row r="4583" spans="1:3" x14ac:dyDescent="0.25">
      <c r="A4583" t="s">
        <v>168</v>
      </c>
      <c r="B4583" t="s">
        <v>327</v>
      </c>
      <c r="C4583" s="1">
        <v>0.28961432613688998</v>
      </c>
    </row>
    <row r="4584" spans="1:3" x14ac:dyDescent="0.25">
      <c r="A4584" t="s">
        <v>168</v>
      </c>
      <c r="B4584" t="s">
        <v>328</v>
      </c>
      <c r="C4584" s="1">
        <v>0.31600922938520898</v>
      </c>
    </row>
    <row r="4585" spans="1:3" x14ac:dyDescent="0.25">
      <c r="A4585" t="s">
        <v>168</v>
      </c>
      <c r="B4585" t="s">
        <v>133</v>
      </c>
      <c r="C4585" s="1">
        <v>0.33994598918535401</v>
      </c>
    </row>
    <row r="4586" spans="1:3" x14ac:dyDescent="0.25">
      <c r="A4586" t="s">
        <v>168</v>
      </c>
      <c r="B4586" t="s">
        <v>412</v>
      </c>
      <c r="C4586" s="1">
        <v>0.34069865190583298</v>
      </c>
    </row>
    <row r="4587" spans="1:3" x14ac:dyDescent="0.25">
      <c r="A4587" t="s">
        <v>168</v>
      </c>
      <c r="B4587" t="s">
        <v>207</v>
      </c>
      <c r="C4587" s="1">
        <v>0.29579134029860199</v>
      </c>
    </row>
    <row r="4588" spans="1:3" x14ac:dyDescent="0.25">
      <c r="A4588" t="s">
        <v>168</v>
      </c>
      <c r="B4588" t="s">
        <v>208</v>
      </c>
      <c r="C4588" s="1">
        <v>0.38373285220952402</v>
      </c>
    </row>
    <row r="4589" spans="1:3" x14ac:dyDescent="0.25">
      <c r="A4589" t="s">
        <v>168</v>
      </c>
      <c r="B4589" t="s">
        <v>209</v>
      </c>
      <c r="C4589" s="1">
        <v>0.35258032745916101</v>
      </c>
    </row>
    <row r="4590" spans="1:3" x14ac:dyDescent="0.25">
      <c r="A4590" t="s">
        <v>168</v>
      </c>
      <c r="B4590" t="s">
        <v>379</v>
      </c>
      <c r="C4590" s="1">
        <v>0.30464071626831901</v>
      </c>
    </row>
    <row r="4591" spans="1:3" x14ac:dyDescent="0.25">
      <c r="A4591" t="s">
        <v>168</v>
      </c>
      <c r="B4591" t="s">
        <v>210</v>
      </c>
      <c r="C4591" s="1">
        <v>0.33298894067219098</v>
      </c>
    </row>
    <row r="4592" spans="1:3" x14ac:dyDescent="0.25">
      <c r="A4592" t="s">
        <v>168</v>
      </c>
      <c r="B4592" t="s">
        <v>211</v>
      </c>
      <c r="C4592" s="1">
        <v>0.34688612085236498</v>
      </c>
    </row>
    <row r="4593" spans="1:3" x14ac:dyDescent="0.25">
      <c r="A4593" t="s">
        <v>168</v>
      </c>
      <c r="B4593" t="s">
        <v>329</v>
      </c>
      <c r="C4593" s="1">
        <v>0.30654409602724197</v>
      </c>
    </row>
    <row r="4594" spans="1:3" x14ac:dyDescent="0.25">
      <c r="A4594" t="s">
        <v>168</v>
      </c>
      <c r="B4594" t="s">
        <v>212</v>
      </c>
      <c r="C4594" s="1">
        <v>0.33054199850747401</v>
      </c>
    </row>
    <row r="4595" spans="1:3" x14ac:dyDescent="0.25">
      <c r="A4595" t="s">
        <v>168</v>
      </c>
      <c r="B4595" t="s">
        <v>330</v>
      </c>
      <c r="C4595" s="1">
        <v>0.30191677306680498</v>
      </c>
    </row>
    <row r="4596" spans="1:3" x14ac:dyDescent="0.25">
      <c r="A4596" t="s">
        <v>168</v>
      </c>
      <c r="B4596" t="s">
        <v>134</v>
      </c>
      <c r="C4596" s="1">
        <v>0.28918939127741899</v>
      </c>
    </row>
    <row r="4597" spans="1:3" x14ac:dyDescent="0.25">
      <c r="A4597" t="s">
        <v>168</v>
      </c>
      <c r="B4597" t="s">
        <v>213</v>
      </c>
      <c r="C4597" s="1">
        <v>0.36001434007599598</v>
      </c>
    </row>
    <row r="4598" spans="1:3" x14ac:dyDescent="0.25">
      <c r="A4598" t="s">
        <v>168</v>
      </c>
      <c r="B4598" t="s">
        <v>331</v>
      </c>
      <c r="C4598" s="1">
        <v>0.33178647699748198</v>
      </c>
    </row>
    <row r="4599" spans="1:3" x14ac:dyDescent="0.25">
      <c r="A4599" t="s">
        <v>168</v>
      </c>
      <c r="B4599" t="s">
        <v>214</v>
      </c>
      <c r="C4599" s="1">
        <v>0.35921506735606801</v>
      </c>
    </row>
    <row r="4600" spans="1:3" x14ac:dyDescent="0.25">
      <c r="A4600" t="s">
        <v>168</v>
      </c>
      <c r="B4600" t="s">
        <v>332</v>
      </c>
      <c r="C4600" s="1">
        <v>0.33966636880509599</v>
      </c>
    </row>
    <row r="4601" spans="1:3" x14ac:dyDescent="0.25">
      <c r="A4601" t="s">
        <v>168</v>
      </c>
      <c r="B4601" t="s">
        <v>215</v>
      </c>
      <c r="C4601" s="1">
        <v>0.356813610167452</v>
      </c>
    </row>
    <row r="4602" spans="1:3" x14ac:dyDescent="0.25">
      <c r="A4602" t="s">
        <v>168</v>
      </c>
      <c r="B4602" t="s">
        <v>216</v>
      </c>
      <c r="C4602" s="1">
        <v>0.32840529808652902</v>
      </c>
    </row>
    <row r="4603" spans="1:3" x14ac:dyDescent="0.25">
      <c r="A4603" t="s">
        <v>168</v>
      </c>
      <c r="B4603" t="s">
        <v>135</v>
      </c>
      <c r="C4603" s="1">
        <v>0.34332856110179699</v>
      </c>
    </row>
    <row r="4604" spans="1:3" x14ac:dyDescent="0.25">
      <c r="A4604" t="s">
        <v>168</v>
      </c>
      <c r="B4604" t="s">
        <v>217</v>
      </c>
      <c r="C4604" s="1">
        <v>0.32232558077405898</v>
      </c>
    </row>
    <row r="4605" spans="1:3" x14ac:dyDescent="0.25">
      <c r="A4605" t="s">
        <v>168</v>
      </c>
      <c r="B4605" t="s">
        <v>333</v>
      </c>
      <c r="C4605" s="1">
        <v>0.31258797704707603</v>
      </c>
    </row>
    <row r="4606" spans="1:3" x14ac:dyDescent="0.25">
      <c r="A4606" t="s">
        <v>168</v>
      </c>
      <c r="B4606" t="s">
        <v>218</v>
      </c>
      <c r="C4606" s="1">
        <v>0.35254200125822799</v>
      </c>
    </row>
    <row r="4607" spans="1:3" x14ac:dyDescent="0.25">
      <c r="A4607" t="s">
        <v>168</v>
      </c>
      <c r="B4607" t="s">
        <v>334</v>
      </c>
      <c r="C4607" s="1">
        <v>0.352438208972575</v>
      </c>
    </row>
    <row r="4608" spans="1:3" x14ac:dyDescent="0.25">
      <c r="A4608" t="s">
        <v>168</v>
      </c>
      <c r="B4608" t="s">
        <v>136</v>
      </c>
      <c r="C4608" s="1">
        <v>0.29543755545341799</v>
      </c>
    </row>
    <row r="4609" spans="1:3" x14ac:dyDescent="0.25">
      <c r="A4609" t="s">
        <v>168</v>
      </c>
      <c r="B4609" t="s">
        <v>219</v>
      </c>
      <c r="C4609" s="1">
        <v>0.33574846112872703</v>
      </c>
    </row>
    <row r="4610" spans="1:3" x14ac:dyDescent="0.25">
      <c r="A4610" t="s">
        <v>168</v>
      </c>
      <c r="B4610" t="s">
        <v>220</v>
      </c>
      <c r="C4610" s="1">
        <v>0.33927808808829801</v>
      </c>
    </row>
    <row r="4611" spans="1:3" x14ac:dyDescent="0.25">
      <c r="A4611" t="s">
        <v>168</v>
      </c>
      <c r="B4611" t="s">
        <v>398</v>
      </c>
      <c r="C4611" s="1">
        <v>0.30716592838358803</v>
      </c>
    </row>
    <row r="4612" spans="1:3" x14ac:dyDescent="0.25">
      <c r="A4612" t="s">
        <v>168</v>
      </c>
      <c r="B4612" t="s">
        <v>221</v>
      </c>
      <c r="C4612" s="1">
        <v>0.35100171391662599</v>
      </c>
    </row>
    <row r="4613" spans="1:3" x14ac:dyDescent="0.25">
      <c r="A4613" t="s">
        <v>168</v>
      </c>
      <c r="B4613" t="s">
        <v>222</v>
      </c>
      <c r="C4613" s="1">
        <v>0.28935192727118098</v>
      </c>
    </row>
    <row r="4614" spans="1:3" x14ac:dyDescent="0.25">
      <c r="A4614" t="s">
        <v>168</v>
      </c>
      <c r="B4614" t="s">
        <v>223</v>
      </c>
      <c r="C4614" s="1">
        <v>0.30827035384225798</v>
      </c>
    </row>
    <row r="4615" spans="1:3" x14ac:dyDescent="0.25">
      <c r="A4615" t="s">
        <v>168</v>
      </c>
      <c r="B4615" t="s">
        <v>399</v>
      </c>
      <c r="C4615" s="1">
        <v>0.30160788728373</v>
      </c>
    </row>
    <row r="4616" spans="1:3" x14ac:dyDescent="0.25">
      <c r="A4616" t="s">
        <v>168</v>
      </c>
      <c r="B4616" t="s">
        <v>335</v>
      </c>
      <c r="C4616" s="1">
        <v>0.33996072208983302</v>
      </c>
    </row>
    <row r="4617" spans="1:3" x14ac:dyDescent="0.25">
      <c r="A4617" t="s">
        <v>168</v>
      </c>
      <c r="B4617" t="s">
        <v>336</v>
      </c>
      <c r="C4617" s="1">
        <v>0.30634263287449098</v>
      </c>
    </row>
    <row r="4618" spans="1:3" x14ac:dyDescent="0.25">
      <c r="A4618" t="s">
        <v>168</v>
      </c>
      <c r="B4618" t="s">
        <v>224</v>
      </c>
      <c r="C4618" s="1">
        <v>0.34493603952527402</v>
      </c>
    </row>
    <row r="4619" spans="1:3" x14ac:dyDescent="0.25">
      <c r="A4619" t="s">
        <v>168</v>
      </c>
      <c r="B4619" t="s">
        <v>337</v>
      </c>
      <c r="C4619" s="1">
        <v>0.30841159239029298</v>
      </c>
    </row>
    <row r="4620" spans="1:3" x14ac:dyDescent="0.25">
      <c r="A4620" t="s">
        <v>168</v>
      </c>
      <c r="B4620" t="s">
        <v>225</v>
      </c>
      <c r="C4620" s="1">
        <v>0.32116623638411002</v>
      </c>
    </row>
    <row r="4621" spans="1:3" x14ac:dyDescent="0.25">
      <c r="A4621" t="s">
        <v>168</v>
      </c>
      <c r="B4621" t="s">
        <v>481</v>
      </c>
      <c r="C4621" s="1">
        <v>0.29428271554061097</v>
      </c>
    </row>
    <row r="4622" spans="1:3" x14ac:dyDescent="0.25">
      <c r="A4622" t="s">
        <v>168</v>
      </c>
      <c r="B4622" t="s">
        <v>338</v>
      </c>
      <c r="C4622" s="1">
        <v>0.33114926758694901</v>
      </c>
    </row>
    <row r="4623" spans="1:3" x14ac:dyDescent="0.25">
      <c r="A4623" t="s">
        <v>168</v>
      </c>
      <c r="B4623" t="s">
        <v>226</v>
      </c>
      <c r="C4623" s="1">
        <v>0.34642774170319701</v>
      </c>
    </row>
    <row r="4624" spans="1:3" x14ac:dyDescent="0.25">
      <c r="A4624" t="s">
        <v>168</v>
      </c>
      <c r="B4624" t="s">
        <v>137</v>
      </c>
      <c r="C4624" s="1">
        <v>0.35765455138115099</v>
      </c>
    </row>
    <row r="4625" spans="1:3" x14ac:dyDescent="0.25">
      <c r="A4625" t="s">
        <v>168</v>
      </c>
      <c r="B4625" t="s">
        <v>227</v>
      </c>
      <c r="C4625" s="1">
        <v>0.37483019483597202</v>
      </c>
    </row>
    <row r="4626" spans="1:3" x14ac:dyDescent="0.25">
      <c r="A4626" t="s">
        <v>168</v>
      </c>
      <c r="B4626" t="s">
        <v>339</v>
      </c>
      <c r="C4626" s="1">
        <v>0.36708643948094</v>
      </c>
    </row>
    <row r="4627" spans="1:3" x14ac:dyDescent="0.25">
      <c r="A4627" t="s">
        <v>168</v>
      </c>
      <c r="B4627" t="s">
        <v>228</v>
      </c>
      <c r="C4627" s="1">
        <v>0.36572743781045902</v>
      </c>
    </row>
    <row r="4628" spans="1:3" x14ac:dyDescent="0.25">
      <c r="A4628" t="s">
        <v>168</v>
      </c>
      <c r="B4628" t="s">
        <v>229</v>
      </c>
      <c r="C4628" s="1">
        <v>0.34587506315720101</v>
      </c>
    </row>
    <row r="4629" spans="1:3" x14ac:dyDescent="0.25">
      <c r="A4629" t="s">
        <v>168</v>
      </c>
      <c r="B4629" t="s">
        <v>341</v>
      </c>
      <c r="C4629" s="1">
        <v>0.30589023603944498</v>
      </c>
    </row>
    <row r="4630" spans="1:3" x14ac:dyDescent="0.25">
      <c r="A4630" t="s">
        <v>168</v>
      </c>
      <c r="B4630" t="s">
        <v>342</v>
      </c>
      <c r="C4630" s="1">
        <v>0.31803029073296801</v>
      </c>
    </row>
    <row r="4631" spans="1:3" x14ac:dyDescent="0.25">
      <c r="A4631" t="s">
        <v>168</v>
      </c>
      <c r="B4631" t="s">
        <v>230</v>
      </c>
      <c r="C4631" s="1">
        <v>0.33440114571247198</v>
      </c>
    </row>
    <row r="4632" spans="1:3" x14ac:dyDescent="0.25">
      <c r="A4632" t="s">
        <v>168</v>
      </c>
      <c r="B4632" t="s">
        <v>413</v>
      </c>
      <c r="C4632" s="1">
        <v>0.33004429170028599</v>
      </c>
    </row>
    <row r="4633" spans="1:3" x14ac:dyDescent="0.25">
      <c r="A4633" t="s">
        <v>168</v>
      </c>
      <c r="B4633" t="s">
        <v>400</v>
      </c>
      <c r="C4633" s="1">
        <v>0.29314084489086001</v>
      </c>
    </row>
    <row r="4634" spans="1:3" x14ac:dyDescent="0.25">
      <c r="A4634" t="s">
        <v>168</v>
      </c>
      <c r="B4634" t="s">
        <v>231</v>
      </c>
      <c r="C4634" s="1">
        <v>0.35469217239305101</v>
      </c>
    </row>
    <row r="4635" spans="1:3" x14ac:dyDescent="0.25">
      <c r="A4635" t="s">
        <v>168</v>
      </c>
      <c r="B4635" t="s">
        <v>343</v>
      </c>
      <c r="C4635" s="1">
        <v>0.348525072001936</v>
      </c>
    </row>
    <row r="4636" spans="1:3" x14ac:dyDescent="0.25">
      <c r="A4636" t="s">
        <v>168</v>
      </c>
      <c r="B4636" t="s">
        <v>344</v>
      </c>
      <c r="C4636" s="1">
        <v>0.32786246038018502</v>
      </c>
    </row>
    <row r="4637" spans="1:3" x14ac:dyDescent="0.25">
      <c r="A4637" t="s">
        <v>168</v>
      </c>
      <c r="B4637" t="s">
        <v>232</v>
      </c>
      <c r="C4637" s="1">
        <v>0.34549656596317502</v>
      </c>
    </row>
    <row r="4638" spans="1:3" x14ac:dyDescent="0.25">
      <c r="A4638" t="s">
        <v>168</v>
      </c>
      <c r="B4638" t="s">
        <v>233</v>
      </c>
      <c r="C4638" s="1">
        <v>0.373651524749885</v>
      </c>
    </row>
    <row r="4639" spans="1:3" x14ac:dyDescent="0.25">
      <c r="A4639" t="s">
        <v>168</v>
      </c>
      <c r="B4639" t="s">
        <v>140</v>
      </c>
      <c r="C4639" s="1">
        <v>0.356908392869977</v>
      </c>
    </row>
    <row r="4640" spans="1:3" x14ac:dyDescent="0.25">
      <c r="A4640" t="s">
        <v>168</v>
      </c>
      <c r="B4640" t="s">
        <v>234</v>
      </c>
      <c r="C4640" s="1">
        <v>0.34473587614423601</v>
      </c>
    </row>
    <row r="4641" spans="1:3" x14ac:dyDescent="0.25">
      <c r="A4641" t="s">
        <v>168</v>
      </c>
      <c r="B4641" t="s">
        <v>414</v>
      </c>
      <c r="C4641" s="1">
        <v>0.32643070223293202</v>
      </c>
    </row>
    <row r="4642" spans="1:3" x14ac:dyDescent="0.25">
      <c r="A4642" t="s">
        <v>168</v>
      </c>
      <c r="B4642" t="s">
        <v>409</v>
      </c>
      <c r="C4642" s="1">
        <v>0.34874963166124701</v>
      </c>
    </row>
    <row r="4643" spans="1:3" x14ac:dyDescent="0.25">
      <c r="A4643" t="s">
        <v>168</v>
      </c>
      <c r="B4643" t="s">
        <v>235</v>
      </c>
      <c r="C4643" s="1">
        <v>0.375611897429177</v>
      </c>
    </row>
    <row r="4644" spans="1:3" x14ac:dyDescent="0.25">
      <c r="A4644" t="s">
        <v>168</v>
      </c>
      <c r="B4644" t="s">
        <v>345</v>
      </c>
      <c r="C4644" s="1">
        <v>0.33487496475588702</v>
      </c>
    </row>
    <row r="4645" spans="1:3" x14ac:dyDescent="0.25">
      <c r="A4645" t="s">
        <v>168</v>
      </c>
      <c r="B4645" t="s">
        <v>424</v>
      </c>
      <c r="C4645" s="1">
        <v>0.29265102341403099</v>
      </c>
    </row>
    <row r="4646" spans="1:3" x14ac:dyDescent="0.25">
      <c r="A4646" t="s">
        <v>168</v>
      </c>
      <c r="B4646" t="s">
        <v>236</v>
      </c>
      <c r="C4646" s="1">
        <v>0.33442121844183498</v>
      </c>
    </row>
    <row r="4647" spans="1:3" x14ac:dyDescent="0.25">
      <c r="A4647" t="s">
        <v>168</v>
      </c>
      <c r="B4647" t="s">
        <v>141</v>
      </c>
      <c r="C4647" s="1">
        <v>0.352814980059033</v>
      </c>
    </row>
    <row r="4648" spans="1:3" x14ac:dyDescent="0.25">
      <c r="A4648" t="s">
        <v>168</v>
      </c>
      <c r="B4648" t="s">
        <v>346</v>
      </c>
      <c r="C4648" s="1">
        <v>0.32239378091335302</v>
      </c>
    </row>
    <row r="4649" spans="1:3" x14ac:dyDescent="0.25">
      <c r="A4649" t="s">
        <v>168</v>
      </c>
      <c r="B4649" t="s">
        <v>347</v>
      </c>
      <c r="C4649" s="1">
        <v>0.344025385033984</v>
      </c>
    </row>
    <row r="4650" spans="1:3" x14ac:dyDescent="0.25">
      <c r="A4650" t="s">
        <v>168</v>
      </c>
      <c r="B4650" t="s">
        <v>348</v>
      </c>
      <c r="C4650" s="1">
        <v>0.315818498455818</v>
      </c>
    </row>
    <row r="4651" spans="1:3" x14ac:dyDescent="0.25">
      <c r="A4651" t="s">
        <v>168</v>
      </c>
      <c r="B4651" t="s">
        <v>349</v>
      </c>
      <c r="C4651" s="1">
        <v>0.33004374129734199</v>
      </c>
    </row>
    <row r="4652" spans="1:3" x14ac:dyDescent="0.25">
      <c r="A4652" t="s">
        <v>168</v>
      </c>
      <c r="B4652" t="s">
        <v>350</v>
      </c>
      <c r="C4652" s="1">
        <v>0.32894863500649302</v>
      </c>
    </row>
    <row r="4653" spans="1:3" x14ac:dyDescent="0.25">
      <c r="A4653" t="s">
        <v>168</v>
      </c>
      <c r="B4653" t="s">
        <v>351</v>
      </c>
      <c r="C4653" s="1">
        <v>0.311734525039219</v>
      </c>
    </row>
    <row r="4654" spans="1:3" x14ac:dyDescent="0.25">
      <c r="A4654" t="s">
        <v>168</v>
      </c>
      <c r="B4654" t="s">
        <v>388</v>
      </c>
      <c r="C4654" s="1">
        <v>0.29956515266302802</v>
      </c>
    </row>
    <row r="4655" spans="1:3" x14ac:dyDescent="0.25">
      <c r="A4655" t="s">
        <v>168</v>
      </c>
      <c r="B4655" t="s">
        <v>237</v>
      </c>
      <c r="C4655" s="1">
        <v>0.348938346394292</v>
      </c>
    </row>
    <row r="4656" spans="1:3" x14ac:dyDescent="0.25">
      <c r="A4656" t="s">
        <v>168</v>
      </c>
      <c r="B4656" t="s">
        <v>238</v>
      </c>
      <c r="C4656" s="1">
        <v>0.31893710400275199</v>
      </c>
    </row>
    <row r="4657" spans="1:3" x14ac:dyDescent="0.25">
      <c r="A4657" t="s">
        <v>168</v>
      </c>
      <c r="B4657" t="s">
        <v>239</v>
      </c>
      <c r="C4657" s="1">
        <v>0.37986071310962199</v>
      </c>
    </row>
    <row r="4658" spans="1:3" x14ac:dyDescent="0.25">
      <c r="A4658" t="s">
        <v>168</v>
      </c>
      <c r="B4658" t="s">
        <v>142</v>
      </c>
      <c r="C4658" s="1">
        <v>0.35183116062560499</v>
      </c>
    </row>
    <row r="4659" spans="1:3" x14ac:dyDescent="0.25">
      <c r="A4659" t="s">
        <v>168</v>
      </c>
      <c r="B4659" t="s">
        <v>143</v>
      </c>
      <c r="C4659" s="1">
        <v>0.33061295294715198</v>
      </c>
    </row>
    <row r="4660" spans="1:3" x14ac:dyDescent="0.25">
      <c r="A4660" t="s">
        <v>168</v>
      </c>
      <c r="B4660" t="s">
        <v>240</v>
      </c>
      <c r="C4660" s="1">
        <v>0.350512886345756</v>
      </c>
    </row>
    <row r="4661" spans="1:3" x14ac:dyDescent="0.25">
      <c r="A4661" t="s">
        <v>168</v>
      </c>
      <c r="B4661" t="s">
        <v>241</v>
      </c>
      <c r="C4661" s="1">
        <v>0.31694450058185702</v>
      </c>
    </row>
    <row r="4662" spans="1:3" x14ac:dyDescent="0.25">
      <c r="A4662" t="s">
        <v>168</v>
      </c>
      <c r="B4662" t="s">
        <v>353</v>
      </c>
      <c r="C4662" s="1">
        <v>0.29688500027806097</v>
      </c>
    </row>
    <row r="4663" spans="1:3" x14ac:dyDescent="0.25">
      <c r="A4663" t="s">
        <v>168</v>
      </c>
      <c r="B4663" t="s">
        <v>242</v>
      </c>
      <c r="C4663" s="1">
        <v>0.38591652716944502</v>
      </c>
    </row>
    <row r="4664" spans="1:3" x14ac:dyDescent="0.25">
      <c r="A4664" t="s">
        <v>168</v>
      </c>
      <c r="B4664" t="s">
        <v>426</v>
      </c>
      <c r="C4664" s="1">
        <v>0.30017229664172801</v>
      </c>
    </row>
    <row r="4665" spans="1:3" x14ac:dyDescent="0.25">
      <c r="A4665" t="s">
        <v>168</v>
      </c>
      <c r="B4665" t="s">
        <v>355</v>
      </c>
      <c r="C4665" s="1">
        <v>0.308395633378655</v>
      </c>
    </row>
    <row r="4666" spans="1:3" x14ac:dyDescent="0.25">
      <c r="A4666" t="s">
        <v>168</v>
      </c>
      <c r="B4666" t="s">
        <v>146</v>
      </c>
      <c r="C4666" s="1">
        <v>0.36234577352139902</v>
      </c>
    </row>
    <row r="4667" spans="1:3" x14ac:dyDescent="0.25">
      <c r="A4667" t="s">
        <v>168</v>
      </c>
      <c r="B4667" t="s">
        <v>357</v>
      </c>
      <c r="C4667" s="1">
        <v>0.35029005430523302</v>
      </c>
    </row>
    <row r="4668" spans="1:3" x14ac:dyDescent="0.25">
      <c r="A4668" t="s">
        <v>168</v>
      </c>
      <c r="B4668" t="s">
        <v>243</v>
      </c>
      <c r="C4668" s="1">
        <v>0.35030970783611498</v>
      </c>
    </row>
    <row r="4669" spans="1:3" x14ac:dyDescent="0.25">
      <c r="A4669" t="s">
        <v>168</v>
      </c>
      <c r="B4669" t="s">
        <v>402</v>
      </c>
      <c r="C4669" s="1">
        <v>0.32118199222995403</v>
      </c>
    </row>
    <row r="4670" spans="1:3" x14ac:dyDescent="0.25">
      <c r="A4670" t="s">
        <v>168</v>
      </c>
      <c r="B4670" t="s">
        <v>358</v>
      </c>
      <c r="C4670" s="1">
        <v>0.31819585955222202</v>
      </c>
    </row>
    <row r="4671" spans="1:3" x14ac:dyDescent="0.25">
      <c r="A4671" t="s">
        <v>168</v>
      </c>
      <c r="B4671" t="s">
        <v>415</v>
      </c>
      <c r="C4671" s="1">
        <v>0.31082985837126198</v>
      </c>
    </row>
    <row r="4672" spans="1:3" x14ac:dyDescent="0.25">
      <c r="A4672" t="s">
        <v>168</v>
      </c>
      <c r="B4672" t="s">
        <v>147</v>
      </c>
      <c r="C4672" s="1">
        <v>0.30833004339509501</v>
      </c>
    </row>
    <row r="4673" spans="1:3" x14ac:dyDescent="0.25">
      <c r="A4673" t="s">
        <v>168</v>
      </c>
      <c r="B4673" t="s">
        <v>148</v>
      </c>
      <c r="C4673" s="1">
        <v>0.30374489557016499</v>
      </c>
    </row>
    <row r="4674" spans="1:3" x14ac:dyDescent="0.25">
      <c r="A4674" t="s">
        <v>168</v>
      </c>
      <c r="B4674" t="s">
        <v>244</v>
      </c>
      <c r="C4674" s="1">
        <v>0.32293106006760702</v>
      </c>
    </row>
    <row r="4675" spans="1:3" x14ac:dyDescent="0.25">
      <c r="A4675" t="s">
        <v>168</v>
      </c>
      <c r="B4675" t="s">
        <v>245</v>
      </c>
      <c r="C4675" s="1">
        <v>0.35311561277555398</v>
      </c>
    </row>
    <row r="4676" spans="1:3" x14ac:dyDescent="0.25">
      <c r="A4676" t="s">
        <v>168</v>
      </c>
      <c r="B4676" t="s">
        <v>359</v>
      </c>
      <c r="C4676" s="1">
        <v>0.32092126820616201</v>
      </c>
    </row>
    <row r="4677" spans="1:3" x14ac:dyDescent="0.25">
      <c r="A4677" t="s">
        <v>168</v>
      </c>
      <c r="B4677" t="s">
        <v>428</v>
      </c>
      <c r="C4677" s="1">
        <v>0.31278475173383702</v>
      </c>
    </row>
    <row r="4678" spans="1:3" x14ac:dyDescent="0.25">
      <c r="A4678" t="s">
        <v>168</v>
      </c>
      <c r="B4678" t="s">
        <v>360</v>
      </c>
      <c r="C4678" s="1">
        <v>0.33145750773237098</v>
      </c>
    </row>
    <row r="4679" spans="1:3" x14ac:dyDescent="0.25">
      <c r="A4679" t="s">
        <v>168</v>
      </c>
      <c r="B4679" t="s">
        <v>361</v>
      </c>
      <c r="C4679" s="1">
        <v>0.31863215400185402</v>
      </c>
    </row>
    <row r="4680" spans="1:3" x14ac:dyDescent="0.25">
      <c r="A4680" t="s">
        <v>168</v>
      </c>
      <c r="B4680" t="s">
        <v>362</v>
      </c>
      <c r="C4680" s="1">
        <v>0.32784819474412602</v>
      </c>
    </row>
    <row r="4681" spans="1:3" x14ac:dyDescent="0.25">
      <c r="A4681" t="s">
        <v>168</v>
      </c>
      <c r="B4681" t="s">
        <v>246</v>
      </c>
      <c r="C4681" s="1">
        <v>0.335229808005091</v>
      </c>
    </row>
    <row r="4682" spans="1:3" x14ac:dyDescent="0.25">
      <c r="A4682" t="s">
        <v>168</v>
      </c>
      <c r="B4682" t="s">
        <v>247</v>
      </c>
      <c r="C4682" s="1">
        <v>0.341435526781733</v>
      </c>
    </row>
    <row r="4683" spans="1:3" x14ac:dyDescent="0.25">
      <c r="A4683" t="s">
        <v>168</v>
      </c>
      <c r="B4683" t="s">
        <v>248</v>
      </c>
      <c r="C4683" s="1">
        <v>0.33385900343832198</v>
      </c>
    </row>
    <row r="4684" spans="1:3" x14ac:dyDescent="0.25">
      <c r="A4684" t="s">
        <v>168</v>
      </c>
      <c r="B4684" t="s">
        <v>249</v>
      </c>
      <c r="C4684" s="1">
        <v>0.32516612961636898</v>
      </c>
    </row>
    <row r="4685" spans="1:3" x14ac:dyDescent="0.25">
      <c r="A4685" t="s">
        <v>168</v>
      </c>
      <c r="B4685" t="s">
        <v>403</v>
      </c>
      <c r="C4685" s="1">
        <v>0.29503385020662498</v>
      </c>
    </row>
    <row r="4686" spans="1:3" x14ac:dyDescent="0.25">
      <c r="A4686" t="s">
        <v>168</v>
      </c>
      <c r="B4686" t="s">
        <v>150</v>
      </c>
      <c r="C4686" s="1">
        <v>0.340346139258909</v>
      </c>
    </row>
    <row r="4687" spans="1:3" x14ac:dyDescent="0.25">
      <c r="A4687" t="s">
        <v>168</v>
      </c>
      <c r="B4687" t="s">
        <v>250</v>
      </c>
      <c r="C4687" s="1">
        <v>0.34744522275880302</v>
      </c>
    </row>
    <row r="4688" spans="1:3" x14ac:dyDescent="0.25">
      <c r="A4688" t="s">
        <v>168</v>
      </c>
      <c r="B4688" t="s">
        <v>364</v>
      </c>
      <c r="C4688" s="1">
        <v>0.30070398006792698</v>
      </c>
    </row>
    <row r="4689" spans="1:3" x14ac:dyDescent="0.25">
      <c r="A4689" t="s">
        <v>168</v>
      </c>
      <c r="B4689" t="s">
        <v>251</v>
      </c>
      <c r="C4689" s="1">
        <v>0.34699951966729797</v>
      </c>
    </row>
    <row r="4690" spans="1:3" x14ac:dyDescent="0.25">
      <c r="A4690" t="s">
        <v>168</v>
      </c>
      <c r="B4690" t="s">
        <v>252</v>
      </c>
      <c r="C4690" s="1">
        <v>0.33929826583586398</v>
      </c>
    </row>
    <row r="4691" spans="1:3" x14ac:dyDescent="0.25">
      <c r="A4691" t="s">
        <v>168</v>
      </c>
      <c r="B4691" t="s">
        <v>253</v>
      </c>
      <c r="C4691" s="1">
        <v>0.34700265513412198</v>
      </c>
    </row>
    <row r="4692" spans="1:3" x14ac:dyDescent="0.25">
      <c r="A4692" t="s">
        <v>168</v>
      </c>
      <c r="B4692" t="s">
        <v>152</v>
      </c>
      <c r="C4692" s="1">
        <v>0.31618771761576903</v>
      </c>
    </row>
    <row r="4693" spans="1:3" x14ac:dyDescent="0.25">
      <c r="A4693" t="s">
        <v>168</v>
      </c>
      <c r="B4693" t="s">
        <v>254</v>
      </c>
      <c r="C4693" s="1">
        <v>0.33002404747861402</v>
      </c>
    </row>
    <row r="4694" spans="1:3" x14ac:dyDescent="0.25">
      <c r="A4694" t="s">
        <v>168</v>
      </c>
      <c r="B4694" t="s">
        <v>255</v>
      </c>
      <c r="C4694" s="1">
        <v>0.34910046110897702</v>
      </c>
    </row>
    <row r="4695" spans="1:3" x14ac:dyDescent="0.25">
      <c r="A4695" t="s">
        <v>168</v>
      </c>
      <c r="B4695" t="s">
        <v>365</v>
      </c>
      <c r="C4695" s="1">
        <v>0.32088270001168401</v>
      </c>
    </row>
    <row r="4696" spans="1:3" x14ac:dyDescent="0.25">
      <c r="A4696" t="s">
        <v>168</v>
      </c>
      <c r="B4696" t="s">
        <v>256</v>
      </c>
      <c r="C4696" s="1">
        <v>0.33956265365367</v>
      </c>
    </row>
    <row r="4697" spans="1:3" x14ac:dyDescent="0.25">
      <c r="A4697" t="s">
        <v>168</v>
      </c>
      <c r="B4697" t="s">
        <v>404</v>
      </c>
      <c r="C4697" s="1">
        <v>0.30433416697766202</v>
      </c>
    </row>
    <row r="4698" spans="1:3" x14ac:dyDescent="0.25">
      <c r="A4698" t="s">
        <v>168</v>
      </c>
      <c r="B4698" t="s">
        <v>366</v>
      </c>
      <c r="C4698" s="1">
        <v>0.32765004064634601</v>
      </c>
    </row>
    <row r="4699" spans="1:3" x14ac:dyDescent="0.25">
      <c r="A4699" t="s">
        <v>168</v>
      </c>
      <c r="B4699" t="s">
        <v>257</v>
      </c>
      <c r="C4699" s="1">
        <v>0.37070892640393099</v>
      </c>
    </row>
    <row r="4700" spans="1:3" x14ac:dyDescent="0.25">
      <c r="A4700" t="s">
        <v>168</v>
      </c>
      <c r="B4700" t="s">
        <v>367</v>
      </c>
      <c r="C4700" s="1">
        <v>0.34148365627948601</v>
      </c>
    </row>
    <row r="4701" spans="1:3" x14ac:dyDescent="0.25">
      <c r="A4701" t="s">
        <v>168</v>
      </c>
      <c r="B4701" t="s">
        <v>368</v>
      </c>
      <c r="C4701" s="1">
        <v>0.33947473576718501</v>
      </c>
    </row>
    <row r="4702" spans="1:3" x14ac:dyDescent="0.25">
      <c r="A4702" t="s">
        <v>168</v>
      </c>
      <c r="B4702" t="s">
        <v>258</v>
      </c>
      <c r="C4702" s="1">
        <v>0.32701140781413601</v>
      </c>
    </row>
    <row r="4703" spans="1:3" x14ac:dyDescent="0.25">
      <c r="A4703" t="s">
        <v>168</v>
      </c>
      <c r="B4703" t="s">
        <v>259</v>
      </c>
      <c r="C4703" s="1">
        <v>0.30415521508194299</v>
      </c>
    </row>
    <row r="4704" spans="1:3" x14ac:dyDescent="0.25">
      <c r="A4704" t="s">
        <v>168</v>
      </c>
      <c r="B4704" t="s">
        <v>416</v>
      </c>
      <c r="C4704" s="1">
        <v>0.32736771115521301</v>
      </c>
    </row>
    <row r="4705" spans="1:3" x14ac:dyDescent="0.25">
      <c r="A4705" t="s">
        <v>168</v>
      </c>
      <c r="B4705" t="s">
        <v>369</v>
      </c>
      <c r="C4705" s="1">
        <v>0.34035897292323603</v>
      </c>
    </row>
    <row r="4706" spans="1:3" x14ac:dyDescent="0.25">
      <c r="A4706" t="s">
        <v>168</v>
      </c>
      <c r="B4706" t="s">
        <v>260</v>
      </c>
      <c r="C4706" s="1">
        <v>0.30202844085635999</v>
      </c>
    </row>
    <row r="4707" spans="1:3" x14ac:dyDescent="0.25">
      <c r="A4707" t="s">
        <v>168</v>
      </c>
      <c r="B4707" t="s">
        <v>371</v>
      </c>
      <c r="C4707" s="1">
        <v>0.33613944559410203</v>
      </c>
    </row>
    <row r="4708" spans="1:3" x14ac:dyDescent="0.25">
      <c r="A4708" t="s">
        <v>168</v>
      </c>
      <c r="B4708" t="s">
        <v>261</v>
      </c>
      <c r="C4708" s="1">
        <v>0.33208939948850003</v>
      </c>
    </row>
    <row r="4709" spans="1:3" x14ac:dyDescent="0.25">
      <c r="A4709" t="s">
        <v>168</v>
      </c>
      <c r="B4709" t="s">
        <v>262</v>
      </c>
      <c r="C4709" s="1">
        <v>0.317920819045939</v>
      </c>
    </row>
    <row r="4710" spans="1:3" x14ac:dyDescent="0.25">
      <c r="A4710" t="s">
        <v>168</v>
      </c>
      <c r="B4710" t="s">
        <v>417</v>
      </c>
      <c r="C4710" s="1">
        <v>0.32331638428770099</v>
      </c>
    </row>
    <row r="4711" spans="1:3" x14ac:dyDescent="0.25">
      <c r="A4711" t="s">
        <v>168</v>
      </c>
      <c r="B4711" t="s">
        <v>263</v>
      </c>
      <c r="C4711" s="1">
        <v>0.360586770762508</v>
      </c>
    </row>
    <row r="4712" spans="1:3" x14ac:dyDescent="0.25">
      <c r="A4712" t="s">
        <v>168</v>
      </c>
      <c r="B4712" t="s">
        <v>264</v>
      </c>
      <c r="C4712" s="1">
        <v>0.34151054462969099</v>
      </c>
    </row>
    <row r="4713" spans="1:3" x14ac:dyDescent="0.25">
      <c r="A4713" t="s">
        <v>168</v>
      </c>
      <c r="B4713" t="s">
        <v>372</v>
      </c>
      <c r="C4713" s="1">
        <v>0.30884512245922002</v>
      </c>
    </row>
    <row r="4714" spans="1:3" x14ac:dyDescent="0.25">
      <c r="A4714" t="s">
        <v>168</v>
      </c>
      <c r="B4714" t="s">
        <v>383</v>
      </c>
      <c r="C4714" s="1">
        <v>0.32470114168863601</v>
      </c>
    </row>
    <row r="4715" spans="1:3" x14ac:dyDescent="0.25">
      <c r="A4715" t="s">
        <v>168</v>
      </c>
      <c r="B4715" t="s">
        <v>265</v>
      </c>
      <c r="C4715" s="1">
        <v>0.37212412957284402</v>
      </c>
    </row>
    <row r="4716" spans="1:3" x14ac:dyDescent="0.25">
      <c r="A4716" t="s">
        <v>168</v>
      </c>
      <c r="B4716" t="s">
        <v>266</v>
      </c>
      <c r="C4716" s="1">
        <v>0.37343173288596299</v>
      </c>
    </row>
    <row r="4717" spans="1:3" x14ac:dyDescent="0.25">
      <c r="A4717" t="s">
        <v>168</v>
      </c>
      <c r="B4717" t="s">
        <v>267</v>
      </c>
      <c r="C4717" s="1">
        <v>0.36023014846426599</v>
      </c>
    </row>
    <row r="4718" spans="1:3" x14ac:dyDescent="0.25">
      <c r="A4718" t="s">
        <v>168</v>
      </c>
      <c r="B4718" t="s">
        <v>268</v>
      </c>
      <c r="C4718" s="1">
        <v>0.321549132943174</v>
      </c>
    </row>
    <row r="4719" spans="1:3" x14ac:dyDescent="0.25">
      <c r="A4719" t="s">
        <v>168</v>
      </c>
      <c r="B4719" t="s">
        <v>269</v>
      </c>
      <c r="C4719" s="1">
        <v>0.35235366082994102</v>
      </c>
    </row>
    <row r="4720" spans="1:3" x14ac:dyDescent="0.25">
      <c r="A4720" t="s">
        <v>168</v>
      </c>
      <c r="B4720" t="s">
        <v>270</v>
      </c>
      <c r="C4720" s="1">
        <v>0.31882200597055799</v>
      </c>
    </row>
    <row r="4721" spans="1:3" x14ac:dyDescent="0.25">
      <c r="A4721" t="s">
        <v>168</v>
      </c>
      <c r="B4721" t="s">
        <v>271</v>
      </c>
      <c r="C4721" s="1">
        <v>0.37264953557378699</v>
      </c>
    </row>
    <row r="4722" spans="1:3" x14ac:dyDescent="0.25">
      <c r="A4722" t="s">
        <v>168</v>
      </c>
      <c r="B4722" t="s">
        <v>407</v>
      </c>
      <c r="C4722" s="1">
        <v>0.298724147423852</v>
      </c>
    </row>
    <row r="4723" spans="1:3" x14ac:dyDescent="0.25">
      <c r="A4723" t="s">
        <v>168</v>
      </c>
      <c r="B4723" t="s">
        <v>375</v>
      </c>
      <c r="C4723" s="1">
        <v>0.323115206971192</v>
      </c>
    </row>
    <row r="4724" spans="1:3" x14ac:dyDescent="0.25">
      <c r="A4724" t="s">
        <v>168</v>
      </c>
      <c r="B4724" t="s">
        <v>376</v>
      </c>
      <c r="C4724" s="1">
        <v>0.31468758207665198</v>
      </c>
    </row>
    <row r="4725" spans="1:3" x14ac:dyDescent="0.25">
      <c r="A4725" t="s">
        <v>168</v>
      </c>
      <c r="B4725" t="s">
        <v>418</v>
      </c>
      <c r="C4725" s="1">
        <v>0.31679923619581501</v>
      </c>
    </row>
    <row r="4726" spans="1:3" x14ac:dyDescent="0.25">
      <c r="A4726" t="s">
        <v>168</v>
      </c>
      <c r="B4726" t="s">
        <v>272</v>
      </c>
      <c r="C4726" s="1">
        <v>0.37772659970960398</v>
      </c>
    </row>
    <row r="4727" spans="1:3" x14ac:dyDescent="0.25">
      <c r="A4727" t="s">
        <v>168</v>
      </c>
      <c r="B4727" t="s">
        <v>408</v>
      </c>
      <c r="C4727" s="1">
        <v>0.29803303499267497</v>
      </c>
    </row>
    <row r="4728" spans="1:3" x14ac:dyDescent="0.25">
      <c r="A4728" t="s">
        <v>168</v>
      </c>
      <c r="B4728" t="s">
        <v>273</v>
      </c>
      <c r="C4728" s="1">
        <v>0.319876857801494</v>
      </c>
    </row>
    <row r="4729" spans="1:3" x14ac:dyDescent="0.25">
      <c r="A4729" t="s">
        <v>168</v>
      </c>
      <c r="B4729" t="s">
        <v>153</v>
      </c>
      <c r="C4729" s="1">
        <v>0.36771164743700702</v>
      </c>
    </row>
    <row r="4730" spans="1:3" x14ac:dyDescent="0.25">
      <c r="A4730" t="s">
        <v>169</v>
      </c>
      <c r="B4730" t="s">
        <v>155</v>
      </c>
      <c r="C4730" s="1">
        <v>0.31758780263106801</v>
      </c>
    </row>
    <row r="4731" spans="1:3" x14ac:dyDescent="0.25">
      <c r="A4731" t="s">
        <v>169</v>
      </c>
      <c r="B4731" t="s">
        <v>162</v>
      </c>
      <c r="C4731" s="1">
        <v>0.35853979322586199</v>
      </c>
    </row>
    <row r="4732" spans="1:3" x14ac:dyDescent="0.25">
      <c r="A4732" t="s">
        <v>169</v>
      </c>
      <c r="B4732" t="s">
        <v>170</v>
      </c>
      <c r="C4732" s="1">
        <v>0.35088145293975798</v>
      </c>
    </row>
    <row r="4733" spans="1:3" x14ac:dyDescent="0.25">
      <c r="A4733" t="s">
        <v>169</v>
      </c>
      <c r="B4733" t="s">
        <v>171</v>
      </c>
      <c r="C4733" s="1">
        <v>0.35054583267850298</v>
      </c>
    </row>
    <row r="4734" spans="1:3" x14ac:dyDescent="0.25">
      <c r="A4734" t="s">
        <v>169</v>
      </c>
      <c r="B4734" t="s">
        <v>278</v>
      </c>
      <c r="C4734" s="1">
        <v>0.30316691943440499</v>
      </c>
    </row>
    <row r="4735" spans="1:3" x14ac:dyDescent="0.25">
      <c r="A4735" t="s">
        <v>169</v>
      </c>
      <c r="B4735" t="s">
        <v>279</v>
      </c>
      <c r="C4735" s="1">
        <v>0.32691967599845201</v>
      </c>
    </row>
    <row r="4736" spans="1:3" x14ac:dyDescent="0.25">
      <c r="A4736" t="s">
        <v>169</v>
      </c>
      <c r="B4736" t="s">
        <v>172</v>
      </c>
      <c r="C4736" s="1">
        <v>0.32117228797516501</v>
      </c>
    </row>
    <row r="4737" spans="1:3" x14ac:dyDescent="0.25">
      <c r="A4737" t="s">
        <v>169</v>
      </c>
      <c r="B4737" t="s">
        <v>116</v>
      </c>
      <c r="C4737" s="1">
        <v>0.30499527354083</v>
      </c>
    </row>
    <row r="4738" spans="1:3" x14ac:dyDescent="0.25">
      <c r="A4738" t="s">
        <v>169</v>
      </c>
      <c r="B4738" t="s">
        <v>281</v>
      </c>
      <c r="C4738" s="1">
        <v>0.31993475494451601</v>
      </c>
    </row>
    <row r="4739" spans="1:3" x14ac:dyDescent="0.25">
      <c r="A4739" t="s">
        <v>169</v>
      </c>
      <c r="B4739" t="s">
        <v>464</v>
      </c>
      <c r="C4739" s="1">
        <v>0.30009903187899301</v>
      </c>
    </row>
    <row r="4740" spans="1:3" x14ac:dyDescent="0.25">
      <c r="A4740" t="s">
        <v>169</v>
      </c>
      <c r="B4740" t="s">
        <v>282</v>
      </c>
      <c r="C4740" s="1">
        <v>0.36184985605596698</v>
      </c>
    </row>
    <row r="4741" spans="1:3" x14ac:dyDescent="0.25">
      <c r="A4741" t="s">
        <v>169</v>
      </c>
      <c r="B4741" t="s">
        <v>174</v>
      </c>
      <c r="C4741" s="1">
        <v>0.30921568152360601</v>
      </c>
    </row>
    <row r="4742" spans="1:3" x14ac:dyDescent="0.25">
      <c r="A4742" t="s">
        <v>169</v>
      </c>
      <c r="B4742" t="s">
        <v>284</v>
      </c>
      <c r="C4742" s="1">
        <v>0.35227736549187399</v>
      </c>
    </row>
    <row r="4743" spans="1:3" x14ac:dyDescent="0.25">
      <c r="A4743" t="s">
        <v>169</v>
      </c>
      <c r="B4743" t="s">
        <v>175</v>
      </c>
      <c r="C4743" s="1">
        <v>0.30903389490178301</v>
      </c>
    </row>
    <row r="4744" spans="1:3" x14ac:dyDescent="0.25">
      <c r="A4744" t="s">
        <v>169</v>
      </c>
      <c r="B4744" t="s">
        <v>285</v>
      </c>
      <c r="C4744" s="1">
        <v>0.341991494621813</v>
      </c>
    </row>
    <row r="4745" spans="1:3" x14ac:dyDescent="0.25">
      <c r="A4745" t="s">
        <v>169</v>
      </c>
      <c r="B4745" t="s">
        <v>465</v>
      </c>
      <c r="C4745" s="1">
        <v>0.33499962471639599</v>
      </c>
    </row>
    <row r="4746" spans="1:3" x14ac:dyDescent="0.25">
      <c r="A4746" t="s">
        <v>169</v>
      </c>
      <c r="B4746" t="s">
        <v>176</v>
      </c>
      <c r="C4746" s="1">
        <v>0.35153646357361001</v>
      </c>
    </row>
    <row r="4747" spans="1:3" x14ac:dyDescent="0.25">
      <c r="A4747" t="s">
        <v>169</v>
      </c>
      <c r="B4747" t="s">
        <v>177</v>
      </c>
      <c r="C4747" s="1">
        <v>0.31800780207100199</v>
      </c>
    </row>
    <row r="4748" spans="1:3" x14ac:dyDescent="0.25">
      <c r="A4748" t="s">
        <v>169</v>
      </c>
      <c r="B4748" t="s">
        <v>286</v>
      </c>
      <c r="C4748" s="1">
        <v>0.32923251452283903</v>
      </c>
    </row>
    <row r="4749" spans="1:3" x14ac:dyDescent="0.25">
      <c r="A4749" t="s">
        <v>169</v>
      </c>
      <c r="B4749" t="s">
        <v>178</v>
      </c>
      <c r="C4749" s="1">
        <v>0.321395343689721</v>
      </c>
    </row>
    <row r="4750" spans="1:3" x14ac:dyDescent="0.25">
      <c r="A4750" t="s">
        <v>169</v>
      </c>
      <c r="B4750" t="s">
        <v>179</v>
      </c>
      <c r="C4750" s="1">
        <v>0.29144149682418502</v>
      </c>
    </row>
    <row r="4751" spans="1:3" x14ac:dyDescent="0.25">
      <c r="A4751" t="s">
        <v>169</v>
      </c>
      <c r="B4751" t="s">
        <v>180</v>
      </c>
      <c r="C4751" s="1">
        <v>0.36240238875435499</v>
      </c>
    </row>
    <row r="4752" spans="1:3" x14ac:dyDescent="0.25">
      <c r="A4752" t="s">
        <v>169</v>
      </c>
      <c r="B4752" t="s">
        <v>287</v>
      </c>
      <c r="C4752" s="1">
        <v>0.29131886248929101</v>
      </c>
    </row>
    <row r="4753" spans="1:3" x14ac:dyDescent="0.25">
      <c r="A4753" t="s">
        <v>169</v>
      </c>
      <c r="B4753" t="s">
        <v>118</v>
      </c>
      <c r="C4753" s="1">
        <v>0.32734785529419802</v>
      </c>
    </row>
    <row r="4754" spans="1:3" x14ac:dyDescent="0.25">
      <c r="A4754" t="s">
        <v>169</v>
      </c>
      <c r="B4754" t="s">
        <v>181</v>
      </c>
      <c r="C4754" s="1">
        <v>0.38128401836734799</v>
      </c>
    </row>
    <row r="4755" spans="1:3" x14ac:dyDescent="0.25">
      <c r="A4755" t="s">
        <v>169</v>
      </c>
      <c r="B4755" t="s">
        <v>467</v>
      </c>
      <c r="C4755" s="1">
        <v>0.35327427569648601</v>
      </c>
    </row>
    <row r="4756" spans="1:3" x14ac:dyDescent="0.25">
      <c r="A4756" t="s">
        <v>169</v>
      </c>
      <c r="B4756" t="s">
        <v>289</v>
      </c>
      <c r="C4756" s="1">
        <v>0.34280481260462298</v>
      </c>
    </row>
    <row r="4757" spans="1:3" x14ac:dyDescent="0.25">
      <c r="A4757" t="s">
        <v>169</v>
      </c>
      <c r="B4757" t="s">
        <v>182</v>
      </c>
      <c r="C4757" s="1">
        <v>0.30419208193488201</v>
      </c>
    </row>
    <row r="4758" spans="1:3" x14ac:dyDescent="0.25">
      <c r="A4758" t="s">
        <v>169</v>
      </c>
      <c r="B4758" t="s">
        <v>183</v>
      </c>
      <c r="C4758" s="1">
        <v>0.34976934134021498</v>
      </c>
    </row>
    <row r="4759" spans="1:3" x14ac:dyDescent="0.25">
      <c r="A4759" t="s">
        <v>169</v>
      </c>
      <c r="B4759" t="s">
        <v>291</v>
      </c>
      <c r="C4759" s="1">
        <v>0.33843497925565502</v>
      </c>
    </row>
    <row r="4760" spans="1:3" x14ac:dyDescent="0.25">
      <c r="A4760" t="s">
        <v>169</v>
      </c>
      <c r="B4760" t="s">
        <v>292</v>
      </c>
      <c r="C4760" s="1">
        <v>0.35067373672084801</v>
      </c>
    </row>
    <row r="4761" spans="1:3" x14ac:dyDescent="0.25">
      <c r="A4761" t="s">
        <v>169</v>
      </c>
      <c r="B4761" t="s">
        <v>469</v>
      </c>
      <c r="C4761" s="1">
        <v>0.32349808818153197</v>
      </c>
    </row>
    <row r="4762" spans="1:3" x14ac:dyDescent="0.25">
      <c r="A4762" t="s">
        <v>169</v>
      </c>
      <c r="B4762" t="s">
        <v>184</v>
      </c>
      <c r="C4762" s="1">
        <v>0.34959071995541002</v>
      </c>
    </row>
    <row r="4763" spans="1:3" x14ac:dyDescent="0.25">
      <c r="A4763" t="s">
        <v>169</v>
      </c>
      <c r="B4763" t="s">
        <v>293</v>
      </c>
      <c r="C4763" s="1">
        <v>0.29814484567000099</v>
      </c>
    </row>
    <row r="4764" spans="1:3" x14ac:dyDescent="0.25">
      <c r="A4764" t="s">
        <v>169</v>
      </c>
      <c r="B4764" t="s">
        <v>294</v>
      </c>
      <c r="C4764" s="1">
        <v>0.36588990719080899</v>
      </c>
    </row>
    <row r="4765" spans="1:3" x14ac:dyDescent="0.25">
      <c r="A4765" t="s">
        <v>169</v>
      </c>
      <c r="B4765" t="s">
        <v>470</v>
      </c>
      <c r="C4765" s="1">
        <v>0.34983605208006802</v>
      </c>
    </row>
    <row r="4766" spans="1:3" x14ac:dyDescent="0.25">
      <c r="A4766" t="s">
        <v>169</v>
      </c>
      <c r="B4766" t="s">
        <v>119</v>
      </c>
      <c r="C4766" s="1">
        <v>0.29011064243885598</v>
      </c>
    </row>
    <row r="4767" spans="1:3" x14ac:dyDescent="0.25">
      <c r="A4767" t="s">
        <v>169</v>
      </c>
      <c r="B4767" t="s">
        <v>186</v>
      </c>
      <c r="C4767" s="1">
        <v>0.32130919616214298</v>
      </c>
    </row>
    <row r="4768" spans="1:3" x14ac:dyDescent="0.25">
      <c r="A4768" t="s">
        <v>169</v>
      </c>
      <c r="B4768" t="s">
        <v>471</v>
      </c>
      <c r="C4768" s="1">
        <v>0.30547461488551803</v>
      </c>
    </row>
    <row r="4769" spans="1:3" x14ac:dyDescent="0.25">
      <c r="A4769" t="s">
        <v>169</v>
      </c>
      <c r="B4769" t="s">
        <v>472</v>
      </c>
      <c r="C4769" s="1">
        <v>0.31855083920774302</v>
      </c>
    </row>
    <row r="4770" spans="1:3" x14ac:dyDescent="0.25">
      <c r="A4770" t="s">
        <v>169</v>
      </c>
      <c r="B4770" t="s">
        <v>295</v>
      </c>
      <c r="C4770" s="1">
        <v>0.320268173568938</v>
      </c>
    </row>
    <row r="4771" spans="1:3" x14ac:dyDescent="0.25">
      <c r="A4771" t="s">
        <v>169</v>
      </c>
      <c r="B4771" t="s">
        <v>187</v>
      </c>
      <c r="C4771" s="1">
        <v>0.347782027226537</v>
      </c>
    </row>
    <row r="4772" spans="1:3" x14ac:dyDescent="0.25">
      <c r="A4772" t="s">
        <v>169</v>
      </c>
      <c r="B4772" t="s">
        <v>120</v>
      </c>
      <c r="C4772" s="1">
        <v>0.294625581962487</v>
      </c>
    </row>
    <row r="4773" spans="1:3" x14ac:dyDescent="0.25">
      <c r="A4773" t="s">
        <v>169</v>
      </c>
      <c r="B4773" t="s">
        <v>123</v>
      </c>
      <c r="C4773" s="1">
        <v>0.29864485469019703</v>
      </c>
    </row>
    <row r="4774" spans="1:3" x14ac:dyDescent="0.25">
      <c r="A4774" t="s">
        <v>169</v>
      </c>
      <c r="B4774" t="s">
        <v>188</v>
      </c>
      <c r="C4774" s="1">
        <v>0.36771315365110502</v>
      </c>
    </row>
    <row r="4775" spans="1:3" x14ac:dyDescent="0.25">
      <c r="A4775" t="s">
        <v>169</v>
      </c>
      <c r="B4775" t="s">
        <v>125</v>
      </c>
      <c r="C4775" s="1">
        <v>0.331186772116702</v>
      </c>
    </row>
    <row r="4776" spans="1:3" x14ac:dyDescent="0.25">
      <c r="A4776" t="s">
        <v>169</v>
      </c>
      <c r="B4776" t="s">
        <v>189</v>
      </c>
      <c r="C4776" s="1">
        <v>0.29461475606562398</v>
      </c>
    </row>
    <row r="4777" spans="1:3" x14ac:dyDescent="0.25">
      <c r="A4777" t="s">
        <v>169</v>
      </c>
      <c r="B4777" t="s">
        <v>190</v>
      </c>
      <c r="C4777" s="1">
        <v>0.33696591916853103</v>
      </c>
    </row>
    <row r="4778" spans="1:3" x14ac:dyDescent="0.25">
      <c r="A4778" t="s">
        <v>169</v>
      </c>
      <c r="B4778" t="s">
        <v>300</v>
      </c>
      <c r="C4778" s="1">
        <v>0.332522583517393</v>
      </c>
    </row>
    <row r="4779" spans="1:3" x14ac:dyDescent="0.25">
      <c r="A4779" t="s">
        <v>169</v>
      </c>
      <c r="B4779" t="s">
        <v>191</v>
      </c>
      <c r="C4779" s="1">
        <v>0.30231748098921302</v>
      </c>
    </row>
    <row r="4780" spans="1:3" x14ac:dyDescent="0.25">
      <c r="A4780" t="s">
        <v>169</v>
      </c>
      <c r="B4780" t="s">
        <v>301</v>
      </c>
      <c r="C4780" s="1">
        <v>0.30860346246151399</v>
      </c>
    </row>
    <row r="4781" spans="1:3" x14ac:dyDescent="0.25">
      <c r="A4781" t="s">
        <v>169</v>
      </c>
      <c r="B4781" t="s">
        <v>302</v>
      </c>
      <c r="C4781" s="1">
        <v>0.35766090357870101</v>
      </c>
    </row>
    <row r="4782" spans="1:3" x14ac:dyDescent="0.25">
      <c r="A4782" t="s">
        <v>169</v>
      </c>
      <c r="B4782" t="s">
        <v>303</v>
      </c>
      <c r="C4782" s="1">
        <v>0.36184658885392201</v>
      </c>
    </row>
    <row r="4783" spans="1:3" x14ac:dyDescent="0.25">
      <c r="A4783" t="s">
        <v>169</v>
      </c>
      <c r="B4783" t="s">
        <v>304</v>
      </c>
      <c r="C4783" s="1">
        <v>0.33621014851710201</v>
      </c>
    </row>
    <row r="4784" spans="1:3" x14ac:dyDescent="0.25">
      <c r="A4784" t="s">
        <v>169</v>
      </c>
      <c r="B4784" t="s">
        <v>305</v>
      </c>
      <c r="C4784" s="1">
        <v>0.28892177318310602</v>
      </c>
    </row>
    <row r="4785" spans="1:3" x14ac:dyDescent="0.25">
      <c r="A4785" t="s">
        <v>169</v>
      </c>
      <c r="B4785" t="s">
        <v>392</v>
      </c>
      <c r="C4785" s="1">
        <v>0.33116003479950401</v>
      </c>
    </row>
    <row r="4786" spans="1:3" x14ac:dyDescent="0.25">
      <c r="A4786" t="s">
        <v>169</v>
      </c>
      <c r="B4786" t="s">
        <v>126</v>
      </c>
      <c r="C4786" s="1">
        <v>0.30189910804137698</v>
      </c>
    </row>
    <row r="4787" spans="1:3" x14ac:dyDescent="0.25">
      <c r="A4787" t="s">
        <v>169</v>
      </c>
      <c r="B4787" t="s">
        <v>192</v>
      </c>
      <c r="C4787" s="1">
        <v>0.31414372811358998</v>
      </c>
    </row>
    <row r="4788" spans="1:3" x14ac:dyDescent="0.25">
      <c r="A4788" t="s">
        <v>169</v>
      </c>
      <c r="B4788" t="s">
        <v>393</v>
      </c>
      <c r="C4788" s="1">
        <v>0.33780552780435202</v>
      </c>
    </row>
    <row r="4789" spans="1:3" x14ac:dyDescent="0.25">
      <c r="A4789" t="s">
        <v>169</v>
      </c>
      <c r="B4789" t="s">
        <v>193</v>
      </c>
      <c r="C4789" s="1">
        <v>0.331743784118466</v>
      </c>
    </row>
    <row r="4790" spans="1:3" x14ac:dyDescent="0.25">
      <c r="A4790" t="s">
        <v>169</v>
      </c>
      <c r="B4790" t="s">
        <v>306</v>
      </c>
      <c r="C4790" s="1">
        <v>0.33791812384382502</v>
      </c>
    </row>
    <row r="4791" spans="1:3" x14ac:dyDescent="0.25">
      <c r="A4791" t="s">
        <v>169</v>
      </c>
      <c r="B4791" t="s">
        <v>195</v>
      </c>
      <c r="C4791" s="1">
        <v>0.34167097516955203</v>
      </c>
    </row>
    <row r="4792" spans="1:3" x14ac:dyDescent="0.25">
      <c r="A4792" t="s">
        <v>169</v>
      </c>
      <c r="B4792" t="s">
        <v>308</v>
      </c>
      <c r="C4792" s="1">
        <v>0.34073460144374801</v>
      </c>
    </row>
    <row r="4793" spans="1:3" x14ac:dyDescent="0.25">
      <c r="A4793" t="s">
        <v>169</v>
      </c>
      <c r="B4793" t="s">
        <v>196</v>
      </c>
      <c r="C4793" s="1">
        <v>0.31324563928209598</v>
      </c>
    </row>
    <row r="4794" spans="1:3" x14ac:dyDescent="0.25">
      <c r="A4794" t="s">
        <v>169</v>
      </c>
      <c r="B4794" t="s">
        <v>197</v>
      </c>
      <c r="C4794" s="1">
        <v>0.30781630671979099</v>
      </c>
    </row>
    <row r="4795" spans="1:3" x14ac:dyDescent="0.25">
      <c r="A4795" t="s">
        <v>169</v>
      </c>
      <c r="B4795" t="s">
        <v>198</v>
      </c>
      <c r="C4795" s="1">
        <v>0.31186525567030299</v>
      </c>
    </row>
    <row r="4796" spans="1:3" x14ac:dyDescent="0.25">
      <c r="A4796" t="s">
        <v>169</v>
      </c>
      <c r="B4796" t="s">
        <v>309</v>
      </c>
      <c r="C4796" s="1">
        <v>0.35113003850395802</v>
      </c>
    </row>
    <row r="4797" spans="1:3" x14ac:dyDescent="0.25">
      <c r="A4797" t="s">
        <v>169</v>
      </c>
      <c r="B4797" t="s">
        <v>128</v>
      </c>
      <c r="C4797" s="1">
        <v>0.35883302367072001</v>
      </c>
    </row>
    <row r="4798" spans="1:3" x14ac:dyDescent="0.25">
      <c r="A4798" t="s">
        <v>169</v>
      </c>
      <c r="B4798" t="s">
        <v>410</v>
      </c>
      <c r="C4798" s="1">
        <v>0.33653290330858998</v>
      </c>
    </row>
    <row r="4799" spans="1:3" x14ac:dyDescent="0.25">
      <c r="A4799" t="s">
        <v>169</v>
      </c>
      <c r="B4799" t="s">
        <v>311</v>
      </c>
      <c r="C4799" s="1">
        <v>0.32794356250915602</v>
      </c>
    </row>
    <row r="4800" spans="1:3" x14ac:dyDescent="0.25">
      <c r="A4800" t="s">
        <v>169</v>
      </c>
      <c r="B4800" t="s">
        <v>312</v>
      </c>
      <c r="C4800" s="1">
        <v>0.35376049105482898</v>
      </c>
    </row>
    <row r="4801" spans="1:3" x14ac:dyDescent="0.25">
      <c r="A4801" t="s">
        <v>169</v>
      </c>
      <c r="B4801" t="s">
        <v>313</v>
      </c>
      <c r="C4801" s="1">
        <v>0.29022837154779602</v>
      </c>
    </row>
    <row r="4802" spans="1:3" x14ac:dyDescent="0.25">
      <c r="A4802" t="s">
        <v>169</v>
      </c>
      <c r="B4802" t="s">
        <v>199</v>
      </c>
      <c r="C4802" s="1">
        <v>0.30702187914134199</v>
      </c>
    </row>
    <row r="4803" spans="1:3" x14ac:dyDescent="0.25">
      <c r="A4803" t="s">
        <v>169</v>
      </c>
      <c r="B4803" t="s">
        <v>200</v>
      </c>
      <c r="C4803" s="1">
        <v>0.35974946373944899</v>
      </c>
    </row>
    <row r="4804" spans="1:3" x14ac:dyDescent="0.25">
      <c r="A4804" t="s">
        <v>169</v>
      </c>
      <c r="B4804" t="s">
        <v>315</v>
      </c>
      <c r="C4804" s="1">
        <v>0.29906961504561302</v>
      </c>
    </row>
    <row r="4805" spans="1:3" x14ac:dyDescent="0.25">
      <c r="A4805" t="s">
        <v>169</v>
      </c>
      <c r="B4805" t="s">
        <v>316</v>
      </c>
      <c r="C4805" s="1">
        <v>0.29211644402158798</v>
      </c>
    </row>
    <row r="4806" spans="1:3" x14ac:dyDescent="0.25">
      <c r="A4806" t="s">
        <v>169</v>
      </c>
      <c r="B4806" t="s">
        <v>201</v>
      </c>
      <c r="C4806" s="1">
        <v>0.31947252141869797</v>
      </c>
    </row>
    <row r="4807" spans="1:3" x14ac:dyDescent="0.25">
      <c r="A4807" t="s">
        <v>169</v>
      </c>
      <c r="B4807" t="s">
        <v>203</v>
      </c>
      <c r="C4807" s="1">
        <v>0.29660837011624203</v>
      </c>
    </row>
    <row r="4808" spans="1:3" x14ac:dyDescent="0.25">
      <c r="A4808" t="s">
        <v>169</v>
      </c>
      <c r="B4808" t="s">
        <v>204</v>
      </c>
      <c r="C4808" s="1">
        <v>0.295848066191437</v>
      </c>
    </row>
    <row r="4809" spans="1:3" x14ac:dyDescent="0.25">
      <c r="A4809" t="s">
        <v>169</v>
      </c>
      <c r="B4809" t="s">
        <v>205</v>
      </c>
      <c r="C4809" s="1">
        <v>0.33010998073977299</v>
      </c>
    </row>
    <row r="4810" spans="1:3" x14ac:dyDescent="0.25">
      <c r="A4810" t="s">
        <v>169</v>
      </c>
      <c r="B4810" t="s">
        <v>394</v>
      </c>
      <c r="C4810" s="1">
        <v>0.34486944475896197</v>
      </c>
    </row>
    <row r="4811" spans="1:3" x14ac:dyDescent="0.25">
      <c r="A4811" t="s">
        <v>169</v>
      </c>
      <c r="B4811" t="s">
        <v>480</v>
      </c>
      <c r="C4811" s="1">
        <v>0.29485891602550302</v>
      </c>
    </row>
    <row r="4812" spans="1:3" x14ac:dyDescent="0.25">
      <c r="A4812" t="s">
        <v>169</v>
      </c>
      <c r="B4812" t="s">
        <v>318</v>
      </c>
      <c r="C4812" s="1">
        <v>0.34853587084826099</v>
      </c>
    </row>
    <row r="4813" spans="1:3" x14ac:dyDescent="0.25">
      <c r="A4813" t="s">
        <v>169</v>
      </c>
      <c r="B4813" t="s">
        <v>130</v>
      </c>
      <c r="C4813" s="1">
        <v>0.342585099052786</v>
      </c>
    </row>
    <row r="4814" spans="1:3" x14ac:dyDescent="0.25">
      <c r="A4814" t="s">
        <v>169</v>
      </c>
      <c r="B4814" t="s">
        <v>395</v>
      </c>
      <c r="C4814" s="1">
        <v>0.31250561396652399</v>
      </c>
    </row>
    <row r="4815" spans="1:3" x14ac:dyDescent="0.25">
      <c r="A4815" t="s">
        <v>169</v>
      </c>
      <c r="B4815" t="s">
        <v>319</v>
      </c>
      <c r="C4815" s="1">
        <v>0.32142527261636</v>
      </c>
    </row>
    <row r="4816" spans="1:3" x14ac:dyDescent="0.25">
      <c r="A4816" t="s">
        <v>169</v>
      </c>
      <c r="B4816" t="s">
        <v>206</v>
      </c>
      <c r="C4816" s="1">
        <v>0.29768307071248901</v>
      </c>
    </row>
    <row r="4817" spans="1:3" x14ac:dyDescent="0.25">
      <c r="A4817" t="s">
        <v>169</v>
      </c>
      <c r="B4817" t="s">
        <v>321</v>
      </c>
      <c r="C4817" s="1">
        <v>0.32907891364438702</v>
      </c>
    </row>
    <row r="4818" spans="1:3" x14ac:dyDescent="0.25">
      <c r="A4818" t="s">
        <v>169</v>
      </c>
      <c r="B4818" t="s">
        <v>396</v>
      </c>
      <c r="C4818" s="1">
        <v>0.34630159114385101</v>
      </c>
    </row>
    <row r="4819" spans="1:3" x14ac:dyDescent="0.25">
      <c r="A4819" t="s">
        <v>169</v>
      </c>
      <c r="B4819" t="s">
        <v>131</v>
      </c>
      <c r="C4819" s="1">
        <v>0.38420902580023503</v>
      </c>
    </row>
    <row r="4820" spans="1:3" x14ac:dyDescent="0.25">
      <c r="A4820" t="s">
        <v>169</v>
      </c>
      <c r="B4820" t="s">
        <v>322</v>
      </c>
      <c r="C4820" s="1">
        <v>0.30160569831176198</v>
      </c>
    </row>
    <row r="4821" spans="1:3" x14ac:dyDescent="0.25">
      <c r="A4821" t="s">
        <v>169</v>
      </c>
      <c r="B4821" t="s">
        <v>323</v>
      </c>
      <c r="C4821" s="1">
        <v>0.29264479983698199</v>
      </c>
    </row>
    <row r="4822" spans="1:3" x14ac:dyDescent="0.25">
      <c r="A4822" t="s">
        <v>169</v>
      </c>
      <c r="B4822" t="s">
        <v>325</v>
      </c>
      <c r="C4822" s="1">
        <v>0.33600874089826699</v>
      </c>
    </row>
    <row r="4823" spans="1:3" x14ac:dyDescent="0.25">
      <c r="A4823" t="s">
        <v>169</v>
      </c>
      <c r="B4823" t="s">
        <v>132</v>
      </c>
      <c r="C4823" s="1">
        <v>0.341951312789949</v>
      </c>
    </row>
    <row r="4824" spans="1:3" x14ac:dyDescent="0.25">
      <c r="A4824" t="s">
        <v>169</v>
      </c>
      <c r="B4824" t="s">
        <v>327</v>
      </c>
      <c r="C4824" s="1">
        <v>0.30106271100092602</v>
      </c>
    </row>
    <row r="4825" spans="1:3" x14ac:dyDescent="0.25">
      <c r="A4825" t="s">
        <v>169</v>
      </c>
      <c r="B4825" t="s">
        <v>328</v>
      </c>
      <c r="C4825" s="1">
        <v>0.35150110626012199</v>
      </c>
    </row>
    <row r="4826" spans="1:3" x14ac:dyDescent="0.25">
      <c r="A4826" t="s">
        <v>169</v>
      </c>
      <c r="B4826" t="s">
        <v>133</v>
      </c>
      <c r="C4826" s="1">
        <v>0.30419290927475801</v>
      </c>
    </row>
    <row r="4827" spans="1:3" x14ac:dyDescent="0.25">
      <c r="A4827" t="s">
        <v>169</v>
      </c>
      <c r="B4827" t="s">
        <v>207</v>
      </c>
      <c r="C4827" s="1">
        <v>0.28972667144343001</v>
      </c>
    </row>
    <row r="4828" spans="1:3" x14ac:dyDescent="0.25">
      <c r="A4828" t="s">
        <v>169</v>
      </c>
      <c r="B4828" t="s">
        <v>208</v>
      </c>
      <c r="C4828" s="1">
        <v>0.37563600225254601</v>
      </c>
    </row>
    <row r="4829" spans="1:3" x14ac:dyDescent="0.25">
      <c r="A4829" t="s">
        <v>169</v>
      </c>
      <c r="B4829" t="s">
        <v>209</v>
      </c>
      <c r="C4829" s="1">
        <v>0.32521117746265499</v>
      </c>
    </row>
    <row r="4830" spans="1:3" x14ac:dyDescent="0.25">
      <c r="A4830" t="s">
        <v>169</v>
      </c>
      <c r="B4830" t="s">
        <v>210</v>
      </c>
      <c r="C4830" s="1">
        <v>0.36199914270591399</v>
      </c>
    </row>
    <row r="4831" spans="1:3" x14ac:dyDescent="0.25">
      <c r="A4831" t="s">
        <v>169</v>
      </c>
      <c r="B4831" t="s">
        <v>211</v>
      </c>
      <c r="C4831" s="1">
        <v>0.33136657721025398</v>
      </c>
    </row>
    <row r="4832" spans="1:3" x14ac:dyDescent="0.25">
      <c r="A4832" t="s">
        <v>169</v>
      </c>
      <c r="B4832" t="s">
        <v>329</v>
      </c>
      <c r="C4832" s="1">
        <v>0.34841925296813903</v>
      </c>
    </row>
    <row r="4833" spans="1:3" x14ac:dyDescent="0.25">
      <c r="A4833" t="s">
        <v>169</v>
      </c>
      <c r="B4833" t="s">
        <v>212</v>
      </c>
      <c r="C4833" s="1">
        <v>0.35148272558476801</v>
      </c>
    </row>
    <row r="4834" spans="1:3" x14ac:dyDescent="0.25">
      <c r="A4834" t="s">
        <v>169</v>
      </c>
      <c r="B4834" t="s">
        <v>397</v>
      </c>
      <c r="C4834" s="1">
        <v>0.32607885876415899</v>
      </c>
    </row>
    <row r="4835" spans="1:3" x14ac:dyDescent="0.25">
      <c r="A4835" t="s">
        <v>169</v>
      </c>
      <c r="B4835" t="s">
        <v>134</v>
      </c>
      <c r="C4835" s="1">
        <v>0.29528091968908599</v>
      </c>
    </row>
    <row r="4836" spans="1:3" x14ac:dyDescent="0.25">
      <c r="A4836" t="s">
        <v>169</v>
      </c>
      <c r="B4836" t="s">
        <v>213</v>
      </c>
      <c r="C4836" s="1">
        <v>0.363599411389052</v>
      </c>
    </row>
    <row r="4837" spans="1:3" x14ac:dyDescent="0.25">
      <c r="A4837" t="s">
        <v>169</v>
      </c>
      <c r="B4837" t="s">
        <v>331</v>
      </c>
      <c r="C4837" s="1">
        <v>0.35088653113353202</v>
      </c>
    </row>
    <row r="4838" spans="1:3" x14ac:dyDescent="0.25">
      <c r="A4838" t="s">
        <v>169</v>
      </c>
      <c r="B4838" t="s">
        <v>214</v>
      </c>
      <c r="C4838" s="1">
        <v>0.36930078577228798</v>
      </c>
    </row>
    <row r="4839" spans="1:3" x14ac:dyDescent="0.25">
      <c r="A4839" t="s">
        <v>169</v>
      </c>
      <c r="B4839" t="s">
        <v>332</v>
      </c>
      <c r="C4839" s="1">
        <v>0.33182411003956302</v>
      </c>
    </row>
    <row r="4840" spans="1:3" x14ac:dyDescent="0.25">
      <c r="A4840" t="s">
        <v>169</v>
      </c>
      <c r="B4840" t="s">
        <v>215</v>
      </c>
      <c r="C4840" s="1">
        <v>0.31832703560770798</v>
      </c>
    </row>
    <row r="4841" spans="1:3" x14ac:dyDescent="0.25">
      <c r="A4841" t="s">
        <v>169</v>
      </c>
      <c r="B4841" t="s">
        <v>216</v>
      </c>
      <c r="C4841" s="1">
        <v>0.34278361891390902</v>
      </c>
    </row>
    <row r="4842" spans="1:3" x14ac:dyDescent="0.25">
      <c r="A4842" t="s">
        <v>169</v>
      </c>
      <c r="B4842" t="s">
        <v>135</v>
      </c>
      <c r="C4842" s="1">
        <v>0.32833473347126402</v>
      </c>
    </row>
    <row r="4843" spans="1:3" x14ac:dyDescent="0.25">
      <c r="A4843" t="s">
        <v>169</v>
      </c>
      <c r="B4843" t="s">
        <v>217</v>
      </c>
      <c r="C4843" s="1">
        <v>0.34165197043442502</v>
      </c>
    </row>
    <row r="4844" spans="1:3" x14ac:dyDescent="0.25">
      <c r="A4844" t="s">
        <v>169</v>
      </c>
      <c r="B4844" t="s">
        <v>218</v>
      </c>
      <c r="C4844" s="1">
        <v>0.33593216953438698</v>
      </c>
    </row>
    <row r="4845" spans="1:3" x14ac:dyDescent="0.25">
      <c r="A4845" t="s">
        <v>169</v>
      </c>
      <c r="B4845" t="s">
        <v>334</v>
      </c>
      <c r="C4845" s="1">
        <v>0.337357099102706</v>
      </c>
    </row>
    <row r="4846" spans="1:3" x14ac:dyDescent="0.25">
      <c r="A4846" t="s">
        <v>169</v>
      </c>
      <c r="B4846" t="s">
        <v>219</v>
      </c>
      <c r="C4846" s="1">
        <v>0.35850216884566999</v>
      </c>
    </row>
    <row r="4847" spans="1:3" x14ac:dyDescent="0.25">
      <c r="A4847" t="s">
        <v>169</v>
      </c>
      <c r="B4847" t="s">
        <v>398</v>
      </c>
      <c r="C4847" s="1">
        <v>0.34508445389976999</v>
      </c>
    </row>
    <row r="4848" spans="1:3" x14ac:dyDescent="0.25">
      <c r="A4848" t="s">
        <v>169</v>
      </c>
      <c r="B4848" t="s">
        <v>222</v>
      </c>
      <c r="C4848" s="1">
        <v>0.30454625154249299</v>
      </c>
    </row>
    <row r="4849" spans="1:3" x14ac:dyDescent="0.25">
      <c r="A4849" t="s">
        <v>169</v>
      </c>
      <c r="B4849" t="s">
        <v>223</v>
      </c>
      <c r="C4849" s="1">
        <v>0.29389612158670497</v>
      </c>
    </row>
    <row r="4850" spans="1:3" x14ac:dyDescent="0.25">
      <c r="A4850" t="s">
        <v>169</v>
      </c>
      <c r="B4850" t="s">
        <v>399</v>
      </c>
      <c r="C4850" s="1">
        <v>0.341822996677347</v>
      </c>
    </row>
    <row r="4851" spans="1:3" x14ac:dyDescent="0.25">
      <c r="A4851" t="s">
        <v>169</v>
      </c>
      <c r="B4851" t="s">
        <v>336</v>
      </c>
      <c r="C4851" s="1">
        <v>0.30782163309080501</v>
      </c>
    </row>
    <row r="4852" spans="1:3" x14ac:dyDescent="0.25">
      <c r="A4852" t="s">
        <v>169</v>
      </c>
      <c r="B4852" t="s">
        <v>224</v>
      </c>
      <c r="C4852" s="1">
        <v>0.29548108089446601</v>
      </c>
    </row>
    <row r="4853" spans="1:3" x14ac:dyDescent="0.25">
      <c r="A4853" t="s">
        <v>169</v>
      </c>
      <c r="B4853" t="s">
        <v>337</v>
      </c>
      <c r="C4853" s="1">
        <v>0.34825537430141501</v>
      </c>
    </row>
    <row r="4854" spans="1:3" x14ac:dyDescent="0.25">
      <c r="A4854" t="s">
        <v>169</v>
      </c>
      <c r="B4854" t="s">
        <v>225</v>
      </c>
      <c r="C4854" s="1">
        <v>0.35261570573687701</v>
      </c>
    </row>
    <row r="4855" spans="1:3" x14ac:dyDescent="0.25">
      <c r="A4855" t="s">
        <v>169</v>
      </c>
      <c r="B4855" t="s">
        <v>338</v>
      </c>
      <c r="C4855" s="1">
        <v>0.313125943082668</v>
      </c>
    </row>
    <row r="4856" spans="1:3" x14ac:dyDescent="0.25">
      <c r="A4856" t="s">
        <v>169</v>
      </c>
      <c r="B4856" t="s">
        <v>137</v>
      </c>
      <c r="C4856" s="1">
        <v>0.318620523391904</v>
      </c>
    </row>
    <row r="4857" spans="1:3" x14ac:dyDescent="0.25">
      <c r="A4857" t="s">
        <v>169</v>
      </c>
      <c r="B4857" t="s">
        <v>227</v>
      </c>
      <c r="C4857" s="1">
        <v>0.37399646239008</v>
      </c>
    </row>
    <row r="4858" spans="1:3" x14ac:dyDescent="0.25">
      <c r="A4858" t="s">
        <v>169</v>
      </c>
      <c r="B4858" t="s">
        <v>339</v>
      </c>
      <c r="C4858" s="1">
        <v>0.32434612769603999</v>
      </c>
    </row>
    <row r="4859" spans="1:3" x14ac:dyDescent="0.25">
      <c r="A4859" t="s">
        <v>169</v>
      </c>
      <c r="B4859" t="s">
        <v>228</v>
      </c>
      <c r="C4859" s="1">
        <v>0.37096353310403202</v>
      </c>
    </row>
    <row r="4860" spans="1:3" x14ac:dyDescent="0.25">
      <c r="A4860" t="s">
        <v>169</v>
      </c>
      <c r="B4860" t="s">
        <v>423</v>
      </c>
      <c r="C4860" s="1">
        <v>0.289914956038408</v>
      </c>
    </row>
    <row r="4861" spans="1:3" x14ac:dyDescent="0.25">
      <c r="A4861" t="s">
        <v>169</v>
      </c>
      <c r="B4861" t="s">
        <v>229</v>
      </c>
      <c r="C4861" s="1">
        <v>0.35623658624253102</v>
      </c>
    </row>
    <row r="4862" spans="1:3" x14ac:dyDescent="0.25">
      <c r="A4862" t="s">
        <v>169</v>
      </c>
      <c r="B4862" t="s">
        <v>341</v>
      </c>
      <c r="C4862" s="1">
        <v>0.33732877025060298</v>
      </c>
    </row>
    <row r="4863" spans="1:3" x14ac:dyDescent="0.25">
      <c r="A4863" t="s">
        <v>169</v>
      </c>
      <c r="B4863" t="s">
        <v>342</v>
      </c>
      <c r="C4863" s="1">
        <v>0.30909248403414702</v>
      </c>
    </row>
    <row r="4864" spans="1:3" x14ac:dyDescent="0.25">
      <c r="A4864" t="s">
        <v>169</v>
      </c>
      <c r="B4864" t="s">
        <v>230</v>
      </c>
      <c r="C4864" s="1">
        <v>0.32733833145820301</v>
      </c>
    </row>
    <row r="4865" spans="1:3" x14ac:dyDescent="0.25">
      <c r="A4865" t="s">
        <v>169</v>
      </c>
      <c r="B4865" t="s">
        <v>400</v>
      </c>
      <c r="C4865" s="1">
        <v>0.33609721654487701</v>
      </c>
    </row>
    <row r="4866" spans="1:3" x14ac:dyDescent="0.25">
      <c r="A4866" t="s">
        <v>169</v>
      </c>
      <c r="B4866" t="s">
        <v>231</v>
      </c>
      <c r="C4866" s="1">
        <v>0.33589505731997299</v>
      </c>
    </row>
    <row r="4867" spans="1:3" x14ac:dyDescent="0.25">
      <c r="A4867" t="s">
        <v>169</v>
      </c>
      <c r="B4867" t="s">
        <v>343</v>
      </c>
      <c r="C4867" s="1">
        <v>0.31584772021845198</v>
      </c>
    </row>
    <row r="4868" spans="1:3" x14ac:dyDescent="0.25">
      <c r="A4868" t="s">
        <v>169</v>
      </c>
      <c r="B4868" t="s">
        <v>344</v>
      </c>
      <c r="C4868" s="1">
        <v>0.33675143533088497</v>
      </c>
    </row>
    <row r="4869" spans="1:3" x14ac:dyDescent="0.25">
      <c r="A4869" t="s">
        <v>169</v>
      </c>
      <c r="B4869" t="s">
        <v>232</v>
      </c>
      <c r="C4869" s="1">
        <v>0.332130885824371</v>
      </c>
    </row>
    <row r="4870" spans="1:3" x14ac:dyDescent="0.25">
      <c r="A4870" t="s">
        <v>169</v>
      </c>
      <c r="B4870" t="s">
        <v>139</v>
      </c>
      <c r="C4870" s="1">
        <v>0.31291871191798798</v>
      </c>
    </row>
    <row r="4871" spans="1:3" x14ac:dyDescent="0.25">
      <c r="A4871" t="s">
        <v>169</v>
      </c>
      <c r="B4871" t="s">
        <v>233</v>
      </c>
      <c r="C4871" s="1">
        <v>0.329531041932205</v>
      </c>
    </row>
    <row r="4872" spans="1:3" x14ac:dyDescent="0.25">
      <c r="A4872" t="s">
        <v>169</v>
      </c>
      <c r="B4872" t="s">
        <v>140</v>
      </c>
      <c r="C4872" s="1">
        <v>0.33775714465304502</v>
      </c>
    </row>
    <row r="4873" spans="1:3" x14ac:dyDescent="0.25">
      <c r="A4873" t="s">
        <v>169</v>
      </c>
      <c r="B4873" t="s">
        <v>234</v>
      </c>
      <c r="C4873" s="1">
        <v>0.35516243221467197</v>
      </c>
    </row>
    <row r="4874" spans="1:3" x14ac:dyDescent="0.25">
      <c r="A4874" t="s">
        <v>169</v>
      </c>
      <c r="B4874" t="s">
        <v>414</v>
      </c>
      <c r="C4874" s="1">
        <v>0.335887587374328</v>
      </c>
    </row>
    <row r="4875" spans="1:3" x14ac:dyDescent="0.25">
      <c r="A4875" t="s">
        <v>169</v>
      </c>
      <c r="B4875" t="s">
        <v>409</v>
      </c>
      <c r="C4875" s="1">
        <v>0.30530675147945002</v>
      </c>
    </row>
    <row r="4876" spans="1:3" x14ac:dyDescent="0.25">
      <c r="A4876" t="s">
        <v>169</v>
      </c>
      <c r="B4876" t="s">
        <v>235</v>
      </c>
      <c r="C4876" s="1">
        <v>0.352770354762174</v>
      </c>
    </row>
    <row r="4877" spans="1:3" x14ac:dyDescent="0.25">
      <c r="A4877" t="s">
        <v>169</v>
      </c>
      <c r="B4877" t="s">
        <v>345</v>
      </c>
      <c r="C4877" s="1">
        <v>0.34159289710097801</v>
      </c>
    </row>
    <row r="4878" spans="1:3" x14ac:dyDescent="0.25">
      <c r="A4878" t="s">
        <v>169</v>
      </c>
      <c r="B4878" t="s">
        <v>236</v>
      </c>
      <c r="C4878" s="1">
        <v>0.33676617773796702</v>
      </c>
    </row>
    <row r="4879" spans="1:3" x14ac:dyDescent="0.25">
      <c r="A4879" t="s">
        <v>169</v>
      </c>
      <c r="B4879" t="s">
        <v>141</v>
      </c>
      <c r="C4879" s="1">
        <v>0.35810863641951102</v>
      </c>
    </row>
    <row r="4880" spans="1:3" x14ac:dyDescent="0.25">
      <c r="A4880" t="s">
        <v>169</v>
      </c>
      <c r="B4880" t="s">
        <v>401</v>
      </c>
      <c r="C4880" s="1">
        <v>0.32992627975184702</v>
      </c>
    </row>
    <row r="4881" spans="1:3" x14ac:dyDescent="0.25">
      <c r="A4881" t="s">
        <v>169</v>
      </c>
      <c r="B4881" t="s">
        <v>346</v>
      </c>
      <c r="C4881" s="1">
        <v>0.344164955540815</v>
      </c>
    </row>
    <row r="4882" spans="1:3" x14ac:dyDescent="0.25">
      <c r="A4882" t="s">
        <v>169</v>
      </c>
      <c r="B4882" t="s">
        <v>347</v>
      </c>
      <c r="C4882" s="1">
        <v>0.29472352743969199</v>
      </c>
    </row>
    <row r="4883" spans="1:3" x14ac:dyDescent="0.25">
      <c r="A4883" t="s">
        <v>169</v>
      </c>
      <c r="B4883" t="s">
        <v>348</v>
      </c>
      <c r="C4883" s="1">
        <v>0.30356249007346697</v>
      </c>
    </row>
    <row r="4884" spans="1:3" x14ac:dyDescent="0.25">
      <c r="A4884" t="s">
        <v>169</v>
      </c>
      <c r="B4884" t="s">
        <v>349</v>
      </c>
      <c r="C4884" s="1">
        <v>0.33429074819949101</v>
      </c>
    </row>
    <row r="4885" spans="1:3" x14ac:dyDescent="0.25">
      <c r="A4885" t="s">
        <v>169</v>
      </c>
      <c r="B4885" t="s">
        <v>350</v>
      </c>
      <c r="C4885" s="1">
        <v>0.35049565728918802</v>
      </c>
    </row>
    <row r="4886" spans="1:3" x14ac:dyDescent="0.25">
      <c r="A4886" t="s">
        <v>169</v>
      </c>
      <c r="B4886" t="s">
        <v>351</v>
      </c>
      <c r="C4886" s="1">
        <v>0.33424315589127201</v>
      </c>
    </row>
    <row r="4887" spans="1:3" x14ac:dyDescent="0.25">
      <c r="A4887" t="s">
        <v>169</v>
      </c>
      <c r="B4887" t="s">
        <v>388</v>
      </c>
      <c r="C4887" s="1">
        <v>0.33057359425898802</v>
      </c>
    </row>
    <row r="4888" spans="1:3" x14ac:dyDescent="0.25">
      <c r="A4888" t="s">
        <v>169</v>
      </c>
      <c r="B4888" t="s">
        <v>237</v>
      </c>
      <c r="C4888" s="1">
        <v>0.35341026349698601</v>
      </c>
    </row>
    <row r="4889" spans="1:3" x14ac:dyDescent="0.25">
      <c r="A4889" t="s">
        <v>169</v>
      </c>
      <c r="B4889" t="s">
        <v>239</v>
      </c>
      <c r="C4889" s="1">
        <v>0.35948526351784699</v>
      </c>
    </row>
    <row r="4890" spans="1:3" x14ac:dyDescent="0.25">
      <c r="A4890" t="s">
        <v>169</v>
      </c>
      <c r="B4890" t="s">
        <v>142</v>
      </c>
      <c r="C4890" s="1">
        <v>0.34724753800824998</v>
      </c>
    </row>
    <row r="4891" spans="1:3" x14ac:dyDescent="0.25">
      <c r="A4891" t="s">
        <v>169</v>
      </c>
      <c r="B4891" t="s">
        <v>143</v>
      </c>
      <c r="C4891" s="1">
        <v>0.30626961750989501</v>
      </c>
    </row>
    <row r="4892" spans="1:3" x14ac:dyDescent="0.25">
      <c r="A4892" t="s">
        <v>169</v>
      </c>
      <c r="B4892" t="s">
        <v>240</v>
      </c>
      <c r="C4892" s="1">
        <v>0.30438663965440599</v>
      </c>
    </row>
    <row r="4893" spans="1:3" x14ac:dyDescent="0.25">
      <c r="A4893" t="s">
        <v>169</v>
      </c>
      <c r="B4893" t="s">
        <v>425</v>
      </c>
      <c r="C4893" s="1">
        <v>0.32638445803550598</v>
      </c>
    </row>
    <row r="4894" spans="1:3" x14ac:dyDescent="0.25">
      <c r="A4894" t="s">
        <v>169</v>
      </c>
      <c r="B4894" t="s">
        <v>241</v>
      </c>
      <c r="C4894" s="1">
        <v>0.32012978648224999</v>
      </c>
    </row>
    <row r="4895" spans="1:3" x14ac:dyDescent="0.25">
      <c r="A4895" t="s">
        <v>169</v>
      </c>
      <c r="B4895" t="s">
        <v>353</v>
      </c>
      <c r="C4895" s="1">
        <v>0.304235911972221</v>
      </c>
    </row>
    <row r="4896" spans="1:3" x14ac:dyDescent="0.25">
      <c r="A4896" t="s">
        <v>169</v>
      </c>
      <c r="B4896" t="s">
        <v>242</v>
      </c>
      <c r="C4896" s="1">
        <v>0.37933308800880999</v>
      </c>
    </row>
    <row r="4897" spans="1:3" x14ac:dyDescent="0.25">
      <c r="A4897" t="s">
        <v>169</v>
      </c>
      <c r="B4897" t="s">
        <v>144</v>
      </c>
      <c r="C4897" s="1">
        <v>0.31036308840205101</v>
      </c>
    </row>
    <row r="4898" spans="1:3" x14ac:dyDescent="0.25">
      <c r="A4898" t="s">
        <v>169</v>
      </c>
      <c r="B4898" t="s">
        <v>354</v>
      </c>
      <c r="C4898" s="1">
        <v>0.30349879001288299</v>
      </c>
    </row>
    <row r="4899" spans="1:3" x14ac:dyDescent="0.25">
      <c r="A4899" t="s">
        <v>169</v>
      </c>
      <c r="B4899" t="s">
        <v>355</v>
      </c>
      <c r="C4899" s="1">
        <v>0.34592496899384401</v>
      </c>
    </row>
    <row r="4900" spans="1:3" x14ac:dyDescent="0.25">
      <c r="A4900" t="s">
        <v>169</v>
      </c>
      <c r="B4900" t="s">
        <v>145</v>
      </c>
      <c r="C4900" s="1">
        <v>0.29553638536038501</v>
      </c>
    </row>
    <row r="4901" spans="1:3" x14ac:dyDescent="0.25">
      <c r="A4901" t="s">
        <v>169</v>
      </c>
      <c r="B4901" t="s">
        <v>146</v>
      </c>
      <c r="C4901" s="1">
        <v>0.34896603359531297</v>
      </c>
    </row>
    <row r="4902" spans="1:3" x14ac:dyDescent="0.25">
      <c r="A4902" t="s">
        <v>169</v>
      </c>
      <c r="B4902" t="s">
        <v>357</v>
      </c>
      <c r="C4902" s="1">
        <v>0.31248313765201502</v>
      </c>
    </row>
    <row r="4903" spans="1:3" x14ac:dyDescent="0.25">
      <c r="A4903" t="s">
        <v>169</v>
      </c>
      <c r="B4903" t="s">
        <v>243</v>
      </c>
      <c r="C4903" s="1">
        <v>0.36630802929845302</v>
      </c>
    </row>
    <row r="4904" spans="1:3" x14ac:dyDescent="0.25">
      <c r="A4904" t="s">
        <v>169</v>
      </c>
      <c r="B4904" t="s">
        <v>402</v>
      </c>
      <c r="C4904" s="1">
        <v>0.33508105497664997</v>
      </c>
    </row>
    <row r="4905" spans="1:3" x14ac:dyDescent="0.25">
      <c r="A4905" t="s">
        <v>169</v>
      </c>
      <c r="B4905" t="s">
        <v>358</v>
      </c>
      <c r="C4905" s="1">
        <v>0.34615485976923699</v>
      </c>
    </row>
    <row r="4906" spans="1:3" x14ac:dyDescent="0.25">
      <c r="A4906" t="s">
        <v>169</v>
      </c>
      <c r="B4906" t="s">
        <v>147</v>
      </c>
      <c r="C4906" s="1">
        <v>0.31109912532468897</v>
      </c>
    </row>
    <row r="4907" spans="1:3" x14ac:dyDescent="0.25">
      <c r="A4907" t="s">
        <v>169</v>
      </c>
      <c r="B4907" t="s">
        <v>427</v>
      </c>
      <c r="C4907" s="1">
        <v>0.30509212261122898</v>
      </c>
    </row>
    <row r="4908" spans="1:3" x14ac:dyDescent="0.25">
      <c r="A4908" t="s">
        <v>169</v>
      </c>
      <c r="B4908" t="s">
        <v>244</v>
      </c>
      <c r="C4908" s="1">
        <v>0.30861119330373799</v>
      </c>
    </row>
    <row r="4909" spans="1:3" x14ac:dyDescent="0.25">
      <c r="A4909" t="s">
        <v>169</v>
      </c>
      <c r="B4909" t="s">
        <v>245</v>
      </c>
      <c r="C4909" s="1">
        <v>0.34487205611343102</v>
      </c>
    </row>
    <row r="4910" spans="1:3" x14ac:dyDescent="0.25">
      <c r="A4910" t="s">
        <v>169</v>
      </c>
      <c r="B4910" t="s">
        <v>359</v>
      </c>
      <c r="C4910" s="1">
        <v>0.33748881412688198</v>
      </c>
    </row>
    <row r="4911" spans="1:3" x14ac:dyDescent="0.25">
      <c r="A4911" t="s">
        <v>169</v>
      </c>
      <c r="B4911" t="s">
        <v>360</v>
      </c>
      <c r="C4911" s="1">
        <v>0.375368101893366</v>
      </c>
    </row>
    <row r="4912" spans="1:3" x14ac:dyDescent="0.25">
      <c r="A4912" t="s">
        <v>169</v>
      </c>
      <c r="B4912" t="s">
        <v>361</v>
      </c>
      <c r="C4912" s="1">
        <v>0.354017399919558</v>
      </c>
    </row>
    <row r="4913" spans="1:3" x14ac:dyDescent="0.25">
      <c r="A4913" t="s">
        <v>169</v>
      </c>
      <c r="B4913" t="s">
        <v>362</v>
      </c>
      <c r="C4913" s="1">
        <v>0.332565609066654</v>
      </c>
    </row>
    <row r="4914" spans="1:3" x14ac:dyDescent="0.25">
      <c r="A4914" t="s">
        <v>169</v>
      </c>
      <c r="B4914" t="s">
        <v>246</v>
      </c>
      <c r="C4914" s="1">
        <v>0.342868310945383</v>
      </c>
    </row>
    <row r="4915" spans="1:3" x14ac:dyDescent="0.25">
      <c r="A4915" t="s">
        <v>169</v>
      </c>
      <c r="B4915" t="s">
        <v>247</v>
      </c>
      <c r="C4915" s="1">
        <v>0.34985837291583699</v>
      </c>
    </row>
    <row r="4916" spans="1:3" x14ac:dyDescent="0.25">
      <c r="A4916" t="s">
        <v>169</v>
      </c>
      <c r="B4916" t="s">
        <v>249</v>
      </c>
      <c r="C4916" s="1">
        <v>0.31406458353743</v>
      </c>
    </row>
    <row r="4917" spans="1:3" x14ac:dyDescent="0.25">
      <c r="A4917" t="s">
        <v>169</v>
      </c>
      <c r="B4917" t="s">
        <v>389</v>
      </c>
      <c r="C4917" s="1">
        <v>0.29839384595332302</v>
      </c>
    </row>
    <row r="4918" spans="1:3" x14ac:dyDescent="0.25">
      <c r="A4918" t="s">
        <v>169</v>
      </c>
      <c r="B4918" t="s">
        <v>403</v>
      </c>
      <c r="C4918" s="1">
        <v>0.343645880776841</v>
      </c>
    </row>
    <row r="4919" spans="1:3" x14ac:dyDescent="0.25">
      <c r="A4919" t="s">
        <v>169</v>
      </c>
      <c r="B4919" t="s">
        <v>150</v>
      </c>
      <c r="C4919" s="1">
        <v>0.32260252398982497</v>
      </c>
    </row>
    <row r="4920" spans="1:3" x14ac:dyDescent="0.25">
      <c r="A4920" t="s">
        <v>169</v>
      </c>
      <c r="B4920" t="s">
        <v>250</v>
      </c>
      <c r="C4920" s="1">
        <v>0.35982904012528499</v>
      </c>
    </row>
    <row r="4921" spans="1:3" x14ac:dyDescent="0.25">
      <c r="A4921" t="s">
        <v>169</v>
      </c>
      <c r="B4921" t="s">
        <v>364</v>
      </c>
      <c r="C4921" s="1">
        <v>0.32660768884646202</v>
      </c>
    </row>
    <row r="4922" spans="1:3" x14ac:dyDescent="0.25">
      <c r="A4922" t="s">
        <v>169</v>
      </c>
      <c r="B4922" t="s">
        <v>390</v>
      </c>
      <c r="C4922" s="1">
        <v>0.29779095219095703</v>
      </c>
    </row>
    <row r="4923" spans="1:3" x14ac:dyDescent="0.25">
      <c r="A4923" t="s">
        <v>169</v>
      </c>
      <c r="B4923" t="s">
        <v>251</v>
      </c>
      <c r="C4923" s="1">
        <v>0.29340843917047199</v>
      </c>
    </row>
    <row r="4924" spans="1:3" x14ac:dyDescent="0.25">
      <c r="A4924" t="s">
        <v>169</v>
      </c>
      <c r="B4924" t="s">
        <v>252</v>
      </c>
      <c r="C4924" s="1">
        <v>0.301547593825646</v>
      </c>
    </row>
    <row r="4925" spans="1:3" x14ac:dyDescent="0.25">
      <c r="A4925" t="s">
        <v>169</v>
      </c>
      <c r="B4925" t="s">
        <v>253</v>
      </c>
      <c r="C4925" s="1">
        <v>0.329593620001504</v>
      </c>
    </row>
    <row r="4926" spans="1:3" x14ac:dyDescent="0.25">
      <c r="A4926" t="s">
        <v>169</v>
      </c>
      <c r="B4926" t="s">
        <v>152</v>
      </c>
      <c r="C4926" s="1">
        <v>0.32460501727142599</v>
      </c>
    </row>
    <row r="4927" spans="1:3" x14ac:dyDescent="0.25">
      <c r="A4927" t="s">
        <v>169</v>
      </c>
      <c r="B4927" t="s">
        <v>254</v>
      </c>
      <c r="C4927" s="1">
        <v>0.32535681681543999</v>
      </c>
    </row>
    <row r="4928" spans="1:3" x14ac:dyDescent="0.25">
      <c r="A4928" t="s">
        <v>169</v>
      </c>
      <c r="B4928" t="s">
        <v>255</v>
      </c>
      <c r="C4928" s="1">
        <v>0.34764967521094697</v>
      </c>
    </row>
    <row r="4929" spans="1:3" x14ac:dyDescent="0.25">
      <c r="A4929" t="s">
        <v>169</v>
      </c>
      <c r="B4929" t="s">
        <v>365</v>
      </c>
      <c r="C4929" s="1">
        <v>0.35473946599487199</v>
      </c>
    </row>
    <row r="4930" spans="1:3" x14ac:dyDescent="0.25">
      <c r="A4930" t="s">
        <v>169</v>
      </c>
      <c r="B4930" t="s">
        <v>256</v>
      </c>
      <c r="C4930" s="1">
        <v>0.31539677794974602</v>
      </c>
    </row>
    <row r="4931" spans="1:3" x14ac:dyDescent="0.25">
      <c r="A4931" t="s">
        <v>169</v>
      </c>
      <c r="B4931" t="s">
        <v>404</v>
      </c>
      <c r="C4931" s="1">
        <v>0.33477551981269399</v>
      </c>
    </row>
    <row r="4932" spans="1:3" x14ac:dyDescent="0.25">
      <c r="A4932" t="s">
        <v>169</v>
      </c>
      <c r="B4932" t="s">
        <v>366</v>
      </c>
      <c r="C4932" s="1">
        <v>0.30088191556148902</v>
      </c>
    </row>
    <row r="4933" spans="1:3" x14ac:dyDescent="0.25">
      <c r="A4933" t="s">
        <v>169</v>
      </c>
      <c r="B4933" t="s">
        <v>257</v>
      </c>
      <c r="C4933" s="1">
        <v>0.32100573329363602</v>
      </c>
    </row>
    <row r="4934" spans="1:3" x14ac:dyDescent="0.25">
      <c r="A4934" t="s">
        <v>169</v>
      </c>
      <c r="B4934" t="s">
        <v>367</v>
      </c>
      <c r="C4934" s="1">
        <v>0.33108289717343098</v>
      </c>
    </row>
    <row r="4935" spans="1:3" x14ac:dyDescent="0.25">
      <c r="A4935" t="s">
        <v>169</v>
      </c>
      <c r="B4935" t="s">
        <v>368</v>
      </c>
      <c r="C4935" s="1">
        <v>0.34015007523222301</v>
      </c>
    </row>
    <row r="4936" spans="1:3" x14ac:dyDescent="0.25">
      <c r="A4936" t="s">
        <v>169</v>
      </c>
      <c r="B4936" t="s">
        <v>258</v>
      </c>
      <c r="C4936" s="1">
        <v>0.30983834267443799</v>
      </c>
    </row>
    <row r="4937" spans="1:3" x14ac:dyDescent="0.25">
      <c r="A4937" t="s">
        <v>169</v>
      </c>
      <c r="B4937" t="s">
        <v>416</v>
      </c>
      <c r="C4937" s="1">
        <v>0.33712745785955001</v>
      </c>
    </row>
    <row r="4938" spans="1:3" x14ac:dyDescent="0.25">
      <c r="A4938" t="s">
        <v>169</v>
      </c>
      <c r="B4938" t="s">
        <v>369</v>
      </c>
      <c r="C4938" s="1">
        <v>0.36681686393367902</v>
      </c>
    </row>
    <row r="4939" spans="1:3" x14ac:dyDescent="0.25">
      <c r="A4939" t="s">
        <v>169</v>
      </c>
      <c r="B4939" t="s">
        <v>370</v>
      </c>
      <c r="C4939" s="1">
        <v>0.31292830414202799</v>
      </c>
    </row>
    <row r="4940" spans="1:3" x14ac:dyDescent="0.25">
      <c r="A4940" t="s">
        <v>169</v>
      </c>
      <c r="B4940" t="s">
        <v>371</v>
      </c>
      <c r="C4940" s="1">
        <v>0.35339781432846201</v>
      </c>
    </row>
    <row r="4941" spans="1:3" x14ac:dyDescent="0.25">
      <c r="A4941" t="s">
        <v>169</v>
      </c>
      <c r="B4941" t="s">
        <v>405</v>
      </c>
      <c r="C4941" s="1">
        <v>0.335585655079367</v>
      </c>
    </row>
    <row r="4942" spans="1:3" x14ac:dyDescent="0.25">
      <c r="A4942" t="s">
        <v>169</v>
      </c>
      <c r="B4942" t="s">
        <v>261</v>
      </c>
      <c r="C4942" s="1">
        <v>0.34696081397474698</v>
      </c>
    </row>
    <row r="4943" spans="1:3" x14ac:dyDescent="0.25">
      <c r="A4943" t="s">
        <v>169</v>
      </c>
      <c r="B4943" t="s">
        <v>262</v>
      </c>
      <c r="C4943" s="1">
        <v>0.34363421922988502</v>
      </c>
    </row>
    <row r="4944" spans="1:3" x14ac:dyDescent="0.25">
      <c r="A4944" t="s">
        <v>169</v>
      </c>
      <c r="B4944" t="s">
        <v>417</v>
      </c>
      <c r="C4944" s="1">
        <v>0.36391199550389902</v>
      </c>
    </row>
    <row r="4945" spans="1:3" x14ac:dyDescent="0.25">
      <c r="A4945" t="s">
        <v>169</v>
      </c>
      <c r="B4945" t="s">
        <v>263</v>
      </c>
      <c r="C4945" s="1">
        <v>0.32475607922944499</v>
      </c>
    </row>
    <row r="4946" spans="1:3" x14ac:dyDescent="0.25">
      <c r="A4946" t="s">
        <v>169</v>
      </c>
      <c r="B4946" t="s">
        <v>264</v>
      </c>
      <c r="C4946" s="1">
        <v>0.35867502529880702</v>
      </c>
    </row>
    <row r="4947" spans="1:3" x14ac:dyDescent="0.25">
      <c r="A4947" t="s">
        <v>169</v>
      </c>
      <c r="B4947" t="s">
        <v>372</v>
      </c>
      <c r="C4947" s="1">
        <v>0.35152609948346403</v>
      </c>
    </row>
    <row r="4948" spans="1:3" x14ac:dyDescent="0.25">
      <c r="A4948" t="s">
        <v>169</v>
      </c>
      <c r="B4948" t="s">
        <v>373</v>
      </c>
      <c r="C4948" s="1">
        <v>0.293837528176282</v>
      </c>
    </row>
    <row r="4949" spans="1:3" x14ac:dyDescent="0.25">
      <c r="A4949" t="s">
        <v>169</v>
      </c>
      <c r="B4949" t="s">
        <v>383</v>
      </c>
      <c r="C4949" s="1">
        <v>0.35624967846570599</v>
      </c>
    </row>
    <row r="4950" spans="1:3" x14ac:dyDescent="0.25">
      <c r="A4950" t="s">
        <v>169</v>
      </c>
      <c r="B4950" t="s">
        <v>265</v>
      </c>
      <c r="C4950" s="1">
        <v>0.34856206807711199</v>
      </c>
    </row>
    <row r="4951" spans="1:3" x14ac:dyDescent="0.25">
      <c r="A4951" t="s">
        <v>169</v>
      </c>
      <c r="B4951" t="s">
        <v>406</v>
      </c>
      <c r="C4951" s="1">
        <v>0.32534490100609698</v>
      </c>
    </row>
    <row r="4952" spans="1:3" x14ac:dyDescent="0.25">
      <c r="A4952" t="s">
        <v>169</v>
      </c>
      <c r="B4952" t="s">
        <v>266</v>
      </c>
      <c r="C4952" s="1">
        <v>0.34964001433561398</v>
      </c>
    </row>
    <row r="4953" spans="1:3" x14ac:dyDescent="0.25">
      <c r="A4953" t="s">
        <v>169</v>
      </c>
      <c r="B4953" t="s">
        <v>267</v>
      </c>
      <c r="C4953" s="1">
        <v>0.35734897074663502</v>
      </c>
    </row>
    <row r="4954" spans="1:3" x14ac:dyDescent="0.25">
      <c r="A4954" t="s">
        <v>169</v>
      </c>
      <c r="B4954" t="s">
        <v>268</v>
      </c>
      <c r="C4954" s="1">
        <v>0.34027241686432202</v>
      </c>
    </row>
    <row r="4955" spans="1:3" x14ac:dyDescent="0.25">
      <c r="A4955" t="s">
        <v>169</v>
      </c>
      <c r="B4955" t="s">
        <v>269</v>
      </c>
      <c r="C4955" s="1">
        <v>0.302012255937533</v>
      </c>
    </row>
    <row r="4956" spans="1:3" x14ac:dyDescent="0.25">
      <c r="A4956" t="s">
        <v>169</v>
      </c>
      <c r="B4956" t="s">
        <v>270</v>
      </c>
      <c r="C4956" s="1">
        <v>0.31378170207291001</v>
      </c>
    </row>
    <row r="4957" spans="1:3" x14ac:dyDescent="0.25">
      <c r="A4957" t="s">
        <v>169</v>
      </c>
      <c r="B4957" t="s">
        <v>271</v>
      </c>
      <c r="C4957" s="1">
        <v>0.352923416492329</v>
      </c>
    </row>
    <row r="4958" spans="1:3" x14ac:dyDescent="0.25">
      <c r="A4958" t="s">
        <v>169</v>
      </c>
      <c r="B4958" t="s">
        <v>407</v>
      </c>
      <c r="C4958" s="1">
        <v>0.33817592982625599</v>
      </c>
    </row>
    <row r="4959" spans="1:3" x14ac:dyDescent="0.25">
      <c r="A4959" t="s">
        <v>169</v>
      </c>
      <c r="B4959" t="s">
        <v>375</v>
      </c>
      <c r="C4959" s="1">
        <v>0.335547248570218</v>
      </c>
    </row>
    <row r="4960" spans="1:3" x14ac:dyDescent="0.25">
      <c r="A4960" t="s">
        <v>169</v>
      </c>
      <c r="B4960" t="s">
        <v>418</v>
      </c>
      <c r="C4960" s="1">
        <v>0.33375307201411503</v>
      </c>
    </row>
    <row r="4961" spans="1:3" x14ac:dyDescent="0.25">
      <c r="A4961" t="s">
        <v>169</v>
      </c>
      <c r="B4961" t="s">
        <v>272</v>
      </c>
      <c r="C4961" s="1">
        <v>0.36714041260635299</v>
      </c>
    </row>
    <row r="4962" spans="1:3" x14ac:dyDescent="0.25">
      <c r="A4962" t="s">
        <v>169</v>
      </c>
      <c r="B4962" t="s">
        <v>431</v>
      </c>
      <c r="C4962" s="1">
        <v>0.323303843004493</v>
      </c>
    </row>
    <row r="4963" spans="1:3" x14ac:dyDescent="0.25">
      <c r="A4963" t="s">
        <v>169</v>
      </c>
      <c r="B4963" t="s">
        <v>408</v>
      </c>
      <c r="C4963" s="1">
        <v>0.33346873942084199</v>
      </c>
    </row>
    <row r="4964" spans="1:3" x14ac:dyDescent="0.25">
      <c r="A4964" t="s">
        <v>169</v>
      </c>
      <c r="B4964" t="s">
        <v>273</v>
      </c>
      <c r="C4964" s="1">
        <v>0.31911271234814498</v>
      </c>
    </row>
    <row r="4965" spans="1:3" x14ac:dyDescent="0.25">
      <c r="A4965" t="s">
        <v>169</v>
      </c>
      <c r="B4965" t="s">
        <v>153</v>
      </c>
      <c r="C4965" s="1">
        <v>0.347446877165561</v>
      </c>
    </row>
    <row r="4966" spans="1:3" x14ac:dyDescent="0.25">
      <c r="A4966" t="s">
        <v>462</v>
      </c>
      <c r="B4966" t="s">
        <v>176</v>
      </c>
      <c r="C4966" s="1">
        <v>0.29000724083717599</v>
      </c>
    </row>
    <row r="4967" spans="1:3" x14ac:dyDescent="0.25">
      <c r="A4967" t="s">
        <v>462</v>
      </c>
      <c r="B4967" t="s">
        <v>177</v>
      </c>
      <c r="C4967" s="1">
        <v>0.29106447388492801</v>
      </c>
    </row>
    <row r="4968" spans="1:3" x14ac:dyDescent="0.25">
      <c r="A4968" t="s">
        <v>462</v>
      </c>
      <c r="B4968" t="s">
        <v>184</v>
      </c>
      <c r="C4968" s="1">
        <v>0.28953312536217801</v>
      </c>
    </row>
    <row r="4969" spans="1:3" x14ac:dyDescent="0.25">
      <c r="A4969" t="s">
        <v>462</v>
      </c>
      <c r="B4969" t="s">
        <v>122</v>
      </c>
      <c r="C4969" s="1">
        <v>0.29557856189758602</v>
      </c>
    </row>
    <row r="4970" spans="1:3" x14ac:dyDescent="0.25">
      <c r="A4970" t="s">
        <v>462</v>
      </c>
      <c r="B4970" t="s">
        <v>194</v>
      </c>
      <c r="C4970" s="1">
        <v>0.30238641136312999</v>
      </c>
    </row>
    <row r="4971" spans="1:3" x14ac:dyDescent="0.25">
      <c r="A4971" t="s">
        <v>462</v>
      </c>
      <c r="B4971" t="s">
        <v>135</v>
      </c>
      <c r="C4971" s="1">
        <v>0.29030558292687803</v>
      </c>
    </row>
    <row r="4972" spans="1:3" x14ac:dyDescent="0.25">
      <c r="A4972" t="s">
        <v>462</v>
      </c>
      <c r="B4972" t="s">
        <v>239</v>
      </c>
      <c r="C4972" s="1">
        <v>0.29142367196545998</v>
      </c>
    </row>
    <row r="4973" spans="1:3" x14ac:dyDescent="0.25">
      <c r="A4973" t="s">
        <v>462</v>
      </c>
      <c r="B4973" t="s">
        <v>143</v>
      </c>
      <c r="C4973" s="1">
        <v>0.29697894796492802</v>
      </c>
    </row>
    <row r="4974" spans="1:3" x14ac:dyDescent="0.25">
      <c r="A4974" t="s">
        <v>462</v>
      </c>
      <c r="B4974" t="s">
        <v>242</v>
      </c>
      <c r="C4974" s="1">
        <v>0.29900866131589299</v>
      </c>
    </row>
    <row r="4975" spans="1:3" x14ac:dyDescent="0.25">
      <c r="A4975" t="s">
        <v>462</v>
      </c>
      <c r="B4975" t="s">
        <v>253</v>
      </c>
      <c r="C4975" s="1">
        <v>0.31455571963077</v>
      </c>
    </row>
    <row r="4976" spans="1:3" x14ac:dyDescent="0.25">
      <c r="A4976" t="s">
        <v>170</v>
      </c>
      <c r="B4976" t="s">
        <v>155</v>
      </c>
      <c r="C4976" s="1">
        <v>0.31563395494214802</v>
      </c>
    </row>
    <row r="4977" spans="1:3" x14ac:dyDescent="0.25">
      <c r="A4977" t="s">
        <v>170</v>
      </c>
      <c r="B4977" t="s">
        <v>162</v>
      </c>
      <c r="C4977" s="1">
        <v>0.32737981773422198</v>
      </c>
    </row>
    <row r="4978" spans="1:3" x14ac:dyDescent="0.25">
      <c r="A4978" t="s">
        <v>170</v>
      </c>
      <c r="B4978" t="s">
        <v>171</v>
      </c>
      <c r="C4978" s="1">
        <v>0.2935926259069</v>
      </c>
    </row>
    <row r="4979" spans="1:3" x14ac:dyDescent="0.25">
      <c r="A4979" t="s">
        <v>170</v>
      </c>
      <c r="B4979" t="s">
        <v>116</v>
      </c>
      <c r="C4979" s="1">
        <v>0.29524201240990799</v>
      </c>
    </row>
    <row r="4980" spans="1:3" x14ac:dyDescent="0.25">
      <c r="A4980" t="s">
        <v>170</v>
      </c>
      <c r="B4980" t="s">
        <v>281</v>
      </c>
      <c r="C4980" s="1">
        <v>0.29133246169820398</v>
      </c>
    </row>
    <row r="4981" spans="1:3" x14ac:dyDescent="0.25">
      <c r="A4981" t="s">
        <v>170</v>
      </c>
      <c r="B4981" t="s">
        <v>282</v>
      </c>
      <c r="C4981" s="1">
        <v>0.33864851966206599</v>
      </c>
    </row>
    <row r="4982" spans="1:3" x14ac:dyDescent="0.25">
      <c r="A4982" t="s">
        <v>170</v>
      </c>
      <c r="B4982" t="s">
        <v>284</v>
      </c>
      <c r="C4982" s="1">
        <v>0.31654402440374901</v>
      </c>
    </row>
    <row r="4983" spans="1:3" x14ac:dyDescent="0.25">
      <c r="A4983" t="s">
        <v>170</v>
      </c>
      <c r="B4983" t="s">
        <v>175</v>
      </c>
      <c r="C4983" s="1">
        <v>0.303937514888381</v>
      </c>
    </row>
    <row r="4984" spans="1:3" x14ac:dyDescent="0.25">
      <c r="A4984" t="s">
        <v>170</v>
      </c>
      <c r="B4984" t="s">
        <v>176</v>
      </c>
      <c r="C4984" s="1">
        <v>0.33298939483210599</v>
      </c>
    </row>
    <row r="4985" spans="1:3" x14ac:dyDescent="0.25">
      <c r="A4985" t="s">
        <v>170</v>
      </c>
      <c r="B4985" t="s">
        <v>177</v>
      </c>
      <c r="C4985" s="1">
        <v>0.31967243323968098</v>
      </c>
    </row>
    <row r="4986" spans="1:3" x14ac:dyDescent="0.25">
      <c r="A4986" t="s">
        <v>170</v>
      </c>
      <c r="B4986" t="s">
        <v>178</v>
      </c>
      <c r="C4986" s="1">
        <v>0.30735461505665501</v>
      </c>
    </row>
    <row r="4987" spans="1:3" x14ac:dyDescent="0.25">
      <c r="A4987" t="s">
        <v>170</v>
      </c>
      <c r="B4987" t="s">
        <v>179</v>
      </c>
      <c r="C4987" s="1">
        <v>0.29325385841555401</v>
      </c>
    </row>
    <row r="4988" spans="1:3" x14ac:dyDescent="0.25">
      <c r="A4988" t="s">
        <v>170</v>
      </c>
      <c r="B4988" t="s">
        <v>180</v>
      </c>
      <c r="C4988" s="1">
        <v>0.35544370071195902</v>
      </c>
    </row>
    <row r="4989" spans="1:3" x14ac:dyDescent="0.25">
      <c r="A4989" t="s">
        <v>170</v>
      </c>
      <c r="B4989" t="s">
        <v>181</v>
      </c>
      <c r="C4989" s="1">
        <v>0.358278946934946</v>
      </c>
    </row>
    <row r="4990" spans="1:3" x14ac:dyDescent="0.25">
      <c r="A4990" t="s">
        <v>170</v>
      </c>
      <c r="B4990" t="s">
        <v>288</v>
      </c>
      <c r="C4990" s="1">
        <v>0.28974965322899199</v>
      </c>
    </row>
    <row r="4991" spans="1:3" x14ac:dyDescent="0.25">
      <c r="A4991" t="s">
        <v>170</v>
      </c>
      <c r="B4991" t="s">
        <v>183</v>
      </c>
      <c r="C4991" s="1">
        <v>0.31153697654995299</v>
      </c>
    </row>
    <row r="4992" spans="1:3" x14ac:dyDescent="0.25">
      <c r="A4992" t="s">
        <v>170</v>
      </c>
      <c r="B4992" t="s">
        <v>291</v>
      </c>
      <c r="C4992" s="1">
        <v>0.33727943868957799</v>
      </c>
    </row>
    <row r="4993" spans="1:3" x14ac:dyDescent="0.25">
      <c r="A4993" t="s">
        <v>170</v>
      </c>
      <c r="B4993" t="s">
        <v>292</v>
      </c>
      <c r="C4993" s="1">
        <v>0.29509972822286201</v>
      </c>
    </row>
    <row r="4994" spans="1:3" x14ac:dyDescent="0.25">
      <c r="A4994" t="s">
        <v>170</v>
      </c>
      <c r="B4994" t="s">
        <v>469</v>
      </c>
      <c r="C4994" s="1">
        <v>0.31047109783805799</v>
      </c>
    </row>
    <row r="4995" spans="1:3" x14ac:dyDescent="0.25">
      <c r="A4995" t="s">
        <v>170</v>
      </c>
      <c r="B4995" t="s">
        <v>184</v>
      </c>
      <c r="C4995" s="1">
        <v>0.33171696169026599</v>
      </c>
    </row>
    <row r="4996" spans="1:3" x14ac:dyDescent="0.25">
      <c r="A4996" t="s">
        <v>170</v>
      </c>
      <c r="B4996" t="s">
        <v>294</v>
      </c>
      <c r="C4996" s="1">
        <v>0.32772666916677401</v>
      </c>
    </row>
    <row r="4997" spans="1:3" x14ac:dyDescent="0.25">
      <c r="A4997" t="s">
        <v>170</v>
      </c>
      <c r="B4997" t="s">
        <v>186</v>
      </c>
      <c r="C4997" s="1">
        <v>0.298127538520985</v>
      </c>
    </row>
    <row r="4998" spans="1:3" x14ac:dyDescent="0.25">
      <c r="A4998" t="s">
        <v>170</v>
      </c>
      <c r="B4998" t="s">
        <v>473</v>
      </c>
      <c r="C4998" s="1">
        <v>0.29495666782373903</v>
      </c>
    </row>
    <row r="4999" spans="1:3" x14ac:dyDescent="0.25">
      <c r="A4999" t="s">
        <v>170</v>
      </c>
      <c r="B4999" t="s">
        <v>187</v>
      </c>
      <c r="C4999" s="1">
        <v>0.34059471522923801</v>
      </c>
    </row>
    <row r="5000" spans="1:3" x14ac:dyDescent="0.25">
      <c r="A5000" t="s">
        <v>170</v>
      </c>
      <c r="B5000" t="s">
        <v>188</v>
      </c>
      <c r="C5000" s="1">
        <v>0.32068965762759599</v>
      </c>
    </row>
    <row r="5001" spans="1:3" x14ac:dyDescent="0.25">
      <c r="A5001" t="s">
        <v>170</v>
      </c>
      <c r="B5001" t="s">
        <v>190</v>
      </c>
      <c r="C5001" s="1">
        <v>0.29780096651490601</v>
      </c>
    </row>
    <row r="5002" spans="1:3" x14ac:dyDescent="0.25">
      <c r="A5002" t="s">
        <v>170</v>
      </c>
      <c r="B5002" t="s">
        <v>300</v>
      </c>
      <c r="C5002" s="1">
        <v>0.32163776823989998</v>
      </c>
    </row>
    <row r="5003" spans="1:3" x14ac:dyDescent="0.25">
      <c r="A5003" t="s">
        <v>170</v>
      </c>
      <c r="B5003" t="s">
        <v>191</v>
      </c>
      <c r="C5003" s="1">
        <v>0.29297742329078502</v>
      </c>
    </row>
    <row r="5004" spans="1:3" x14ac:dyDescent="0.25">
      <c r="A5004" t="s">
        <v>170</v>
      </c>
      <c r="B5004" t="s">
        <v>302</v>
      </c>
      <c r="C5004" s="1">
        <v>0.33440117433953298</v>
      </c>
    </row>
    <row r="5005" spans="1:3" x14ac:dyDescent="0.25">
      <c r="A5005" t="s">
        <v>170</v>
      </c>
      <c r="B5005" t="s">
        <v>126</v>
      </c>
      <c r="C5005" s="1">
        <v>0.30036722126458698</v>
      </c>
    </row>
    <row r="5006" spans="1:3" x14ac:dyDescent="0.25">
      <c r="A5006" t="s">
        <v>170</v>
      </c>
      <c r="B5006" t="s">
        <v>194</v>
      </c>
      <c r="C5006" s="1">
        <v>0.304282544002202</v>
      </c>
    </row>
    <row r="5007" spans="1:3" x14ac:dyDescent="0.25">
      <c r="A5007" t="s">
        <v>170</v>
      </c>
      <c r="B5007" t="s">
        <v>306</v>
      </c>
      <c r="C5007" s="1">
        <v>0.29731211953011299</v>
      </c>
    </row>
    <row r="5008" spans="1:3" x14ac:dyDescent="0.25">
      <c r="A5008" t="s">
        <v>170</v>
      </c>
      <c r="B5008" t="s">
        <v>195</v>
      </c>
      <c r="C5008" s="1">
        <v>0.31212619031500399</v>
      </c>
    </row>
    <row r="5009" spans="1:3" x14ac:dyDescent="0.25">
      <c r="A5009" t="s">
        <v>170</v>
      </c>
      <c r="B5009" t="s">
        <v>196</v>
      </c>
      <c r="C5009" s="1">
        <v>0.294966325291801</v>
      </c>
    </row>
    <row r="5010" spans="1:3" x14ac:dyDescent="0.25">
      <c r="A5010" t="s">
        <v>170</v>
      </c>
      <c r="B5010" t="s">
        <v>197</v>
      </c>
      <c r="C5010" s="1">
        <v>0.29367693386607802</v>
      </c>
    </row>
    <row r="5011" spans="1:3" x14ac:dyDescent="0.25">
      <c r="A5011" t="s">
        <v>170</v>
      </c>
      <c r="B5011" t="s">
        <v>309</v>
      </c>
      <c r="C5011" s="1">
        <v>0.31090495964821502</v>
      </c>
    </row>
    <row r="5012" spans="1:3" x14ac:dyDescent="0.25">
      <c r="A5012" t="s">
        <v>170</v>
      </c>
      <c r="B5012" t="s">
        <v>128</v>
      </c>
      <c r="C5012" s="1">
        <v>0.343379712814597</v>
      </c>
    </row>
    <row r="5013" spans="1:3" x14ac:dyDescent="0.25">
      <c r="A5013" t="s">
        <v>170</v>
      </c>
      <c r="B5013" t="s">
        <v>310</v>
      </c>
      <c r="C5013" s="1">
        <v>0.29492392587602501</v>
      </c>
    </row>
    <row r="5014" spans="1:3" x14ac:dyDescent="0.25">
      <c r="A5014" t="s">
        <v>170</v>
      </c>
      <c r="B5014" t="s">
        <v>311</v>
      </c>
      <c r="C5014" s="1">
        <v>0.30547953296493002</v>
      </c>
    </row>
    <row r="5015" spans="1:3" x14ac:dyDescent="0.25">
      <c r="A5015" t="s">
        <v>170</v>
      </c>
      <c r="B5015" t="s">
        <v>200</v>
      </c>
      <c r="C5015" s="1">
        <v>0.32256974519794401</v>
      </c>
    </row>
    <row r="5016" spans="1:3" x14ac:dyDescent="0.25">
      <c r="A5016" t="s">
        <v>170</v>
      </c>
      <c r="B5016" t="s">
        <v>203</v>
      </c>
      <c r="C5016" s="1">
        <v>0.30657885963627601</v>
      </c>
    </row>
    <row r="5017" spans="1:3" x14ac:dyDescent="0.25">
      <c r="A5017" t="s">
        <v>170</v>
      </c>
      <c r="B5017" t="s">
        <v>204</v>
      </c>
      <c r="C5017" s="1">
        <v>0.295423770986668</v>
      </c>
    </row>
    <row r="5018" spans="1:3" x14ac:dyDescent="0.25">
      <c r="A5018" t="s">
        <v>170</v>
      </c>
      <c r="B5018" t="s">
        <v>205</v>
      </c>
      <c r="C5018" s="1">
        <v>0.31039824645608199</v>
      </c>
    </row>
    <row r="5019" spans="1:3" x14ac:dyDescent="0.25">
      <c r="A5019" t="s">
        <v>170</v>
      </c>
      <c r="B5019" t="s">
        <v>318</v>
      </c>
      <c r="C5019" s="1">
        <v>0.34272777263770998</v>
      </c>
    </row>
    <row r="5020" spans="1:3" x14ac:dyDescent="0.25">
      <c r="A5020" t="s">
        <v>170</v>
      </c>
      <c r="B5020" t="s">
        <v>130</v>
      </c>
      <c r="C5020" s="1">
        <v>0.31480389377370599</v>
      </c>
    </row>
    <row r="5021" spans="1:3" x14ac:dyDescent="0.25">
      <c r="A5021" t="s">
        <v>170</v>
      </c>
      <c r="B5021" t="s">
        <v>206</v>
      </c>
      <c r="C5021" s="1">
        <v>0.30024212766130098</v>
      </c>
    </row>
    <row r="5022" spans="1:3" x14ac:dyDescent="0.25">
      <c r="A5022" t="s">
        <v>170</v>
      </c>
      <c r="B5022" t="s">
        <v>131</v>
      </c>
      <c r="C5022" s="1">
        <v>0.37330067154336499</v>
      </c>
    </row>
    <row r="5023" spans="1:3" x14ac:dyDescent="0.25">
      <c r="A5023" t="s">
        <v>170</v>
      </c>
      <c r="B5023" t="s">
        <v>322</v>
      </c>
      <c r="C5023" s="1">
        <v>0.31601268977589497</v>
      </c>
    </row>
    <row r="5024" spans="1:3" x14ac:dyDescent="0.25">
      <c r="A5024" t="s">
        <v>170</v>
      </c>
      <c r="B5024" t="s">
        <v>482</v>
      </c>
      <c r="C5024" s="1">
        <v>0.292028111441547</v>
      </c>
    </row>
    <row r="5025" spans="1:3" x14ac:dyDescent="0.25">
      <c r="A5025" t="s">
        <v>170</v>
      </c>
      <c r="B5025" t="s">
        <v>133</v>
      </c>
      <c r="C5025" s="1">
        <v>0.30269888494250702</v>
      </c>
    </row>
    <row r="5026" spans="1:3" x14ac:dyDescent="0.25">
      <c r="A5026" t="s">
        <v>170</v>
      </c>
      <c r="B5026" t="s">
        <v>208</v>
      </c>
      <c r="C5026" s="1">
        <v>0.36730579890458698</v>
      </c>
    </row>
    <row r="5027" spans="1:3" x14ac:dyDescent="0.25">
      <c r="A5027" t="s">
        <v>170</v>
      </c>
      <c r="B5027" t="s">
        <v>209</v>
      </c>
      <c r="C5027" s="1">
        <v>0.32260719147493</v>
      </c>
    </row>
    <row r="5028" spans="1:3" x14ac:dyDescent="0.25">
      <c r="A5028" t="s">
        <v>170</v>
      </c>
      <c r="B5028" t="s">
        <v>211</v>
      </c>
      <c r="C5028" s="1">
        <v>0.292723934574525</v>
      </c>
    </row>
    <row r="5029" spans="1:3" x14ac:dyDescent="0.25">
      <c r="A5029" t="s">
        <v>170</v>
      </c>
      <c r="B5029" t="s">
        <v>213</v>
      </c>
      <c r="C5029" s="1">
        <v>0.32442728040625501</v>
      </c>
    </row>
    <row r="5030" spans="1:3" x14ac:dyDescent="0.25">
      <c r="A5030" t="s">
        <v>170</v>
      </c>
      <c r="B5030" t="s">
        <v>214</v>
      </c>
      <c r="C5030" s="1">
        <v>0.30725589346953702</v>
      </c>
    </row>
    <row r="5031" spans="1:3" x14ac:dyDescent="0.25">
      <c r="A5031" t="s">
        <v>170</v>
      </c>
      <c r="B5031" t="s">
        <v>215</v>
      </c>
      <c r="C5031" s="1">
        <v>0.32061259057585401</v>
      </c>
    </row>
    <row r="5032" spans="1:3" x14ac:dyDescent="0.25">
      <c r="A5032" t="s">
        <v>170</v>
      </c>
      <c r="B5032" t="s">
        <v>216</v>
      </c>
      <c r="C5032" s="1">
        <v>0.30303082591233099</v>
      </c>
    </row>
    <row r="5033" spans="1:3" x14ac:dyDescent="0.25">
      <c r="A5033" t="s">
        <v>170</v>
      </c>
      <c r="B5033" t="s">
        <v>135</v>
      </c>
      <c r="C5033" s="1">
        <v>0.31625711722310701</v>
      </c>
    </row>
    <row r="5034" spans="1:3" x14ac:dyDescent="0.25">
      <c r="A5034" t="s">
        <v>170</v>
      </c>
      <c r="B5034" t="s">
        <v>218</v>
      </c>
      <c r="C5034" s="1">
        <v>0.32257615972044101</v>
      </c>
    </row>
    <row r="5035" spans="1:3" x14ac:dyDescent="0.25">
      <c r="A5035" t="s">
        <v>170</v>
      </c>
      <c r="B5035" t="s">
        <v>219</v>
      </c>
      <c r="C5035" s="1">
        <v>0.308503822371269</v>
      </c>
    </row>
    <row r="5036" spans="1:3" x14ac:dyDescent="0.25">
      <c r="A5036" t="s">
        <v>170</v>
      </c>
      <c r="B5036" t="s">
        <v>223</v>
      </c>
      <c r="C5036" s="1">
        <v>0.292147186008271</v>
      </c>
    </row>
    <row r="5037" spans="1:3" x14ac:dyDescent="0.25">
      <c r="A5037" t="s">
        <v>170</v>
      </c>
      <c r="B5037" t="s">
        <v>336</v>
      </c>
      <c r="C5037" s="1">
        <v>0.292528874182999</v>
      </c>
    </row>
    <row r="5038" spans="1:3" x14ac:dyDescent="0.25">
      <c r="A5038" t="s">
        <v>170</v>
      </c>
      <c r="B5038" t="s">
        <v>224</v>
      </c>
      <c r="C5038" s="1">
        <v>0.30456918491538398</v>
      </c>
    </row>
    <row r="5039" spans="1:3" x14ac:dyDescent="0.25">
      <c r="A5039" t="s">
        <v>170</v>
      </c>
      <c r="B5039" t="s">
        <v>137</v>
      </c>
      <c r="C5039" s="1">
        <v>0.32864773609480802</v>
      </c>
    </row>
    <row r="5040" spans="1:3" x14ac:dyDescent="0.25">
      <c r="A5040" t="s">
        <v>170</v>
      </c>
      <c r="B5040" t="s">
        <v>227</v>
      </c>
      <c r="C5040" s="1">
        <v>0.36418780416233498</v>
      </c>
    </row>
    <row r="5041" spans="1:3" x14ac:dyDescent="0.25">
      <c r="A5041" t="s">
        <v>170</v>
      </c>
      <c r="B5041" t="s">
        <v>228</v>
      </c>
      <c r="C5041" s="1">
        <v>0.33204749272336298</v>
      </c>
    </row>
    <row r="5042" spans="1:3" x14ac:dyDescent="0.25">
      <c r="A5042" t="s">
        <v>170</v>
      </c>
      <c r="B5042" t="s">
        <v>229</v>
      </c>
      <c r="C5042" s="1">
        <v>0.29539952695235799</v>
      </c>
    </row>
    <row r="5043" spans="1:3" x14ac:dyDescent="0.25">
      <c r="A5043" t="s">
        <v>170</v>
      </c>
      <c r="B5043" t="s">
        <v>342</v>
      </c>
      <c r="C5043" s="1">
        <v>0.301865189492103</v>
      </c>
    </row>
    <row r="5044" spans="1:3" x14ac:dyDescent="0.25">
      <c r="A5044" t="s">
        <v>170</v>
      </c>
      <c r="B5044" t="s">
        <v>230</v>
      </c>
      <c r="C5044" s="1">
        <v>0.31600675297084002</v>
      </c>
    </row>
    <row r="5045" spans="1:3" x14ac:dyDescent="0.25">
      <c r="A5045" t="s">
        <v>170</v>
      </c>
      <c r="B5045" t="s">
        <v>231</v>
      </c>
      <c r="C5045" s="1">
        <v>0.29565940179179201</v>
      </c>
    </row>
    <row r="5046" spans="1:3" x14ac:dyDescent="0.25">
      <c r="A5046" t="s">
        <v>170</v>
      </c>
      <c r="B5046" t="s">
        <v>344</v>
      </c>
      <c r="C5046" s="1">
        <v>0.30414573753827501</v>
      </c>
    </row>
    <row r="5047" spans="1:3" x14ac:dyDescent="0.25">
      <c r="A5047" t="s">
        <v>170</v>
      </c>
      <c r="B5047" t="s">
        <v>232</v>
      </c>
      <c r="C5047" s="1">
        <v>0.317795181766727</v>
      </c>
    </row>
    <row r="5048" spans="1:3" x14ac:dyDescent="0.25">
      <c r="A5048" t="s">
        <v>170</v>
      </c>
      <c r="B5048" t="s">
        <v>233</v>
      </c>
      <c r="C5048" s="1">
        <v>0.32281635092250199</v>
      </c>
    </row>
    <row r="5049" spans="1:3" x14ac:dyDescent="0.25">
      <c r="A5049" t="s">
        <v>170</v>
      </c>
      <c r="B5049" t="s">
        <v>140</v>
      </c>
      <c r="C5049" s="1">
        <v>0.32347144509485598</v>
      </c>
    </row>
    <row r="5050" spans="1:3" x14ac:dyDescent="0.25">
      <c r="A5050" t="s">
        <v>170</v>
      </c>
      <c r="B5050" t="s">
        <v>234</v>
      </c>
      <c r="C5050" s="1">
        <v>0.31329712055757503</v>
      </c>
    </row>
    <row r="5051" spans="1:3" x14ac:dyDescent="0.25">
      <c r="A5051" t="s">
        <v>170</v>
      </c>
      <c r="B5051" t="s">
        <v>424</v>
      </c>
      <c r="C5051" s="1">
        <v>0.29234512368264898</v>
      </c>
    </row>
    <row r="5052" spans="1:3" x14ac:dyDescent="0.25">
      <c r="A5052" t="s">
        <v>170</v>
      </c>
      <c r="B5052" t="s">
        <v>141</v>
      </c>
      <c r="C5052" s="1">
        <v>0.336905033177683</v>
      </c>
    </row>
    <row r="5053" spans="1:3" x14ac:dyDescent="0.25">
      <c r="A5053" t="s">
        <v>170</v>
      </c>
      <c r="B5053" t="s">
        <v>346</v>
      </c>
      <c r="C5053" s="1">
        <v>0.29860548432545497</v>
      </c>
    </row>
    <row r="5054" spans="1:3" x14ac:dyDescent="0.25">
      <c r="A5054" t="s">
        <v>170</v>
      </c>
      <c r="B5054" t="s">
        <v>347</v>
      </c>
      <c r="C5054" s="1">
        <v>0.303234996095887</v>
      </c>
    </row>
    <row r="5055" spans="1:3" x14ac:dyDescent="0.25">
      <c r="A5055" t="s">
        <v>170</v>
      </c>
      <c r="B5055" t="s">
        <v>348</v>
      </c>
      <c r="C5055" s="1">
        <v>0.29178610566816299</v>
      </c>
    </row>
    <row r="5056" spans="1:3" x14ac:dyDescent="0.25">
      <c r="A5056" t="s">
        <v>170</v>
      </c>
      <c r="B5056" t="s">
        <v>237</v>
      </c>
      <c r="C5056" s="1">
        <v>0.33520988473642999</v>
      </c>
    </row>
    <row r="5057" spans="1:3" x14ac:dyDescent="0.25">
      <c r="A5057" t="s">
        <v>170</v>
      </c>
      <c r="B5057" t="s">
        <v>239</v>
      </c>
      <c r="C5057" s="1">
        <v>0.36231812342428799</v>
      </c>
    </row>
    <row r="5058" spans="1:3" x14ac:dyDescent="0.25">
      <c r="A5058" t="s">
        <v>170</v>
      </c>
      <c r="B5058" t="s">
        <v>142</v>
      </c>
      <c r="C5058" s="1">
        <v>0.30615124280231298</v>
      </c>
    </row>
    <row r="5059" spans="1:3" x14ac:dyDescent="0.25">
      <c r="A5059" t="s">
        <v>170</v>
      </c>
      <c r="B5059" t="s">
        <v>143</v>
      </c>
      <c r="C5059" s="1">
        <v>0.29942915977297502</v>
      </c>
    </row>
    <row r="5060" spans="1:3" x14ac:dyDescent="0.25">
      <c r="A5060" t="s">
        <v>170</v>
      </c>
      <c r="B5060" t="s">
        <v>240</v>
      </c>
      <c r="C5060" s="1">
        <v>0.30704122876333001</v>
      </c>
    </row>
    <row r="5061" spans="1:3" x14ac:dyDescent="0.25">
      <c r="A5061" t="s">
        <v>170</v>
      </c>
      <c r="B5061" t="s">
        <v>241</v>
      </c>
      <c r="C5061" s="1">
        <v>0.30366409804967298</v>
      </c>
    </row>
    <row r="5062" spans="1:3" x14ac:dyDescent="0.25">
      <c r="A5062" t="s">
        <v>170</v>
      </c>
      <c r="B5062" t="s">
        <v>242</v>
      </c>
      <c r="C5062" s="1">
        <v>0.38228873415947401</v>
      </c>
    </row>
    <row r="5063" spans="1:3" x14ac:dyDescent="0.25">
      <c r="A5063" t="s">
        <v>170</v>
      </c>
      <c r="B5063" t="s">
        <v>426</v>
      </c>
      <c r="C5063" s="1">
        <v>0.30314918840066402</v>
      </c>
    </row>
    <row r="5064" spans="1:3" x14ac:dyDescent="0.25">
      <c r="A5064" t="s">
        <v>170</v>
      </c>
      <c r="B5064" t="s">
        <v>146</v>
      </c>
      <c r="C5064" s="1">
        <v>0.32148621614356498</v>
      </c>
    </row>
    <row r="5065" spans="1:3" x14ac:dyDescent="0.25">
      <c r="A5065" t="s">
        <v>170</v>
      </c>
      <c r="B5065" t="s">
        <v>357</v>
      </c>
      <c r="C5065" s="1">
        <v>0.30831311217444601</v>
      </c>
    </row>
    <row r="5066" spans="1:3" x14ac:dyDescent="0.25">
      <c r="A5066" t="s">
        <v>170</v>
      </c>
      <c r="B5066" t="s">
        <v>243</v>
      </c>
      <c r="C5066" s="1">
        <v>0.31149951098502299</v>
      </c>
    </row>
    <row r="5067" spans="1:3" x14ac:dyDescent="0.25">
      <c r="A5067" t="s">
        <v>170</v>
      </c>
      <c r="B5067" t="s">
        <v>244</v>
      </c>
      <c r="C5067" s="1">
        <v>0.31358875000061398</v>
      </c>
    </row>
    <row r="5068" spans="1:3" x14ac:dyDescent="0.25">
      <c r="A5068" t="s">
        <v>170</v>
      </c>
      <c r="B5068" t="s">
        <v>245</v>
      </c>
      <c r="C5068" s="1">
        <v>0.30437047559635699</v>
      </c>
    </row>
    <row r="5069" spans="1:3" x14ac:dyDescent="0.25">
      <c r="A5069" t="s">
        <v>170</v>
      </c>
      <c r="B5069" t="s">
        <v>359</v>
      </c>
      <c r="C5069" s="1">
        <v>0.29867276408214799</v>
      </c>
    </row>
    <row r="5070" spans="1:3" x14ac:dyDescent="0.25">
      <c r="A5070" t="s">
        <v>170</v>
      </c>
      <c r="B5070" t="s">
        <v>428</v>
      </c>
      <c r="C5070" s="1">
        <v>0.28971568644963802</v>
      </c>
    </row>
    <row r="5071" spans="1:3" x14ac:dyDescent="0.25">
      <c r="A5071" t="s">
        <v>170</v>
      </c>
      <c r="B5071" t="s">
        <v>361</v>
      </c>
      <c r="C5071" s="1">
        <v>0.30749353281811997</v>
      </c>
    </row>
    <row r="5072" spans="1:3" x14ac:dyDescent="0.25">
      <c r="A5072" t="s">
        <v>170</v>
      </c>
      <c r="B5072" t="s">
        <v>247</v>
      </c>
      <c r="C5072" s="1">
        <v>0.31397120631796099</v>
      </c>
    </row>
    <row r="5073" spans="1:3" x14ac:dyDescent="0.25">
      <c r="A5073" t="s">
        <v>170</v>
      </c>
      <c r="B5073" t="s">
        <v>249</v>
      </c>
      <c r="C5073" s="1">
        <v>0.31225820065361398</v>
      </c>
    </row>
    <row r="5074" spans="1:3" x14ac:dyDescent="0.25">
      <c r="A5074" t="s">
        <v>170</v>
      </c>
      <c r="B5074" t="s">
        <v>150</v>
      </c>
      <c r="C5074" s="1">
        <v>0.29798698958161801</v>
      </c>
    </row>
    <row r="5075" spans="1:3" x14ac:dyDescent="0.25">
      <c r="A5075" t="s">
        <v>170</v>
      </c>
      <c r="B5075" t="s">
        <v>250</v>
      </c>
      <c r="C5075" s="1">
        <v>0.31395669232908702</v>
      </c>
    </row>
    <row r="5076" spans="1:3" x14ac:dyDescent="0.25">
      <c r="A5076" t="s">
        <v>170</v>
      </c>
      <c r="B5076" t="s">
        <v>364</v>
      </c>
      <c r="C5076" s="1">
        <v>0.29136510939333499</v>
      </c>
    </row>
    <row r="5077" spans="1:3" x14ac:dyDescent="0.25">
      <c r="A5077" t="s">
        <v>170</v>
      </c>
      <c r="B5077" t="s">
        <v>251</v>
      </c>
      <c r="C5077" s="1">
        <v>0.29823735895044701</v>
      </c>
    </row>
    <row r="5078" spans="1:3" x14ac:dyDescent="0.25">
      <c r="A5078" t="s">
        <v>170</v>
      </c>
      <c r="B5078" t="s">
        <v>253</v>
      </c>
      <c r="C5078" s="1">
        <v>0.33059349769414498</v>
      </c>
    </row>
    <row r="5079" spans="1:3" x14ac:dyDescent="0.25">
      <c r="A5079" t="s">
        <v>170</v>
      </c>
      <c r="B5079" t="s">
        <v>152</v>
      </c>
      <c r="C5079" s="1">
        <v>0.29300539801688502</v>
      </c>
    </row>
    <row r="5080" spans="1:3" x14ac:dyDescent="0.25">
      <c r="A5080" t="s">
        <v>170</v>
      </c>
      <c r="B5080" t="s">
        <v>254</v>
      </c>
      <c r="C5080" s="1">
        <v>0.30836209754252297</v>
      </c>
    </row>
    <row r="5081" spans="1:3" x14ac:dyDescent="0.25">
      <c r="A5081" t="s">
        <v>170</v>
      </c>
      <c r="B5081" t="s">
        <v>255</v>
      </c>
      <c r="C5081" s="1">
        <v>0.31464688728277901</v>
      </c>
    </row>
    <row r="5082" spans="1:3" x14ac:dyDescent="0.25">
      <c r="A5082" t="s">
        <v>170</v>
      </c>
      <c r="B5082" t="s">
        <v>365</v>
      </c>
      <c r="C5082" s="1">
        <v>0.30485076901128</v>
      </c>
    </row>
    <row r="5083" spans="1:3" x14ac:dyDescent="0.25">
      <c r="A5083" t="s">
        <v>170</v>
      </c>
      <c r="B5083" t="s">
        <v>256</v>
      </c>
      <c r="C5083" s="1">
        <v>0.29893008612223598</v>
      </c>
    </row>
    <row r="5084" spans="1:3" x14ac:dyDescent="0.25">
      <c r="A5084" t="s">
        <v>170</v>
      </c>
      <c r="B5084" t="s">
        <v>368</v>
      </c>
      <c r="C5084" s="1">
        <v>0.29555712799502298</v>
      </c>
    </row>
    <row r="5085" spans="1:3" x14ac:dyDescent="0.25">
      <c r="A5085" t="s">
        <v>170</v>
      </c>
      <c r="B5085" t="s">
        <v>371</v>
      </c>
      <c r="C5085" s="1">
        <v>0.31011257908960699</v>
      </c>
    </row>
    <row r="5086" spans="1:3" x14ac:dyDescent="0.25">
      <c r="A5086" t="s">
        <v>170</v>
      </c>
      <c r="B5086" t="s">
        <v>261</v>
      </c>
      <c r="C5086" s="1">
        <v>0.29357762510422297</v>
      </c>
    </row>
    <row r="5087" spans="1:3" x14ac:dyDescent="0.25">
      <c r="A5087" t="s">
        <v>170</v>
      </c>
      <c r="B5087" t="s">
        <v>263</v>
      </c>
      <c r="C5087" s="1">
        <v>0.31320134228658802</v>
      </c>
    </row>
    <row r="5088" spans="1:3" x14ac:dyDescent="0.25">
      <c r="A5088" t="s">
        <v>170</v>
      </c>
      <c r="B5088" t="s">
        <v>264</v>
      </c>
      <c r="C5088" s="1">
        <v>0.31400920933269899</v>
      </c>
    </row>
    <row r="5089" spans="1:3" x14ac:dyDescent="0.25">
      <c r="A5089" t="s">
        <v>170</v>
      </c>
      <c r="B5089" t="s">
        <v>429</v>
      </c>
      <c r="C5089" s="1">
        <v>0.29733378833360602</v>
      </c>
    </row>
    <row r="5090" spans="1:3" x14ac:dyDescent="0.25">
      <c r="A5090" t="s">
        <v>170</v>
      </c>
      <c r="B5090" t="s">
        <v>265</v>
      </c>
      <c r="C5090" s="1">
        <v>0.31733134351828501</v>
      </c>
    </row>
    <row r="5091" spans="1:3" x14ac:dyDescent="0.25">
      <c r="A5091" t="s">
        <v>170</v>
      </c>
      <c r="B5091" t="s">
        <v>266</v>
      </c>
      <c r="C5091" s="1">
        <v>0.29073229910978698</v>
      </c>
    </row>
    <row r="5092" spans="1:3" x14ac:dyDescent="0.25">
      <c r="A5092" t="s">
        <v>170</v>
      </c>
      <c r="B5092" t="s">
        <v>267</v>
      </c>
      <c r="C5092" s="1">
        <v>0.31956997068187798</v>
      </c>
    </row>
    <row r="5093" spans="1:3" x14ac:dyDescent="0.25">
      <c r="A5093" t="s">
        <v>170</v>
      </c>
      <c r="B5093" t="s">
        <v>270</v>
      </c>
      <c r="C5093" s="1">
        <v>0.307042501086913</v>
      </c>
    </row>
    <row r="5094" spans="1:3" x14ac:dyDescent="0.25">
      <c r="A5094" t="s">
        <v>170</v>
      </c>
      <c r="B5094" t="s">
        <v>271</v>
      </c>
      <c r="C5094" s="1">
        <v>0.33452037314312699</v>
      </c>
    </row>
    <row r="5095" spans="1:3" x14ac:dyDescent="0.25">
      <c r="A5095" t="s">
        <v>170</v>
      </c>
      <c r="B5095" t="s">
        <v>375</v>
      </c>
      <c r="C5095" s="1">
        <v>0.299928241488926</v>
      </c>
    </row>
    <row r="5096" spans="1:3" x14ac:dyDescent="0.25">
      <c r="A5096" t="s">
        <v>170</v>
      </c>
      <c r="B5096" t="s">
        <v>376</v>
      </c>
      <c r="C5096" s="1">
        <v>0.29478892932108602</v>
      </c>
    </row>
    <row r="5097" spans="1:3" x14ac:dyDescent="0.25">
      <c r="A5097" t="s">
        <v>170</v>
      </c>
      <c r="B5097" t="s">
        <v>272</v>
      </c>
      <c r="C5097" s="1">
        <v>0.32648660304177901</v>
      </c>
    </row>
    <row r="5098" spans="1:3" x14ac:dyDescent="0.25">
      <c r="A5098" t="s">
        <v>170</v>
      </c>
      <c r="B5098" t="s">
        <v>153</v>
      </c>
      <c r="C5098" s="1">
        <v>0.33418412970001099</v>
      </c>
    </row>
    <row r="5099" spans="1:3" x14ac:dyDescent="0.25">
      <c r="A5099" t="s">
        <v>463</v>
      </c>
      <c r="B5099" t="s">
        <v>155</v>
      </c>
      <c r="C5099" s="1">
        <v>0.29149997431220598</v>
      </c>
    </row>
    <row r="5100" spans="1:3" x14ac:dyDescent="0.25">
      <c r="A5100" t="s">
        <v>463</v>
      </c>
      <c r="B5100" t="s">
        <v>180</v>
      </c>
      <c r="C5100" s="1">
        <v>0.328953537633775</v>
      </c>
    </row>
    <row r="5101" spans="1:3" x14ac:dyDescent="0.25">
      <c r="A5101" t="s">
        <v>463</v>
      </c>
      <c r="B5101" t="s">
        <v>181</v>
      </c>
      <c r="C5101" s="1">
        <v>0.309988477534346</v>
      </c>
    </row>
    <row r="5102" spans="1:3" x14ac:dyDescent="0.25">
      <c r="A5102" t="s">
        <v>463</v>
      </c>
      <c r="B5102" t="s">
        <v>187</v>
      </c>
      <c r="C5102" s="1">
        <v>0.300769856968364</v>
      </c>
    </row>
    <row r="5103" spans="1:3" x14ac:dyDescent="0.25">
      <c r="A5103" t="s">
        <v>463</v>
      </c>
      <c r="B5103" t="s">
        <v>302</v>
      </c>
      <c r="C5103" s="1">
        <v>0.291035516045763</v>
      </c>
    </row>
    <row r="5104" spans="1:3" x14ac:dyDescent="0.25">
      <c r="A5104" t="s">
        <v>463</v>
      </c>
      <c r="B5104" t="s">
        <v>128</v>
      </c>
      <c r="C5104" s="1">
        <v>0.30321984698148702</v>
      </c>
    </row>
    <row r="5105" spans="1:3" x14ac:dyDescent="0.25">
      <c r="A5105" t="s">
        <v>463</v>
      </c>
      <c r="B5105" t="s">
        <v>203</v>
      </c>
      <c r="C5105" s="1">
        <v>0.300683760798094</v>
      </c>
    </row>
    <row r="5106" spans="1:3" x14ac:dyDescent="0.25">
      <c r="A5106" t="s">
        <v>463</v>
      </c>
      <c r="B5106" t="s">
        <v>318</v>
      </c>
      <c r="C5106" s="1">
        <v>0.29078528156003602</v>
      </c>
    </row>
    <row r="5107" spans="1:3" x14ac:dyDescent="0.25">
      <c r="A5107" t="s">
        <v>463</v>
      </c>
      <c r="B5107" t="s">
        <v>131</v>
      </c>
      <c r="C5107" s="1">
        <v>0.29225651535718999</v>
      </c>
    </row>
    <row r="5108" spans="1:3" x14ac:dyDescent="0.25">
      <c r="A5108" t="s">
        <v>463</v>
      </c>
      <c r="B5108" t="s">
        <v>208</v>
      </c>
      <c r="C5108" s="1">
        <v>0.30841438101895702</v>
      </c>
    </row>
    <row r="5109" spans="1:3" x14ac:dyDescent="0.25">
      <c r="A5109" t="s">
        <v>463</v>
      </c>
      <c r="B5109" t="s">
        <v>215</v>
      </c>
      <c r="C5109" s="1">
        <v>0.30304462635465501</v>
      </c>
    </row>
    <row r="5110" spans="1:3" x14ac:dyDescent="0.25">
      <c r="A5110" t="s">
        <v>463</v>
      </c>
      <c r="B5110" t="s">
        <v>224</v>
      </c>
      <c r="C5110" s="1">
        <v>0.31029680091518003</v>
      </c>
    </row>
    <row r="5111" spans="1:3" x14ac:dyDescent="0.25">
      <c r="A5111" t="s">
        <v>463</v>
      </c>
      <c r="B5111" t="s">
        <v>137</v>
      </c>
      <c r="C5111" s="1">
        <v>0.304686909361787</v>
      </c>
    </row>
    <row r="5112" spans="1:3" x14ac:dyDescent="0.25">
      <c r="A5112" t="s">
        <v>463</v>
      </c>
      <c r="B5112" t="s">
        <v>233</v>
      </c>
      <c r="C5112" s="1">
        <v>0.31007673999436902</v>
      </c>
    </row>
    <row r="5113" spans="1:3" x14ac:dyDescent="0.25">
      <c r="A5113" t="s">
        <v>463</v>
      </c>
      <c r="B5113" t="s">
        <v>239</v>
      </c>
      <c r="C5113" s="1">
        <v>0.29489225438927302</v>
      </c>
    </row>
    <row r="5114" spans="1:3" x14ac:dyDescent="0.25">
      <c r="A5114" t="s">
        <v>463</v>
      </c>
      <c r="B5114" t="s">
        <v>242</v>
      </c>
      <c r="C5114" s="1">
        <v>0.31133420558805602</v>
      </c>
    </row>
    <row r="5115" spans="1:3" x14ac:dyDescent="0.25">
      <c r="A5115" t="s">
        <v>463</v>
      </c>
      <c r="B5115" t="s">
        <v>357</v>
      </c>
      <c r="C5115" s="1">
        <v>0.29482735858315201</v>
      </c>
    </row>
    <row r="5116" spans="1:3" x14ac:dyDescent="0.25">
      <c r="A5116" t="s">
        <v>463</v>
      </c>
      <c r="B5116" t="s">
        <v>263</v>
      </c>
      <c r="C5116" s="1">
        <v>0.31542044013160397</v>
      </c>
    </row>
    <row r="5117" spans="1:3" x14ac:dyDescent="0.25">
      <c r="A5117" t="s">
        <v>463</v>
      </c>
      <c r="B5117" t="s">
        <v>271</v>
      </c>
      <c r="C5117" s="1">
        <v>0.306046581663665</v>
      </c>
    </row>
    <row r="5118" spans="1:3" x14ac:dyDescent="0.25">
      <c r="A5118" t="s">
        <v>463</v>
      </c>
      <c r="B5118" t="s">
        <v>153</v>
      </c>
      <c r="C5118" s="1">
        <v>0.29106549851968999</v>
      </c>
    </row>
    <row r="5119" spans="1:3" x14ac:dyDescent="0.25">
      <c r="A5119" t="s">
        <v>171</v>
      </c>
      <c r="B5119" t="s">
        <v>419</v>
      </c>
      <c r="C5119" s="1">
        <v>0.29407770652391302</v>
      </c>
    </row>
    <row r="5120" spans="1:3" x14ac:dyDescent="0.25">
      <c r="A5120" t="s">
        <v>171</v>
      </c>
      <c r="B5120" t="s">
        <v>162</v>
      </c>
      <c r="C5120" s="1">
        <v>0.31539942215764599</v>
      </c>
    </row>
    <row r="5121" spans="1:3" x14ac:dyDescent="0.25">
      <c r="A5121" t="s">
        <v>171</v>
      </c>
      <c r="B5121" t="s">
        <v>279</v>
      </c>
      <c r="C5121" s="1">
        <v>0.28896689130585101</v>
      </c>
    </row>
    <row r="5122" spans="1:3" x14ac:dyDescent="0.25">
      <c r="A5122" t="s">
        <v>171</v>
      </c>
      <c r="B5122" t="s">
        <v>282</v>
      </c>
      <c r="C5122" s="1">
        <v>0.33363926640477898</v>
      </c>
    </row>
    <row r="5123" spans="1:3" x14ac:dyDescent="0.25">
      <c r="A5123" t="s">
        <v>171</v>
      </c>
      <c r="B5123" t="s">
        <v>174</v>
      </c>
      <c r="C5123" s="1">
        <v>0.30060708048399098</v>
      </c>
    </row>
    <row r="5124" spans="1:3" x14ac:dyDescent="0.25">
      <c r="A5124" t="s">
        <v>171</v>
      </c>
      <c r="B5124" t="s">
        <v>284</v>
      </c>
      <c r="C5124" s="1">
        <v>0.333039373612187</v>
      </c>
    </row>
    <row r="5125" spans="1:3" x14ac:dyDescent="0.25">
      <c r="A5125" t="s">
        <v>171</v>
      </c>
      <c r="B5125" t="s">
        <v>285</v>
      </c>
      <c r="C5125" s="1">
        <v>0.30624640456726199</v>
      </c>
    </row>
    <row r="5126" spans="1:3" x14ac:dyDescent="0.25">
      <c r="A5126" t="s">
        <v>171</v>
      </c>
      <c r="B5126" t="s">
        <v>465</v>
      </c>
      <c r="C5126" s="1">
        <v>0.32748452131081202</v>
      </c>
    </row>
    <row r="5127" spans="1:3" x14ac:dyDescent="0.25">
      <c r="A5127" t="s">
        <v>171</v>
      </c>
      <c r="B5127" t="s">
        <v>176</v>
      </c>
      <c r="C5127" s="1">
        <v>0.31325091697723201</v>
      </c>
    </row>
    <row r="5128" spans="1:3" x14ac:dyDescent="0.25">
      <c r="A5128" t="s">
        <v>171</v>
      </c>
      <c r="B5128" t="s">
        <v>286</v>
      </c>
      <c r="C5128" s="1">
        <v>0.33076884901825099</v>
      </c>
    </row>
    <row r="5129" spans="1:3" x14ac:dyDescent="0.25">
      <c r="A5129" t="s">
        <v>171</v>
      </c>
      <c r="B5129" t="s">
        <v>180</v>
      </c>
      <c r="C5129" s="1">
        <v>0.32583319446065101</v>
      </c>
    </row>
    <row r="5130" spans="1:3" x14ac:dyDescent="0.25">
      <c r="A5130" t="s">
        <v>171</v>
      </c>
      <c r="B5130" t="s">
        <v>118</v>
      </c>
      <c r="C5130" s="1">
        <v>0.30687740401883001</v>
      </c>
    </row>
    <row r="5131" spans="1:3" x14ac:dyDescent="0.25">
      <c r="A5131" t="s">
        <v>171</v>
      </c>
      <c r="B5131" t="s">
        <v>181</v>
      </c>
      <c r="C5131" s="1">
        <v>0.35266348229989097</v>
      </c>
    </row>
    <row r="5132" spans="1:3" x14ac:dyDescent="0.25">
      <c r="A5132" t="s">
        <v>171</v>
      </c>
      <c r="B5132" t="s">
        <v>467</v>
      </c>
      <c r="C5132" s="1">
        <v>0.30089608362598602</v>
      </c>
    </row>
    <row r="5133" spans="1:3" x14ac:dyDescent="0.25">
      <c r="A5133" t="s">
        <v>171</v>
      </c>
      <c r="B5133" t="s">
        <v>289</v>
      </c>
      <c r="C5133" s="1">
        <v>0.33779788331497002</v>
      </c>
    </row>
    <row r="5134" spans="1:3" x14ac:dyDescent="0.25">
      <c r="A5134" t="s">
        <v>171</v>
      </c>
      <c r="B5134" t="s">
        <v>183</v>
      </c>
      <c r="C5134" s="1">
        <v>0.31083262786163501</v>
      </c>
    </row>
    <row r="5135" spans="1:3" x14ac:dyDescent="0.25">
      <c r="A5135" t="s">
        <v>171</v>
      </c>
      <c r="B5135" t="s">
        <v>291</v>
      </c>
      <c r="C5135" s="1">
        <v>0.31103012816116099</v>
      </c>
    </row>
    <row r="5136" spans="1:3" x14ac:dyDescent="0.25">
      <c r="A5136" t="s">
        <v>171</v>
      </c>
      <c r="B5136" t="s">
        <v>292</v>
      </c>
      <c r="C5136" s="1">
        <v>0.321438640426019</v>
      </c>
    </row>
    <row r="5137" spans="1:3" x14ac:dyDescent="0.25">
      <c r="A5137" t="s">
        <v>171</v>
      </c>
      <c r="B5137" t="s">
        <v>184</v>
      </c>
      <c r="C5137" s="1">
        <v>0.30010835415081799</v>
      </c>
    </row>
    <row r="5138" spans="1:3" x14ac:dyDescent="0.25">
      <c r="A5138" t="s">
        <v>171</v>
      </c>
      <c r="B5138" t="s">
        <v>294</v>
      </c>
      <c r="C5138" s="1">
        <v>0.32934078491485802</v>
      </c>
    </row>
    <row r="5139" spans="1:3" x14ac:dyDescent="0.25">
      <c r="A5139" t="s">
        <v>171</v>
      </c>
      <c r="B5139" t="s">
        <v>470</v>
      </c>
      <c r="C5139" s="1">
        <v>0.33862848063081302</v>
      </c>
    </row>
    <row r="5140" spans="1:3" x14ac:dyDescent="0.25">
      <c r="A5140" t="s">
        <v>171</v>
      </c>
      <c r="B5140" t="s">
        <v>119</v>
      </c>
      <c r="C5140" s="1">
        <v>0.29074361758567402</v>
      </c>
    </row>
    <row r="5141" spans="1:3" x14ac:dyDescent="0.25">
      <c r="A5141" t="s">
        <v>171</v>
      </c>
      <c r="B5141" t="s">
        <v>471</v>
      </c>
      <c r="C5141" s="1">
        <v>0.29529066889812799</v>
      </c>
    </row>
    <row r="5142" spans="1:3" x14ac:dyDescent="0.25">
      <c r="A5142" t="s">
        <v>171</v>
      </c>
      <c r="B5142" t="s">
        <v>472</v>
      </c>
      <c r="C5142" s="1">
        <v>0.30786823953284898</v>
      </c>
    </row>
    <row r="5143" spans="1:3" x14ac:dyDescent="0.25">
      <c r="A5143" t="s">
        <v>171</v>
      </c>
      <c r="B5143" t="s">
        <v>295</v>
      </c>
      <c r="C5143" s="1">
        <v>0.30274255508735698</v>
      </c>
    </row>
    <row r="5144" spans="1:3" x14ac:dyDescent="0.25">
      <c r="A5144" t="s">
        <v>171</v>
      </c>
      <c r="B5144" t="s">
        <v>187</v>
      </c>
      <c r="C5144" s="1">
        <v>0.31665062605281302</v>
      </c>
    </row>
    <row r="5145" spans="1:3" x14ac:dyDescent="0.25">
      <c r="A5145" t="s">
        <v>171</v>
      </c>
      <c r="B5145" t="s">
        <v>123</v>
      </c>
      <c r="C5145" s="1">
        <v>0.29894500690880399</v>
      </c>
    </row>
    <row r="5146" spans="1:3" x14ac:dyDescent="0.25">
      <c r="A5146" t="s">
        <v>171</v>
      </c>
      <c r="B5146" t="s">
        <v>188</v>
      </c>
      <c r="C5146" s="1">
        <v>0.35921148032123501</v>
      </c>
    </row>
    <row r="5147" spans="1:3" x14ac:dyDescent="0.25">
      <c r="A5147" t="s">
        <v>171</v>
      </c>
      <c r="B5147" t="s">
        <v>125</v>
      </c>
      <c r="C5147" s="1">
        <v>0.33081091599682599</v>
      </c>
    </row>
    <row r="5148" spans="1:3" x14ac:dyDescent="0.25">
      <c r="A5148" t="s">
        <v>171</v>
      </c>
      <c r="B5148" t="s">
        <v>190</v>
      </c>
      <c r="C5148" s="1">
        <v>0.32527746400371799</v>
      </c>
    </row>
    <row r="5149" spans="1:3" x14ac:dyDescent="0.25">
      <c r="A5149" t="s">
        <v>171</v>
      </c>
      <c r="B5149" t="s">
        <v>300</v>
      </c>
      <c r="C5149" s="1">
        <v>0.29540445107858898</v>
      </c>
    </row>
    <row r="5150" spans="1:3" x14ac:dyDescent="0.25">
      <c r="A5150" t="s">
        <v>171</v>
      </c>
      <c r="B5150" t="s">
        <v>302</v>
      </c>
      <c r="C5150" s="1">
        <v>0.30594589941094602</v>
      </c>
    </row>
    <row r="5151" spans="1:3" x14ac:dyDescent="0.25">
      <c r="A5151" t="s">
        <v>171</v>
      </c>
      <c r="B5151" t="s">
        <v>303</v>
      </c>
      <c r="C5151" s="1">
        <v>0.31680554562632302</v>
      </c>
    </row>
    <row r="5152" spans="1:3" x14ac:dyDescent="0.25">
      <c r="A5152" t="s">
        <v>171</v>
      </c>
      <c r="B5152" t="s">
        <v>304</v>
      </c>
      <c r="C5152" s="1">
        <v>0.29043399181914598</v>
      </c>
    </row>
    <row r="5153" spans="1:3" x14ac:dyDescent="0.25">
      <c r="A5153" t="s">
        <v>171</v>
      </c>
      <c r="B5153" t="s">
        <v>192</v>
      </c>
      <c r="C5153" s="1">
        <v>0.32406121622071099</v>
      </c>
    </row>
    <row r="5154" spans="1:3" x14ac:dyDescent="0.25">
      <c r="A5154" t="s">
        <v>171</v>
      </c>
      <c r="B5154" t="s">
        <v>393</v>
      </c>
      <c r="C5154" s="1">
        <v>0.32039935402132802</v>
      </c>
    </row>
    <row r="5155" spans="1:3" x14ac:dyDescent="0.25">
      <c r="A5155" t="s">
        <v>171</v>
      </c>
      <c r="B5155" t="s">
        <v>306</v>
      </c>
      <c r="C5155" s="1">
        <v>0.33465048086567101</v>
      </c>
    </row>
    <row r="5156" spans="1:3" x14ac:dyDescent="0.25">
      <c r="A5156" t="s">
        <v>171</v>
      </c>
      <c r="B5156" t="s">
        <v>195</v>
      </c>
      <c r="C5156" s="1">
        <v>0.30326698156500098</v>
      </c>
    </row>
    <row r="5157" spans="1:3" x14ac:dyDescent="0.25">
      <c r="A5157" t="s">
        <v>171</v>
      </c>
      <c r="B5157" t="s">
        <v>308</v>
      </c>
      <c r="C5157" s="1">
        <v>0.30908134231582102</v>
      </c>
    </row>
    <row r="5158" spans="1:3" x14ac:dyDescent="0.25">
      <c r="A5158" t="s">
        <v>171</v>
      </c>
      <c r="B5158" t="s">
        <v>309</v>
      </c>
      <c r="C5158" s="1">
        <v>0.33109410451582999</v>
      </c>
    </row>
    <row r="5159" spans="1:3" x14ac:dyDescent="0.25">
      <c r="A5159" t="s">
        <v>171</v>
      </c>
      <c r="B5159" t="s">
        <v>128</v>
      </c>
      <c r="C5159" s="1">
        <v>0.34194929259818901</v>
      </c>
    </row>
    <row r="5160" spans="1:3" x14ac:dyDescent="0.25">
      <c r="A5160" t="s">
        <v>171</v>
      </c>
      <c r="B5160" t="s">
        <v>410</v>
      </c>
      <c r="C5160" s="1">
        <v>0.29224376894067999</v>
      </c>
    </row>
    <row r="5161" spans="1:3" x14ac:dyDescent="0.25">
      <c r="A5161" t="s">
        <v>171</v>
      </c>
      <c r="B5161" t="s">
        <v>312</v>
      </c>
      <c r="C5161" s="1">
        <v>0.31099917937382698</v>
      </c>
    </row>
    <row r="5162" spans="1:3" x14ac:dyDescent="0.25">
      <c r="A5162" t="s">
        <v>171</v>
      </c>
      <c r="B5162" t="s">
        <v>200</v>
      </c>
      <c r="C5162" s="1">
        <v>0.336684062284694</v>
      </c>
    </row>
    <row r="5163" spans="1:3" x14ac:dyDescent="0.25">
      <c r="A5163" t="s">
        <v>171</v>
      </c>
      <c r="B5163" t="s">
        <v>201</v>
      </c>
      <c r="C5163" s="1">
        <v>0.32915687597168097</v>
      </c>
    </row>
    <row r="5164" spans="1:3" x14ac:dyDescent="0.25">
      <c r="A5164" t="s">
        <v>171</v>
      </c>
      <c r="B5164" t="s">
        <v>394</v>
      </c>
      <c r="C5164" s="1">
        <v>0.33039424605378898</v>
      </c>
    </row>
    <row r="5165" spans="1:3" x14ac:dyDescent="0.25">
      <c r="A5165" t="s">
        <v>171</v>
      </c>
      <c r="B5165" t="s">
        <v>318</v>
      </c>
      <c r="C5165" s="1">
        <v>0.302909148502232</v>
      </c>
    </row>
    <row r="5166" spans="1:3" x14ac:dyDescent="0.25">
      <c r="A5166" t="s">
        <v>171</v>
      </c>
      <c r="B5166" t="s">
        <v>130</v>
      </c>
      <c r="C5166" s="1">
        <v>0.308303363742153</v>
      </c>
    </row>
    <row r="5167" spans="1:3" x14ac:dyDescent="0.25">
      <c r="A5167" t="s">
        <v>171</v>
      </c>
      <c r="B5167" t="s">
        <v>321</v>
      </c>
      <c r="C5167" s="1">
        <v>0.29777678656525403</v>
      </c>
    </row>
    <row r="5168" spans="1:3" x14ac:dyDescent="0.25">
      <c r="A5168" t="s">
        <v>171</v>
      </c>
      <c r="B5168" t="s">
        <v>396</v>
      </c>
      <c r="C5168" s="1">
        <v>0.31305992578860298</v>
      </c>
    </row>
    <row r="5169" spans="1:3" x14ac:dyDescent="0.25">
      <c r="A5169" t="s">
        <v>171</v>
      </c>
      <c r="B5169" t="s">
        <v>131</v>
      </c>
      <c r="C5169" s="1">
        <v>0.36531101011450601</v>
      </c>
    </row>
    <row r="5170" spans="1:3" x14ac:dyDescent="0.25">
      <c r="A5170" t="s">
        <v>171</v>
      </c>
      <c r="B5170" t="s">
        <v>325</v>
      </c>
      <c r="C5170" s="1">
        <v>0.30042516604934399</v>
      </c>
    </row>
    <row r="5171" spans="1:3" x14ac:dyDescent="0.25">
      <c r="A5171" t="s">
        <v>171</v>
      </c>
      <c r="B5171" t="s">
        <v>132</v>
      </c>
      <c r="C5171" s="1">
        <v>0.31716298861148701</v>
      </c>
    </row>
    <row r="5172" spans="1:3" x14ac:dyDescent="0.25">
      <c r="A5172" t="s">
        <v>171</v>
      </c>
      <c r="B5172" t="s">
        <v>328</v>
      </c>
      <c r="C5172" s="1">
        <v>0.31469606851637</v>
      </c>
    </row>
    <row r="5173" spans="1:3" x14ac:dyDescent="0.25">
      <c r="A5173" t="s">
        <v>171</v>
      </c>
      <c r="B5173" t="s">
        <v>207</v>
      </c>
      <c r="C5173" s="1">
        <v>0.29135565886229398</v>
      </c>
    </row>
    <row r="5174" spans="1:3" x14ac:dyDescent="0.25">
      <c r="A5174" t="s">
        <v>171</v>
      </c>
      <c r="B5174" t="s">
        <v>208</v>
      </c>
      <c r="C5174" s="1">
        <v>0.34496877419284799</v>
      </c>
    </row>
    <row r="5175" spans="1:3" x14ac:dyDescent="0.25">
      <c r="A5175" t="s">
        <v>171</v>
      </c>
      <c r="B5175" t="s">
        <v>209</v>
      </c>
      <c r="C5175" s="1">
        <v>0.29418555562571502</v>
      </c>
    </row>
    <row r="5176" spans="1:3" x14ac:dyDescent="0.25">
      <c r="A5176" t="s">
        <v>171</v>
      </c>
      <c r="B5176" t="s">
        <v>210</v>
      </c>
      <c r="C5176" s="1">
        <v>0.34348598877505698</v>
      </c>
    </row>
    <row r="5177" spans="1:3" x14ac:dyDescent="0.25">
      <c r="A5177" t="s">
        <v>171</v>
      </c>
      <c r="B5177" t="s">
        <v>329</v>
      </c>
      <c r="C5177" s="1">
        <v>0.31978295700003401</v>
      </c>
    </row>
    <row r="5178" spans="1:3" x14ac:dyDescent="0.25">
      <c r="A5178" t="s">
        <v>171</v>
      </c>
      <c r="B5178" t="s">
        <v>212</v>
      </c>
      <c r="C5178" s="1">
        <v>0.32587581961936002</v>
      </c>
    </row>
    <row r="5179" spans="1:3" x14ac:dyDescent="0.25">
      <c r="A5179" t="s">
        <v>171</v>
      </c>
      <c r="B5179" t="s">
        <v>397</v>
      </c>
      <c r="C5179" s="1">
        <v>0.32622855155021002</v>
      </c>
    </row>
    <row r="5180" spans="1:3" x14ac:dyDescent="0.25">
      <c r="A5180" t="s">
        <v>171</v>
      </c>
      <c r="B5180" t="s">
        <v>134</v>
      </c>
      <c r="C5180" s="1">
        <v>0.299086594059289</v>
      </c>
    </row>
    <row r="5181" spans="1:3" x14ac:dyDescent="0.25">
      <c r="A5181" t="s">
        <v>171</v>
      </c>
      <c r="B5181" t="s">
        <v>213</v>
      </c>
      <c r="C5181" s="1">
        <v>0.32031481073753298</v>
      </c>
    </row>
    <row r="5182" spans="1:3" x14ac:dyDescent="0.25">
      <c r="A5182" t="s">
        <v>171</v>
      </c>
      <c r="B5182" t="s">
        <v>331</v>
      </c>
      <c r="C5182" s="1">
        <v>0.30665910681587599</v>
      </c>
    </row>
    <row r="5183" spans="1:3" x14ac:dyDescent="0.25">
      <c r="A5183" t="s">
        <v>171</v>
      </c>
      <c r="B5183" t="s">
        <v>214</v>
      </c>
      <c r="C5183" s="1">
        <v>0.32744022192986499</v>
      </c>
    </row>
    <row r="5184" spans="1:3" x14ac:dyDescent="0.25">
      <c r="A5184" t="s">
        <v>171</v>
      </c>
      <c r="B5184" t="s">
        <v>332</v>
      </c>
      <c r="C5184" s="1">
        <v>0.29233848870946499</v>
      </c>
    </row>
    <row r="5185" spans="1:3" x14ac:dyDescent="0.25">
      <c r="A5185" t="s">
        <v>171</v>
      </c>
      <c r="B5185" t="s">
        <v>216</v>
      </c>
      <c r="C5185" s="1">
        <v>0.33221185644685702</v>
      </c>
    </row>
    <row r="5186" spans="1:3" x14ac:dyDescent="0.25">
      <c r="A5186" t="s">
        <v>171</v>
      </c>
      <c r="B5186" t="s">
        <v>135</v>
      </c>
      <c r="C5186" s="1">
        <v>0.296636446943425</v>
      </c>
    </row>
    <row r="5187" spans="1:3" x14ac:dyDescent="0.25">
      <c r="A5187" t="s">
        <v>171</v>
      </c>
      <c r="B5187" t="s">
        <v>217</v>
      </c>
      <c r="C5187" s="1">
        <v>0.33997514660465</v>
      </c>
    </row>
    <row r="5188" spans="1:3" x14ac:dyDescent="0.25">
      <c r="A5188" t="s">
        <v>171</v>
      </c>
      <c r="B5188" t="s">
        <v>334</v>
      </c>
      <c r="C5188" s="1">
        <v>0.29171070656369702</v>
      </c>
    </row>
    <row r="5189" spans="1:3" x14ac:dyDescent="0.25">
      <c r="A5189" t="s">
        <v>171</v>
      </c>
      <c r="B5189" t="s">
        <v>219</v>
      </c>
      <c r="C5189" s="1">
        <v>0.34164839219140902</v>
      </c>
    </row>
    <row r="5190" spans="1:3" x14ac:dyDescent="0.25">
      <c r="A5190" t="s">
        <v>171</v>
      </c>
      <c r="B5190" t="s">
        <v>398</v>
      </c>
      <c r="C5190" s="1">
        <v>0.332990425284999</v>
      </c>
    </row>
    <row r="5191" spans="1:3" x14ac:dyDescent="0.25">
      <c r="A5191" t="s">
        <v>171</v>
      </c>
      <c r="B5191" t="s">
        <v>222</v>
      </c>
      <c r="C5191" s="1">
        <v>0.30190702473078102</v>
      </c>
    </row>
    <row r="5192" spans="1:3" x14ac:dyDescent="0.25">
      <c r="A5192" t="s">
        <v>171</v>
      </c>
      <c r="B5192" t="s">
        <v>399</v>
      </c>
      <c r="C5192" s="1">
        <v>0.331270301468714</v>
      </c>
    </row>
    <row r="5193" spans="1:3" x14ac:dyDescent="0.25">
      <c r="A5193" t="s">
        <v>171</v>
      </c>
      <c r="B5193" t="s">
        <v>337</v>
      </c>
      <c r="C5193" s="1">
        <v>0.33254336118683497</v>
      </c>
    </row>
    <row r="5194" spans="1:3" x14ac:dyDescent="0.25">
      <c r="A5194" t="s">
        <v>171</v>
      </c>
      <c r="B5194" t="s">
        <v>225</v>
      </c>
      <c r="C5194" s="1">
        <v>0.32209230023872198</v>
      </c>
    </row>
    <row r="5195" spans="1:3" x14ac:dyDescent="0.25">
      <c r="A5195" t="s">
        <v>171</v>
      </c>
      <c r="B5195" t="s">
        <v>137</v>
      </c>
      <c r="C5195" s="1">
        <v>0.29290719960129102</v>
      </c>
    </row>
    <row r="5196" spans="1:3" x14ac:dyDescent="0.25">
      <c r="A5196" t="s">
        <v>171</v>
      </c>
      <c r="B5196" t="s">
        <v>227</v>
      </c>
      <c r="C5196" s="1">
        <v>0.34175960478773099</v>
      </c>
    </row>
    <row r="5197" spans="1:3" x14ac:dyDescent="0.25">
      <c r="A5197" t="s">
        <v>171</v>
      </c>
      <c r="B5197" t="s">
        <v>228</v>
      </c>
      <c r="C5197" s="1">
        <v>0.34843609474699699</v>
      </c>
    </row>
    <row r="5198" spans="1:3" x14ac:dyDescent="0.25">
      <c r="A5198" t="s">
        <v>171</v>
      </c>
      <c r="B5198" t="s">
        <v>229</v>
      </c>
      <c r="C5198" s="1">
        <v>0.32993916053572903</v>
      </c>
    </row>
    <row r="5199" spans="1:3" x14ac:dyDescent="0.25">
      <c r="A5199" t="s">
        <v>171</v>
      </c>
      <c r="B5199" t="s">
        <v>341</v>
      </c>
      <c r="C5199" s="1">
        <v>0.32204943133061797</v>
      </c>
    </row>
    <row r="5200" spans="1:3" x14ac:dyDescent="0.25">
      <c r="A5200" t="s">
        <v>171</v>
      </c>
      <c r="B5200" t="s">
        <v>400</v>
      </c>
      <c r="C5200" s="1">
        <v>0.32152680909536901</v>
      </c>
    </row>
    <row r="5201" spans="1:3" x14ac:dyDescent="0.25">
      <c r="A5201" t="s">
        <v>171</v>
      </c>
      <c r="B5201" t="s">
        <v>231</v>
      </c>
      <c r="C5201" s="1">
        <v>0.30152725955673099</v>
      </c>
    </row>
    <row r="5202" spans="1:3" x14ac:dyDescent="0.25">
      <c r="A5202" t="s">
        <v>171</v>
      </c>
      <c r="B5202" t="s">
        <v>344</v>
      </c>
      <c r="C5202" s="1">
        <v>0.29439765425316999</v>
      </c>
    </row>
    <row r="5203" spans="1:3" x14ac:dyDescent="0.25">
      <c r="A5203" t="s">
        <v>171</v>
      </c>
      <c r="B5203" t="s">
        <v>139</v>
      </c>
      <c r="C5203" s="1">
        <v>0.30673449844106998</v>
      </c>
    </row>
    <row r="5204" spans="1:3" x14ac:dyDescent="0.25">
      <c r="A5204" t="s">
        <v>171</v>
      </c>
      <c r="B5204" t="s">
        <v>140</v>
      </c>
      <c r="C5204" s="1">
        <v>0.31692912430609599</v>
      </c>
    </row>
    <row r="5205" spans="1:3" x14ac:dyDescent="0.25">
      <c r="A5205" t="s">
        <v>171</v>
      </c>
      <c r="B5205" t="s">
        <v>234</v>
      </c>
      <c r="C5205" s="1">
        <v>0.308815994121799</v>
      </c>
    </row>
    <row r="5206" spans="1:3" x14ac:dyDescent="0.25">
      <c r="A5206" t="s">
        <v>171</v>
      </c>
      <c r="B5206" t="s">
        <v>235</v>
      </c>
      <c r="C5206" s="1">
        <v>0.28915450852124902</v>
      </c>
    </row>
    <row r="5207" spans="1:3" x14ac:dyDescent="0.25">
      <c r="A5207" t="s">
        <v>171</v>
      </c>
      <c r="B5207" t="s">
        <v>345</v>
      </c>
      <c r="C5207" s="1">
        <v>0.29194042280119897</v>
      </c>
    </row>
    <row r="5208" spans="1:3" x14ac:dyDescent="0.25">
      <c r="A5208" t="s">
        <v>171</v>
      </c>
      <c r="B5208" t="s">
        <v>236</v>
      </c>
      <c r="C5208" s="1">
        <v>0.320439292491841</v>
      </c>
    </row>
    <row r="5209" spans="1:3" x14ac:dyDescent="0.25">
      <c r="A5209" t="s">
        <v>171</v>
      </c>
      <c r="B5209" t="s">
        <v>141</v>
      </c>
      <c r="C5209" s="1">
        <v>0.33125343549929298</v>
      </c>
    </row>
    <row r="5210" spans="1:3" x14ac:dyDescent="0.25">
      <c r="A5210" t="s">
        <v>171</v>
      </c>
      <c r="B5210" t="s">
        <v>401</v>
      </c>
      <c r="C5210" s="1">
        <v>0.32462922587070903</v>
      </c>
    </row>
    <row r="5211" spans="1:3" x14ac:dyDescent="0.25">
      <c r="A5211" t="s">
        <v>171</v>
      </c>
      <c r="B5211" t="s">
        <v>346</v>
      </c>
      <c r="C5211" s="1">
        <v>0.29576254938757601</v>
      </c>
    </row>
    <row r="5212" spans="1:3" x14ac:dyDescent="0.25">
      <c r="A5212" t="s">
        <v>171</v>
      </c>
      <c r="B5212" t="s">
        <v>349</v>
      </c>
      <c r="C5212" s="1">
        <v>0.29289033292629102</v>
      </c>
    </row>
    <row r="5213" spans="1:3" x14ac:dyDescent="0.25">
      <c r="A5213" t="s">
        <v>171</v>
      </c>
      <c r="B5213" t="s">
        <v>350</v>
      </c>
      <c r="C5213" s="1">
        <v>0.31216113484272301</v>
      </c>
    </row>
    <row r="5214" spans="1:3" x14ac:dyDescent="0.25">
      <c r="A5214" t="s">
        <v>171</v>
      </c>
      <c r="B5214" t="s">
        <v>388</v>
      </c>
      <c r="C5214" s="1">
        <v>0.314058016153407</v>
      </c>
    </row>
    <row r="5215" spans="1:3" x14ac:dyDescent="0.25">
      <c r="A5215" t="s">
        <v>171</v>
      </c>
      <c r="B5215" t="s">
        <v>237</v>
      </c>
      <c r="C5215" s="1">
        <v>0.30777731060500402</v>
      </c>
    </row>
    <row r="5216" spans="1:3" x14ac:dyDescent="0.25">
      <c r="A5216" t="s">
        <v>171</v>
      </c>
      <c r="B5216" t="s">
        <v>239</v>
      </c>
      <c r="C5216" s="1">
        <v>0.32991929819008398</v>
      </c>
    </row>
    <row r="5217" spans="1:3" x14ac:dyDescent="0.25">
      <c r="A5217" t="s">
        <v>171</v>
      </c>
      <c r="B5217" t="s">
        <v>142</v>
      </c>
      <c r="C5217" s="1">
        <v>0.309277842957424</v>
      </c>
    </row>
    <row r="5218" spans="1:3" x14ac:dyDescent="0.25">
      <c r="A5218" t="s">
        <v>171</v>
      </c>
      <c r="B5218" t="s">
        <v>143</v>
      </c>
      <c r="C5218" s="1">
        <v>0.28898183364619301</v>
      </c>
    </row>
    <row r="5219" spans="1:3" x14ac:dyDescent="0.25">
      <c r="A5219" t="s">
        <v>171</v>
      </c>
      <c r="B5219" t="s">
        <v>425</v>
      </c>
      <c r="C5219" s="1">
        <v>0.30331229036548801</v>
      </c>
    </row>
    <row r="5220" spans="1:3" x14ac:dyDescent="0.25">
      <c r="A5220" t="s">
        <v>171</v>
      </c>
      <c r="B5220" t="s">
        <v>242</v>
      </c>
      <c r="C5220" s="1">
        <v>0.35552365444052902</v>
      </c>
    </row>
    <row r="5221" spans="1:3" x14ac:dyDescent="0.25">
      <c r="A5221" t="s">
        <v>171</v>
      </c>
      <c r="B5221" t="s">
        <v>144</v>
      </c>
      <c r="C5221" s="1">
        <v>0.31124509290701502</v>
      </c>
    </row>
    <row r="5222" spans="1:3" x14ac:dyDescent="0.25">
      <c r="A5222" t="s">
        <v>171</v>
      </c>
      <c r="B5222" t="s">
        <v>354</v>
      </c>
      <c r="C5222" s="1">
        <v>0.29607076582487502</v>
      </c>
    </row>
    <row r="5223" spans="1:3" x14ac:dyDescent="0.25">
      <c r="A5223" t="s">
        <v>171</v>
      </c>
      <c r="B5223" t="s">
        <v>355</v>
      </c>
      <c r="C5223" s="1">
        <v>0.31503962087417298</v>
      </c>
    </row>
    <row r="5224" spans="1:3" x14ac:dyDescent="0.25">
      <c r="A5224" t="s">
        <v>171</v>
      </c>
      <c r="B5224" t="s">
        <v>145</v>
      </c>
      <c r="C5224" s="1">
        <v>0.29704110188816402</v>
      </c>
    </row>
    <row r="5225" spans="1:3" x14ac:dyDescent="0.25">
      <c r="A5225" t="s">
        <v>171</v>
      </c>
      <c r="B5225" t="s">
        <v>146</v>
      </c>
      <c r="C5225" s="1">
        <v>0.30447501187320303</v>
      </c>
    </row>
    <row r="5226" spans="1:3" x14ac:dyDescent="0.25">
      <c r="A5226" t="s">
        <v>171</v>
      </c>
      <c r="B5226" t="s">
        <v>243</v>
      </c>
      <c r="C5226" s="1">
        <v>0.33508929718783298</v>
      </c>
    </row>
    <row r="5227" spans="1:3" x14ac:dyDescent="0.25">
      <c r="A5227" t="s">
        <v>171</v>
      </c>
      <c r="B5227" t="s">
        <v>402</v>
      </c>
      <c r="C5227" s="1">
        <v>0.29583970645702401</v>
      </c>
    </row>
    <row r="5228" spans="1:3" x14ac:dyDescent="0.25">
      <c r="A5228" t="s">
        <v>171</v>
      </c>
      <c r="B5228" t="s">
        <v>358</v>
      </c>
      <c r="C5228" s="1">
        <v>0.32305586555826199</v>
      </c>
    </row>
    <row r="5229" spans="1:3" x14ac:dyDescent="0.25">
      <c r="A5229" t="s">
        <v>171</v>
      </c>
      <c r="B5229" t="s">
        <v>147</v>
      </c>
      <c r="C5229" s="1">
        <v>0.29397452445931699</v>
      </c>
    </row>
    <row r="5230" spans="1:3" x14ac:dyDescent="0.25">
      <c r="A5230" t="s">
        <v>171</v>
      </c>
      <c r="B5230" t="s">
        <v>245</v>
      </c>
      <c r="C5230" s="1">
        <v>0.299649310800575</v>
      </c>
    </row>
    <row r="5231" spans="1:3" x14ac:dyDescent="0.25">
      <c r="A5231" t="s">
        <v>171</v>
      </c>
      <c r="B5231" t="s">
        <v>359</v>
      </c>
      <c r="C5231" s="1">
        <v>0.30264447541187101</v>
      </c>
    </row>
    <row r="5232" spans="1:3" x14ac:dyDescent="0.25">
      <c r="A5232" t="s">
        <v>171</v>
      </c>
      <c r="B5232" t="s">
        <v>360</v>
      </c>
      <c r="C5232" s="1">
        <v>0.32971287117120202</v>
      </c>
    </row>
    <row r="5233" spans="1:3" x14ac:dyDescent="0.25">
      <c r="A5233" t="s">
        <v>171</v>
      </c>
      <c r="B5233" t="s">
        <v>361</v>
      </c>
      <c r="C5233" s="1">
        <v>0.33483459114935898</v>
      </c>
    </row>
    <row r="5234" spans="1:3" x14ac:dyDescent="0.25">
      <c r="A5234" t="s">
        <v>171</v>
      </c>
      <c r="B5234" t="s">
        <v>362</v>
      </c>
      <c r="C5234" s="1">
        <v>0.29632583237502802</v>
      </c>
    </row>
    <row r="5235" spans="1:3" x14ac:dyDescent="0.25">
      <c r="A5235" t="s">
        <v>171</v>
      </c>
      <c r="B5235" t="s">
        <v>246</v>
      </c>
      <c r="C5235" s="1">
        <v>0.31285092351560501</v>
      </c>
    </row>
    <row r="5236" spans="1:3" x14ac:dyDescent="0.25">
      <c r="A5236" t="s">
        <v>171</v>
      </c>
      <c r="B5236" t="s">
        <v>247</v>
      </c>
      <c r="C5236" s="1">
        <v>0.316489489520831</v>
      </c>
    </row>
    <row r="5237" spans="1:3" x14ac:dyDescent="0.25">
      <c r="A5237" t="s">
        <v>171</v>
      </c>
      <c r="B5237" t="s">
        <v>389</v>
      </c>
      <c r="C5237" s="1">
        <v>0.30199585913731303</v>
      </c>
    </row>
    <row r="5238" spans="1:3" x14ac:dyDescent="0.25">
      <c r="A5238" t="s">
        <v>171</v>
      </c>
      <c r="B5238" t="s">
        <v>403</v>
      </c>
      <c r="C5238" s="1">
        <v>0.32422387439522399</v>
      </c>
    </row>
    <row r="5239" spans="1:3" x14ac:dyDescent="0.25">
      <c r="A5239" t="s">
        <v>171</v>
      </c>
      <c r="B5239" t="s">
        <v>250</v>
      </c>
      <c r="C5239" s="1">
        <v>0.35872275423718902</v>
      </c>
    </row>
    <row r="5240" spans="1:3" x14ac:dyDescent="0.25">
      <c r="A5240" t="s">
        <v>171</v>
      </c>
      <c r="B5240" t="s">
        <v>364</v>
      </c>
      <c r="C5240" s="1">
        <v>0.29696891565668698</v>
      </c>
    </row>
    <row r="5241" spans="1:3" x14ac:dyDescent="0.25">
      <c r="A5241" t="s">
        <v>171</v>
      </c>
      <c r="B5241" t="s">
        <v>390</v>
      </c>
      <c r="C5241" s="1">
        <v>0.303054956702483</v>
      </c>
    </row>
    <row r="5242" spans="1:3" x14ac:dyDescent="0.25">
      <c r="A5242" t="s">
        <v>171</v>
      </c>
      <c r="B5242" t="s">
        <v>152</v>
      </c>
      <c r="C5242" s="1">
        <v>0.326946170551282</v>
      </c>
    </row>
    <row r="5243" spans="1:3" x14ac:dyDescent="0.25">
      <c r="A5243" t="s">
        <v>171</v>
      </c>
      <c r="B5243" t="s">
        <v>254</v>
      </c>
      <c r="C5243" s="1">
        <v>0.29274614123540399</v>
      </c>
    </row>
    <row r="5244" spans="1:3" x14ac:dyDescent="0.25">
      <c r="A5244" t="s">
        <v>171</v>
      </c>
      <c r="B5244" t="s">
        <v>255</v>
      </c>
      <c r="C5244" s="1">
        <v>0.29797351462205302</v>
      </c>
    </row>
    <row r="5245" spans="1:3" x14ac:dyDescent="0.25">
      <c r="A5245" t="s">
        <v>171</v>
      </c>
      <c r="B5245" t="s">
        <v>365</v>
      </c>
      <c r="C5245" s="1">
        <v>0.34139662666596499</v>
      </c>
    </row>
    <row r="5246" spans="1:3" x14ac:dyDescent="0.25">
      <c r="A5246" t="s">
        <v>171</v>
      </c>
      <c r="B5246" t="s">
        <v>404</v>
      </c>
      <c r="C5246" s="1">
        <v>0.32855956691583899</v>
      </c>
    </row>
    <row r="5247" spans="1:3" x14ac:dyDescent="0.25">
      <c r="A5247" t="s">
        <v>171</v>
      </c>
      <c r="B5247" t="s">
        <v>368</v>
      </c>
      <c r="C5247" s="1">
        <v>0.320883682446921</v>
      </c>
    </row>
    <row r="5248" spans="1:3" x14ac:dyDescent="0.25">
      <c r="A5248" t="s">
        <v>171</v>
      </c>
      <c r="B5248" t="s">
        <v>416</v>
      </c>
      <c r="C5248" s="1">
        <v>0.29131724549692301</v>
      </c>
    </row>
    <row r="5249" spans="1:3" x14ac:dyDescent="0.25">
      <c r="A5249" t="s">
        <v>171</v>
      </c>
      <c r="B5249" t="s">
        <v>369</v>
      </c>
      <c r="C5249" s="1">
        <v>0.31947099779377802</v>
      </c>
    </row>
    <row r="5250" spans="1:3" x14ac:dyDescent="0.25">
      <c r="A5250" t="s">
        <v>171</v>
      </c>
      <c r="B5250" t="s">
        <v>370</v>
      </c>
      <c r="C5250" s="1">
        <v>0.28916780516447199</v>
      </c>
    </row>
    <row r="5251" spans="1:3" x14ac:dyDescent="0.25">
      <c r="A5251" t="s">
        <v>171</v>
      </c>
      <c r="B5251" t="s">
        <v>371</v>
      </c>
      <c r="C5251" s="1">
        <v>0.31263831035034001</v>
      </c>
    </row>
    <row r="5252" spans="1:3" x14ac:dyDescent="0.25">
      <c r="A5252" t="s">
        <v>171</v>
      </c>
      <c r="B5252" t="s">
        <v>405</v>
      </c>
      <c r="C5252" s="1">
        <v>0.32914507068367699</v>
      </c>
    </row>
    <row r="5253" spans="1:3" x14ac:dyDescent="0.25">
      <c r="A5253" t="s">
        <v>171</v>
      </c>
      <c r="B5253" t="s">
        <v>261</v>
      </c>
      <c r="C5253" s="1">
        <v>0.35061456032819399</v>
      </c>
    </row>
    <row r="5254" spans="1:3" x14ac:dyDescent="0.25">
      <c r="A5254" t="s">
        <v>171</v>
      </c>
      <c r="B5254" t="s">
        <v>262</v>
      </c>
      <c r="C5254" s="1">
        <v>0.33035202397986901</v>
      </c>
    </row>
    <row r="5255" spans="1:3" x14ac:dyDescent="0.25">
      <c r="A5255" t="s">
        <v>171</v>
      </c>
      <c r="B5255" t="s">
        <v>417</v>
      </c>
      <c r="C5255" s="1">
        <v>0.31359787911609899</v>
      </c>
    </row>
    <row r="5256" spans="1:3" x14ac:dyDescent="0.25">
      <c r="A5256" t="s">
        <v>171</v>
      </c>
      <c r="B5256" t="s">
        <v>264</v>
      </c>
      <c r="C5256" s="1">
        <v>0.31824724136300497</v>
      </c>
    </row>
    <row r="5257" spans="1:3" x14ac:dyDescent="0.25">
      <c r="A5257" t="s">
        <v>171</v>
      </c>
      <c r="B5257" t="s">
        <v>372</v>
      </c>
      <c r="C5257" s="1">
        <v>0.33203211208011002</v>
      </c>
    </row>
    <row r="5258" spans="1:3" x14ac:dyDescent="0.25">
      <c r="A5258" t="s">
        <v>171</v>
      </c>
      <c r="B5258" t="s">
        <v>383</v>
      </c>
      <c r="C5258" s="1">
        <v>0.33211942443759701</v>
      </c>
    </row>
    <row r="5259" spans="1:3" x14ac:dyDescent="0.25">
      <c r="A5259" t="s">
        <v>171</v>
      </c>
      <c r="B5259" t="s">
        <v>265</v>
      </c>
      <c r="C5259" s="1">
        <v>0.298683634459815</v>
      </c>
    </row>
    <row r="5260" spans="1:3" x14ac:dyDescent="0.25">
      <c r="A5260" t="s">
        <v>171</v>
      </c>
      <c r="B5260" t="s">
        <v>406</v>
      </c>
      <c r="C5260" s="1">
        <v>0.32839687329316097</v>
      </c>
    </row>
    <row r="5261" spans="1:3" x14ac:dyDescent="0.25">
      <c r="A5261" t="s">
        <v>171</v>
      </c>
      <c r="B5261" t="s">
        <v>266</v>
      </c>
      <c r="C5261" s="1">
        <v>0.29036963465430699</v>
      </c>
    </row>
    <row r="5262" spans="1:3" x14ac:dyDescent="0.25">
      <c r="A5262" t="s">
        <v>171</v>
      </c>
      <c r="B5262" t="s">
        <v>267</v>
      </c>
      <c r="C5262" s="1">
        <v>0.31500748884556301</v>
      </c>
    </row>
    <row r="5263" spans="1:3" x14ac:dyDescent="0.25">
      <c r="A5263" t="s">
        <v>171</v>
      </c>
      <c r="B5263" t="s">
        <v>268</v>
      </c>
      <c r="C5263" s="1">
        <v>0.322798868133921</v>
      </c>
    </row>
    <row r="5264" spans="1:3" x14ac:dyDescent="0.25">
      <c r="A5264" t="s">
        <v>171</v>
      </c>
      <c r="B5264" t="s">
        <v>271</v>
      </c>
      <c r="C5264" s="1">
        <v>0.31268733709826502</v>
      </c>
    </row>
    <row r="5265" spans="1:3" x14ac:dyDescent="0.25">
      <c r="A5265" t="s">
        <v>171</v>
      </c>
      <c r="B5265" t="s">
        <v>407</v>
      </c>
      <c r="C5265" s="1">
        <v>0.31980959082244498</v>
      </c>
    </row>
    <row r="5266" spans="1:3" x14ac:dyDescent="0.25">
      <c r="A5266" t="s">
        <v>171</v>
      </c>
      <c r="B5266" t="s">
        <v>375</v>
      </c>
      <c r="C5266" s="1">
        <v>0.29083354018433299</v>
      </c>
    </row>
    <row r="5267" spans="1:3" x14ac:dyDescent="0.25">
      <c r="A5267" t="s">
        <v>171</v>
      </c>
      <c r="B5267" t="s">
        <v>272</v>
      </c>
      <c r="C5267" s="1">
        <v>0.297761211545362</v>
      </c>
    </row>
    <row r="5268" spans="1:3" x14ac:dyDescent="0.25">
      <c r="A5268" t="s">
        <v>171</v>
      </c>
      <c r="B5268" t="s">
        <v>431</v>
      </c>
      <c r="C5268" s="1">
        <v>0.30489162357895599</v>
      </c>
    </row>
    <row r="5269" spans="1:3" x14ac:dyDescent="0.25">
      <c r="A5269" t="s">
        <v>171</v>
      </c>
      <c r="B5269" t="s">
        <v>408</v>
      </c>
      <c r="C5269" s="1">
        <v>0.31470520702760402</v>
      </c>
    </row>
    <row r="5270" spans="1:3" x14ac:dyDescent="0.25">
      <c r="A5270" t="s">
        <v>171</v>
      </c>
      <c r="B5270" t="s">
        <v>273</v>
      </c>
      <c r="C5270" s="1">
        <v>0.29354069728455501</v>
      </c>
    </row>
    <row r="5271" spans="1:3" x14ac:dyDescent="0.25">
      <c r="A5271" t="s">
        <v>171</v>
      </c>
      <c r="B5271" t="s">
        <v>153</v>
      </c>
      <c r="C5271" s="1">
        <v>0.30508857149541002</v>
      </c>
    </row>
    <row r="5272" spans="1:3" x14ac:dyDescent="0.25">
      <c r="A5272" t="s">
        <v>278</v>
      </c>
      <c r="B5272" t="s">
        <v>162</v>
      </c>
      <c r="C5272" s="1">
        <v>0.30283332882168101</v>
      </c>
    </row>
    <row r="5273" spans="1:3" x14ac:dyDescent="0.25">
      <c r="A5273" t="s">
        <v>278</v>
      </c>
      <c r="B5273" t="s">
        <v>282</v>
      </c>
      <c r="C5273" s="1">
        <v>0.30857544842592399</v>
      </c>
    </row>
    <row r="5274" spans="1:3" x14ac:dyDescent="0.25">
      <c r="A5274" t="s">
        <v>278</v>
      </c>
      <c r="B5274" t="s">
        <v>284</v>
      </c>
      <c r="C5274" s="1">
        <v>0.30185788327839702</v>
      </c>
    </row>
    <row r="5275" spans="1:3" x14ac:dyDescent="0.25">
      <c r="A5275" t="s">
        <v>278</v>
      </c>
      <c r="B5275" t="s">
        <v>176</v>
      </c>
      <c r="C5275" s="1">
        <v>0.31604778719775301</v>
      </c>
    </row>
    <row r="5276" spans="1:3" x14ac:dyDescent="0.25">
      <c r="A5276" t="s">
        <v>278</v>
      </c>
      <c r="B5276" t="s">
        <v>181</v>
      </c>
      <c r="C5276" s="1">
        <v>0.29178003883713499</v>
      </c>
    </row>
    <row r="5277" spans="1:3" x14ac:dyDescent="0.25">
      <c r="A5277" t="s">
        <v>278</v>
      </c>
      <c r="B5277" t="s">
        <v>183</v>
      </c>
      <c r="C5277" s="1">
        <v>0.31778919246939302</v>
      </c>
    </row>
    <row r="5278" spans="1:3" x14ac:dyDescent="0.25">
      <c r="A5278" t="s">
        <v>278</v>
      </c>
      <c r="B5278" t="s">
        <v>119</v>
      </c>
      <c r="C5278" s="1">
        <v>0.29225020039543198</v>
      </c>
    </row>
    <row r="5279" spans="1:3" x14ac:dyDescent="0.25">
      <c r="A5279" t="s">
        <v>278</v>
      </c>
      <c r="B5279" t="s">
        <v>123</v>
      </c>
      <c r="C5279" s="1">
        <v>0.299888455838065</v>
      </c>
    </row>
    <row r="5280" spans="1:3" x14ac:dyDescent="0.25">
      <c r="A5280" t="s">
        <v>278</v>
      </c>
      <c r="B5280" t="s">
        <v>300</v>
      </c>
      <c r="C5280" s="1">
        <v>0.30501492464070201</v>
      </c>
    </row>
    <row r="5281" spans="1:3" x14ac:dyDescent="0.25">
      <c r="A5281" t="s">
        <v>278</v>
      </c>
      <c r="B5281" t="s">
        <v>192</v>
      </c>
      <c r="C5281" s="1">
        <v>0.30725691016734102</v>
      </c>
    </row>
    <row r="5282" spans="1:3" x14ac:dyDescent="0.25">
      <c r="A5282" t="s">
        <v>278</v>
      </c>
      <c r="B5282" t="s">
        <v>306</v>
      </c>
      <c r="C5282" s="1">
        <v>0.29281054916166299</v>
      </c>
    </row>
    <row r="5283" spans="1:3" x14ac:dyDescent="0.25">
      <c r="A5283" t="s">
        <v>278</v>
      </c>
      <c r="B5283" t="s">
        <v>130</v>
      </c>
      <c r="C5283" s="1">
        <v>0.29940895474089602</v>
      </c>
    </row>
    <row r="5284" spans="1:3" x14ac:dyDescent="0.25">
      <c r="A5284" t="s">
        <v>278</v>
      </c>
      <c r="B5284" t="s">
        <v>131</v>
      </c>
      <c r="C5284" s="1">
        <v>0.32244511215996802</v>
      </c>
    </row>
    <row r="5285" spans="1:3" x14ac:dyDescent="0.25">
      <c r="A5285" t="s">
        <v>278</v>
      </c>
      <c r="B5285" t="s">
        <v>207</v>
      </c>
      <c r="C5285" s="1">
        <v>0.29017636404824299</v>
      </c>
    </row>
    <row r="5286" spans="1:3" x14ac:dyDescent="0.25">
      <c r="A5286" t="s">
        <v>278</v>
      </c>
      <c r="B5286" t="s">
        <v>208</v>
      </c>
      <c r="C5286" s="1">
        <v>0.302592909815596</v>
      </c>
    </row>
    <row r="5287" spans="1:3" x14ac:dyDescent="0.25">
      <c r="A5287" t="s">
        <v>278</v>
      </c>
      <c r="B5287" t="s">
        <v>135</v>
      </c>
      <c r="C5287" s="1">
        <v>0.30579728224921798</v>
      </c>
    </row>
    <row r="5288" spans="1:3" x14ac:dyDescent="0.25">
      <c r="A5288" t="s">
        <v>278</v>
      </c>
      <c r="B5288" t="s">
        <v>227</v>
      </c>
      <c r="C5288" s="1">
        <v>0.305128248454058</v>
      </c>
    </row>
    <row r="5289" spans="1:3" x14ac:dyDescent="0.25">
      <c r="A5289" t="s">
        <v>278</v>
      </c>
      <c r="B5289" t="s">
        <v>138</v>
      </c>
      <c r="C5289" s="1">
        <v>0.29193764895498803</v>
      </c>
    </row>
    <row r="5290" spans="1:3" x14ac:dyDescent="0.25">
      <c r="A5290" t="s">
        <v>278</v>
      </c>
      <c r="B5290" t="s">
        <v>229</v>
      </c>
      <c r="C5290" s="1">
        <v>0.31659236409145303</v>
      </c>
    </row>
    <row r="5291" spans="1:3" x14ac:dyDescent="0.25">
      <c r="A5291" t="s">
        <v>278</v>
      </c>
      <c r="B5291" t="s">
        <v>141</v>
      </c>
      <c r="C5291" s="1">
        <v>0.29641111592790098</v>
      </c>
    </row>
    <row r="5292" spans="1:3" x14ac:dyDescent="0.25">
      <c r="A5292" t="s">
        <v>278</v>
      </c>
      <c r="B5292" t="s">
        <v>239</v>
      </c>
      <c r="C5292" s="1">
        <v>0.33178504971420397</v>
      </c>
    </row>
    <row r="5293" spans="1:3" x14ac:dyDescent="0.25">
      <c r="A5293" t="s">
        <v>278</v>
      </c>
      <c r="B5293" t="s">
        <v>142</v>
      </c>
      <c r="C5293" s="1">
        <v>0.30608977133735299</v>
      </c>
    </row>
    <row r="5294" spans="1:3" x14ac:dyDescent="0.25">
      <c r="A5294" t="s">
        <v>278</v>
      </c>
      <c r="B5294" t="s">
        <v>143</v>
      </c>
      <c r="C5294" s="1">
        <v>0.31321323549163899</v>
      </c>
    </row>
    <row r="5295" spans="1:3" x14ac:dyDescent="0.25">
      <c r="A5295" t="s">
        <v>278</v>
      </c>
      <c r="B5295" t="s">
        <v>242</v>
      </c>
      <c r="C5295" s="1">
        <v>0.31804518952578598</v>
      </c>
    </row>
    <row r="5296" spans="1:3" x14ac:dyDescent="0.25">
      <c r="A5296" t="s">
        <v>278</v>
      </c>
      <c r="B5296" t="s">
        <v>146</v>
      </c>
      <c r="C5296" s="1">
        <v>0.31419421292619798</v>
      </c>
    </row>
    <row r="5297" spans="1:3" x14ac:dyDescent="0.25">
      <c r="A5297" t="s">
        <v>278</v>
      </c>
      <c r="B5297" t="s">
        <v>243</v>
      </c>
      <c r="C5297" s="1">
        <v>0.30252410301840899</v>
      </c>
    </row>
    <row r="5298" spans="1:3" x14ac:dyDescent="0.25">
      <c r="A5298" t="s">
        <v>278</v>
      </c>
      <c r="B5298" t="s">
        <v>358</v>
      </c>
      <c r="C5298" s="1">
        <v>0.28913577030847598</v>
      </c>
    </row>
    <row r="5299" spans="1:3" x14ac:dyDescent="0.25">
      <c r="A5299" t="s">
        <v>278</v>
      </c>
      <c r="B5299" t="s">
        <v>245</v>
      </c>
      <c r="C5299" s="1">
        <v>0.30939139201936</v>
      </c>
    </row>
    <row r="5300" spans="1:3" x14ac:dyDescent="0.25">
      <c r="A5300" t="s">
        <v>278</v>
      </c>
      <c r="B5300" t="s">
        <v>247</v>
      </c>
      <c r="C5300" s="1">
        <v>0.29369323012887399</v>
      </c>
    </row>
    <row r="5301" spans="1:3" x14ac:dyDescent="0.25">
      <c r="A5301" t="s">
        <v>278</v>
      </c>
      <c r="B5301" t="s">
        <v>250</v>
      </c>
      <c r="C5301" s="1">
        <v>0.30363206795765602</v>
      </c>
    </row>
    <row r="5302" spans="1:3" x14ac:dyDescent="0.25">
      <c r="A5302" t="s">
        <v>278</v>
      </c>
      <c r="B5302" t="s">
        <v>253</v>
      </c>
      <c r="C5302" s="1">
        <v>0.29568666707223901</v>
      </c>
    </row>
    <row r="5303" spans="1:3" x14ac:dyDescent="0.25">
      <c r="A5303" t="s">
        <v>278</v>
      </c>
      <c r="B5303" t="s">
        <v>152</v>
      </c>
      <c r="C5303" s="1">
        <v>0.314341406258556</v>
      </c>
    </row>
    <row r="5304" spans="1:3" x14ac:dyDescent="0.25">
      <c r="A5304" t="s">
        <v>278</v>
      </c>
      <c r="B5304" t="s">
        <v>254</v>
      </c>
      <c r="C5304" s="1">
        <v>0.29601672287374298</v>
      </c>
    </row>
    <row r="5305" spans="1:3" x14ac:dyDescent="0.25">
      <c r="A5305" t="s">
        <v>278</v>
      </c>
      <c r="B5305" t="s">
        <v>153</v>
      </c>
      <c r="C5305" s="1">
        <v>0.30633852988798899</v>
      </c>
    </row>
    <row r="5306" spans="1:3" x14ac:dyDescent="0.25">
      <c r="A5306" t="s">
        <v>279</v>
      </c>
      <c r="B5306" t="s">
        <v>282</v>
      </c>
      <c r="C5306" s="1">
        <v>0.33049792632116998</v>
      </c>
    </row>
    <row r="5307" spans="1:3" x14ac:dyDescent="0.25">
      <c r="A5307" t="s">
        <v>279</v>
      </c>
      <c r="B5307" t="s">
        <v>174</v>
      </c>
      <c r="C5307" s="1">
        <v>0.29172224367236699</v>
      </c>
    </row>
    <row r="5308" spans="1:3" x14ac:dyDescent="0.25">
      <c r="A5308" t="s">
        <v>279</v>
      </c>
      <c r="B5308" t="s">
        <v>284</v>
      </c>
      <c r="C5308" s="1">
        <v>0.31111558340494699</v>
      </c>
    </row>
    <row r="5309" spans="1:3" x14ac:dyDescent="0.25">
      <c r="A5309" t="s">
        <v>279</v>
      </c>
      <c r="B5309" t="s">
        <v>286</v>
      </c>
      <c r="C5309" s="1">
        <v>0.30840658510677099</v>
      </c>
    </row>
    <row r="5310" spans="1:3" x14ac:dyDescent="0.25">
      <c r="A5310" t="s">
        <v>279</v>
      </c>
      <c r="B5310" t="s">
        <v>180</v>
      </c>
      <c r="C5310" s="1">
        <v>0.31798498659103402</v>
      </c>
    </row>
    <row r="5311" spans="1:3" x14ac:dyDescent="0.25">
      <c r="A5311" t="s">
        <v>279</v>
      </c>
      <c r="B5311" t="s">
        <v>181</v>
      </c>
      <c r="C5311" s="1">
        <v>0.34762582148715798</v>
      </c>
    </row>
    <row r="5312" spans="1:3" x14ac:dyDescent="0.25">
      <c r="A5312" t="s">
        <v>279</v>
      </c>
      <c r="B5312" t="s">
        <v>289</v>
      </c>
      <c r="C5312" s="1">
        <v>0.30273277334761001</v>
      </c>
    </row>
    <row r="5313" spans="1:3" x14ac:dyDescent="0.25">
      <c r="A5313" t="s">
        <v>279</v>
      </c>
      <c r="B5313" t="s">
        <v>292</v>
      </c>
      <c r="C5313" s="1">
        <v>0.29418250543657498</v>
      </c>
    </row>
    <row r="5314" spans="1:3" x14ac:dyDescent="0.25">
      <c r="A5314" t="s">
        <v>279</v>
      </c>
      <c r="B5314" t="s">
        <v>123</v>
      </c>
      <c r="C5314" s="1">
        <v>0.30530836740365402</v>
      </c>
    </row>
    <row r="5315" spans="1:3" x14ac:dyDescent="0.25">
      <c r="A5315" t="s">
        <v>279</v>
      </c>
      <c r="B5315" t="s">
        <v>188</v>
      </c>
      <c r="C5315" s="1">
        <v>0.32273376084845901</v>
      </c>
    </row>
    <row r="5316" spans="1:3" x14ac:dyDescent="0.25">
      <c r="A5316" t="s">
        <v>279</v>
      </c>
      <c r="B5316" t="s">
        <v>392</v>
      </c>
      <c r="C5316" s="1">
        <v>0.300732590120799</v>
      </c>
    </row>
    <row r="5317" spans="1:3" x14ac:dyDescent="0.25">
      <c r="A5317" t="s">
        <v>279</v>
      </c>
      <c r="B5317" t="s">
        <v>192</v>
      </c>
      <c r="C5317" s="1">
        <v>0.30572377062782302</v>
      </c>
    </row>
    <row r="5318" spans="1:3" x14ac:dyDescent="0.25">
      <c r="A5318" t="s">
        <v>279</v>
      </c>
      <c r="B5318" t="s">
        <v>306</v>
      </c>
      <c r="C5318" s="1">
        <v>0.298335178705465</v>
      </c>
    </row>
    <row r="5319" spans="1:3" x14ac:dyDescent="0.25">
      <c r="A5319" t="s">
        <v>279</v>
      </c>
      <c r="B5319" t="s">
        <v>308</v>
      </c>
      <c r="C5319" s="1">
        <v>0.30636461322783998</v>
      </c>
    </row>
    <row r="5320" spans="1:3" x14ac:dyDescent="0.25">
      <c r="A5320" t="s">
        <v>279</v>
      </c>
      <c r="B5320" t="s">
        <v>128</v>
      </c>
      <c r="C5320" s="1">
        <v>0.35221863174606699</v>
      </c>
    </row>
    <row r="5321" spans="1:3" x14ac:dyDescent="0.25">
      <c r="A5321" t="s">
        <v>279</v>
      </c>
      <c r="B5321" t="s">
        <v>200</v>
      </c>
      <c r="C5321" s="1">
        <v>0.338657132460915</v>
      </c>
    </row>
    <row r="5322" spans="1:3" x14ac:dyDescent="0.25">
      <c r="A5322" t="s">
        <v>279</v>
      </c>
      <c r="B5322" t="s">
        <v>201</v>
      </c>
      <c r="C5322" s="1">
        <v>0.31869833149182603</v>
      </c>
    </row>
    <row r="5323" spans="1:3" x14ac:dyDescent="0.25">
      <c r="A5323" t="s">
        <v>279</v>
      </c>
      <c r="B5323" t="s">
        <v>394</v>
      </c>
      <c r="C5323" s="1">
        <v>0.292879710782045</v>
      </c>
    </row>
    <row r="5324" spans="1:3" x14ac:dyDescent="0.25">
      <c r="A5324" t="s">
        <v>279</v>
      </c>
      <c r="B5324" t="s">
        <v>130</v>
      </c>
      <c r="C5324" s="1">
        <v>0.31591993692821302</v>
      </c>
    </row>
    <row r="5325" spans="1:3" x14ac:dyDescent="0.25">
      <c r="A5325" t="s">
        <v>279</v>
      </c>
      <c r="B5325" t="s">
        <v>131</v>
      </c>
      <c r="C5325" s="1">
        <v>0.37039872624897502</v>
      </c>
    </row>
    <row r="5326" spans="1:3" x14ac:dyDescent="0.25">
      <c r="A5326" t="s">
        <v>279</v>
      </c>
      <c r="B5326" t="s">
        <v>325</v>
      </c>
      <c r="C5326" s="1">
        <v>0.30862163926298503</v>
      </c>
    </row>
    <row r="5327" spans="1:3" x14ac:dyDescent="0.25">
      <c r="A5327" t="s">
        <v>279</v>
      </c>
      <c r="B5327" t="s">
        <v>208</v>
      </c>
      <c r="C5327" s="1">
        <v>0.35501225134963799</v>
      </c>
    </row>
    <row r="5328" spans="1:3" x14ac:dyDescent="0.25">
      <c r="A5328" t="s">
        <v>279</v>
      </c>
      <c r="B5328" t="s">
        <v>210</v>
      </c>
      <c r="C5328" s="1">
        <v>0.308179231934959</v>
      </c>
    </row>
    <row r="5329" spans="1:3" x14ac:dyDescent="0.25">
      <c r="A5329" t="s">
        <v>279</v>
      </c>
      <c r="B5329" t="s">
        <v>214</v>
      </c>
      <c r="C5329" s="1">
        <v>0.31295463517646999</v>
      </c>
    </row>
    <row r="5330" spans="1:3" x14ac:dyDescent="0.25">
      <c r="A5330" t="s">
        <v>279</v>
      </c>
      <c r="B5330" t="s">
        <v>217</v>
      </c>
      <c r="C5330" s="1">
        <v>0.313213855495028</v>
      </c>
    </row>
    <row r="5331" spans="1:3" x14ac:dyDescent="0.25">
      <c r="A5331" t="s">
        <v>279</v>
      </c>
      <c r="B5331" t="s">
        <v>334</v>
      </c>
      <c r="C5331" s="1">
        <v>0.30789359643884601</v>
      </c>
    </row>
    <row r="5332" spans="1:3" x14ac:dyDescent="0.25">
      <c r="A5332" t="s">
        <v>279</v>
      </c>
      <c r="B5332" t="s">
        <v>219</v>
      </c>
      <c r="C5332" s="1">
        <v>0.30164907830819898</v>
      </c>
    </row>
    <row r="5333" spans="1:3" x14ac:dyDescent="0.25">
      <c r="A5333" t="s">
        <v>279</v>
      </c>
      <c r="B5333" t="s">
        <v>227</v>
      </c>
      <c r="C5333" s="1">
        <v>0.33074461067719901</v>
      </c>
    </row>
    <row r="5334" spans="1:3" x14ac:dyDescent="0.25">
      <c r="A5334" t="s">
        <v>279</v>
      </c>
      <c r="B5334" t="s">
        <v>228</v>
      </c>
      <c r="C5334" s="1">
        <v>0.347134182845242</v>
      </c>
    </row>
    <row r="5335" spans="1:3" x14ac:dyDescent="0.25">
      <c r="A5335" t="s">
        <v>279</v>
      </c>
      <c r="B5335" t="s">
        <v>229</v>
      </c>
      <c r="C5335" s="1">
        <v>0.29133361176087802</v>
      </c>
    </row>
    <row r="5336" spans="1:3" x14ac:dyDescent="0.25">
      <c r="A5336" t="s">
        <v>279</v>
      </c>
      <c r="B5336" t="s">
        <v>231</v>
      </c>
      <c r="C5336" s="1">
        <v>0.31436815171356097</v>
      </c>
    </row>
    <row r="5337" spans="1:3" x14ac:dyDescent="0.25">
      <c r="A5337" t="s">
        <v>279</v>
      </c>
      <c r="B5337" t="s">
        <v>140</v>
      </c>
      <c r="C5337" s="1">
        <v>0.29870092531360498</v>
      </c>
    </row>
    <row r="5338" spans="1:3" x14ac:dyDescent="0.25">
      <c r="A5338" t="s">
        <v>279</v>
      </c>
      <c r="B5338" t="s">
        <v>235</v>
      </c>
      <c r="C5338" s="1">
        <v>0.29966619104901898</v>
      </c>
    </row>
    <row r="5339" spans="1:3" x14ac:dyDescent="0.25">
      <c r="A5339" t="s">
        <v>279</v>
      </c>
      <c r="B5339" t="s">
        <v>350</v>
      </c>
      <c r="C5339" s="1">
        <v>0.29092170915285398</v>
      </c>
    </row>
    <row r="5340" spans="1:3" x14ac:dyDescent="0.25">
      <c r="A5340" t="s">
        <v>279</v>
      </c>
      <c r="B5340" t="s">
        <v>239</v>
      </c>
      <c r="C5340" s="1">
        <v>0.34374988249479699</v>
      </c>
    </row>
    <row r="5341" spans="1:3" x14ac:dyDescent="0.25">
      <c r="A5341" t="s">
        <v>279</v>
      </c>
      <c r="B5341" t="s">
        <v>142</v>
      </c>
      <c r="C5341" s="1">
        <v>0.33302627483694203</v>
      </c>
    </row>
    <row r="5342" spans="1:3" x14ac:dyDescent="0.25">
      <c r="A5342" t="s">
        <v>279</v>
      </c>
      <c r="B5342" t="s">
        <v>242</v>
      </c>
      <c r="C5342" s="1">
        <v>0.34532949296431498</v>
      </c>
    </row>
    <row r="5343" spans="1:3" x14ac:dyDescent="0.25">
      <c r="A5343" t="s">
        <v>279</v>
      </c>
      <c r="B5343" t="s">
        <v>146</v>
      </c>
      <c r="C5343" s="1">
        <v>0.30350780509840602</v>
      </c>
    </row>
    <row r="5344" spans="1:3" x14ac:dyDescent="0.25">
      <c r="A5344" t="s">
        <v>279</v>
      </c>
      <c r="B5344" t="s">
        <v>402</v>
      </c>
      <c r="C5344" s="1">
        <v>0.29727725108463898</v>
      </c>
    </row>
    <row r="5345" spans="1:3" x14ac:dyDescent="0.25">
      <c r="A5345" t="s">
        <v>279</v>
      </c>
      <c r="B5345" t="s">
        <v>245</v>
      </c>
      <c r="C5345" s="1">
        <v>0.28926212459060402</v>
      </c>
    </row>
    <row r="5346" spans="1:3" x14ac:dyDescent="0.25">
      <c r="A5346" t="s">
        <v>279</v>
      </c>
      <c r="B5346" t="s">
        <v>250</v>
      </c>
      <c r="C5346" s="1">
        <v>0.360258751424616</v>
      </c>
    </row>
    <row r="5347" spans="1:3" x14ac:dyDescent="0.25">
      <c r="A5347" t="s">
        <v>279</v>
      </c>
      <c r="B5347" t="s">
        <v>152</v>
      </c>
      <c r="C5347" s="1">
        <v>0.32324363238501402</v>
      </c>
    </row>
    <row r="5348" spans="1:3" x14ac:dyDescent="0.25">
      <c r="A5348" t="s">
        <v>279</v>
      </c>
      <c r="B5348" t="s">
        <v>365</v>
      </c>
      <c r="C5348" s="1">
        <v>0.30172979511284698</v>
      </c>
    </row>
    <row r="5349" spans="1:3" x14ac:dyDescent="0.25">
      <c r="A5349" t="s">
        <v>279</v>
      </c>
      <c r="B5349" t="s">
        <v>369</v>
      </c>
      <c r="C5349" s="1">
        <v>0.30317102908419802</v>
      </c>
    </row>
    <row r="5350" spans="1:3" x14ac:dyDescent="0.25">
      <c r="A5350" t="s">
        <v>279</v>
      </c>
      <c r="B5350" t="s">
        <v>261</v>
      </c>
      <c r="C5350" s="1">
        <v>0.33958356080659502</v>
      </c>
    </row>
    <row r="5351" spans="1:3" x14ac:dyDescent="0.25">
      <c r="A5351" t="s">
        <v>279</v>
      </c>
      <c r="B5351" t="s">
        <v>262</v>
      </c>
      <c r="C5351" s="1">
        <v>0.29289080457656602</v>
      </c>
    </row>
    <row r="5352" spans="1:3" x14ac:dyDescent="0.25">
      <c r="A5352" t="s">
        <v>279</v>
      </c>
      <c r="B5352" t="s">
        <v>383</v>
      </c>
      <c r="C5352" s="1">
        <v>0.29859372339449702</v>
      </c>
    </row>
    <row r="5353" spans="1:3" x14ac:dyDescent="0.25">
      <c r="A5353" t="s">
        <v>279</v>
      </c>
      <c r="B5353" t="s">
        <v>265</v>
      </c>
      <c r="C5353" s="1">
        <v>0.29655387453530202</v>
      </c>
    </row>
    <row r="5354" spans="1:3" x14ac:dyDescent="0.25">
      <c r="A5354" t="s">
        <v>279</v>
      </c>
      <c r="B5354" t="s">
        <v>266</v>
      </c>
      <c r="C5354" s="1">
        <v>0.30165007327709598</v>
      </c>
    </row>
    <row r="5355" spans="1:3" x14ac:dyDescent="0.25">
      <c r="A5355" t="s">
        <v>279</v>
      </c>
      <c r="B5355" t="s">
        <v>267</v>
      </c>
      <c r="C5355" s="1">
        <v>0.29881025222137297</v>
      </c>
    </row>
    <row r="5356" spans="1:3" x14ac:dyDescent="0.25">
      <c r="A5356" t="s">
        <v>279</v>
      </c>
      <c r="B5356" t="s">
        <v>271</v>
      </c>
      <c r="C5356" s="1">
        <v>0.31139333920037399</v>
      </c>
    </row>
    <row r="5357" spans="1:3" x14ac:dyDescent="0.25">
      <c r="A5357" t="s">
        <v>279</v>
      </c>
      <c r="B5357" t="s">
        <v>153</v>
      </c>
      <c r="C5357" s="1">
        <v>0.32774559100871897</v>
      </c>
    </row>
    <row r="5358" spans="1:3" x14ac:dyDescent="0.25">
      <c r="A5358" t="s">
        <v>172</v>
      </c>
      <c r="B5358" t="s">
        <v>282</v>
      </c>
      <c r="C5358" s="1">
        <v>0.30357727057146999</v>
      </c>
    </row>
    <row r="5359" spans="1:3" x14ac:dyDescent="0.25">
      <c r="A5359" t="s">
        <v>172</v>
      </c>
      <c r="B5359" t="s">
        <v>174</v>
      </c>
      <c r="C5359" s="1">
        <v>0.28947408585510598</v>
      </c>
    </row>
    <row r="5360" spans="1:3" x14ac:dyDescent="0.25">
      <c r="A5360" t="s">
        <v>172</v>
      </c>
      <c r="B5360" t="s">
        <v>175</v>
      </c>
      <c r="C5360" s="1">
        <v>0.300256318773028</v>
      </c>
    </row>
    <row r="5361" spans="1:3" x14ac:dyDescent="0.25">
      <c r="A5361" t="s">
        <v>172</v>
      </c>
      <c r="B5361" t="s">
        <v>178</v>
      </c>
      <c r="C5361" s="1">
        <v>0.33071966175133899</v>
      </c>
    </row>
    <row r="5362" spans="1:3" x14ac:dyDescent="0.25">
      <c r="A5362" t="s">
        <v>172</v>
      </c>
      <c r="B5362" t="s">
        <v>180</v>
      </c>
      <c r="C5362" s="1">
        <v>0.34793435104627102</v>
      </c>
    </row>
    <row r="5363" spans="1:3" x14ac:dyDescent="0.25">
      <c r="A5363" t="s">
        <v>172</v>
      </c>
      <c r="B5363" t="s">
        <v>181</v>
      </c>
      <c r="C5363" s="1">
        <v>0.37487216867830703</v>
      </c>
    </row>
    <row r="5364" spans="1:3" x14ac:dyDescent="0.25">
      <c r="A5364" t="s">
        <v>172</v>
      </c>
      <c r="B5364" t="s">
        <v>289</v>
      </c>
      <c r="C5364" s="1">
        <v>0.30806000335876499</v>
      </c>
    </row>
    <row r="5365" spans="1:3" x14ac:dyDescent="0.25">
      <c r="A5365" t="s">
        <v>172</v>
      </c>
      <c r="B5365" t="s">
        <v>187</v>
      </c>
      <c r="C5365" s="1">
        <v>0.349684823743661</v>
      </c>
    </row>
    <row r="5366" spans="1:3" x14ac:dyDescent="0.25">
      <c r="A5366" t="s">
        <v>172</v>
      </c>
      <c r="B5366" t="s">
        <v>188</v>
      </c>
      <c r="C5366" s="1">
        <v>0.35037590670023999</v>
      </c>
    </row>
    <row r="5367" spans="1:3" x14ac:dyDescent="0.25">
      <c r="A5367" t="s">
        <v>172</v>
      </c>
      <c r="B5367" t="s">
        <v>189</v>
      </c>
      <c r="C5367" s="1">
        <v>0.31454814997257202</v>
      </c>
    </row>
    <row r="5368" spans="1:3" x14ac:dyDescent="0.25">
      <c r="A5368" t="s">
        <v>172</v>
      </c>
      <c r="B5368" t="s">
        <v>190</v>
      </c>
      <c r="C5368" s="1">
        <v>0.31241316269324998</v>
      </c>
    </row>
    <row r="5369" spans="1:3" x14ac:dyDescent="0.25">
      <c r="A5369" t="s">
        <v>172</v>
      </c>
      <c r="B5369" t="s">
        <v>302</v>
      </c>
      <c r="C5369" s="1">
        <v>0.32620269009800301</v>
      </c>
    </row>
    <row r="5370" spans="1:3" x14ac:dyDescent="0.25">
      <c r="A5370" t="s">
        <v>172</v>
      </c>
      <c r="B5370" t="s">
        <v>126</v>
      </c>
      <c r="C5370" s="1">
        <v>0.31368754793664</v>
      </c>
    </row>
    <row r="5371" spans="1:3" x14ac:dyDescent="0.25">
      <c r="A5371" t="s">
        <v>172</v>
      </c>
      <c r="B5371" t="s">
        <v>308</v>
      </c>
      <c r="C5371" s="1">
        <v>0.315514322641269</v>
      </c>
    </row>
    <row r="5372" spans="1:3" x14ac:dyDescent="0.25">
      <c r="A5372" t="s">
        <v>172</v>
      </c>
      <c r="B5372" t="s">
        <v>309</v>
      </c>
      <c r="C5372" s="1">
        <v>0.334780210921376</v>
      </c>
    </row>
    <row r="5373" spans="1:3" x14ac:dyDescent="0.25">
      <c r="A5373" t="s">
        <v>172</v>
      </c>
      <c r="B5373" t="s">
        <v>128</v>
      </c>
      <c r="C5373" s="1">
        <v>0.37550383762900202</v>
      </c>
    </row>
    <row r="5374" spans="1:3" x14ac:dyDescent="0.25">
      <c r="A5374" t="s">
        <v>172</v>
      </c>
      <c r="B5374" t="s">
        <v>199</v>
      </c>
      <c r="C5374" s="1">
        <v>0.29343316196673402</v>
      </c>
    </row>
    <row r="5375" spans="1:3" x14ac:dyDescent="0.25">
      <c r="A5375" t="s">
        <v>172</v>
      </c>
      <c r="B5375" t="s">
        <v>200</v>
      </c>
      <c r="C5375" s="1">
        <v>0.363468903012795</v>
      </c>
    </row>
    <row r="5376" spans="1:3" x14ac:dyDescent="0.25">
      <c r="A5376" t="s">
        <v>172</v>
      </c>
      <c r="B5376" t="s">
        <v>201</v>
      </c>
      <c r="C5376" s="1">
        <v>0.29220303953468502</v>
      </c>
    </row>
    <row r="5377" spans="1:3" x14ac:dyDescent="0.25">
      <c r="A5377" t="s">
        <v>172</v>
      </c>
      <c r="B5377" t="s">
        <v>394</v>
      </c>
      <c r="C5377" s="1">
        <v>0.30385226428011303</v>
      </c>
    </row>
    <row r="5378" spans="1:3" x14ac:dyDescent="0.25">
      <c r="A5378" t="s">
        <v>172</v>
      </c>
      <c r="B5378" t="s">
        <v>318</v>
      </c>
      <c r="C5378" s="1">
        <v>0.29882972422765502</v>
      </c>
    </row>
    <row r="5379" spans="1:3" x14ac:dyDescent="0.25">
      <c r="A5379" t="s">
        <v>172</v>
      </c>
      <c r="B5379" t="s">
        <v>131</v>
      </c>
      <c r="C5379" s="1">
        <v>0.362627986652721</v>
      </c>
    </row>
    <row r="5380" spans="1:3" x14ac:dyDescent="0.25">
      <c r="A5380" t="s">
        <v>172</v>
      </c>
      <c r="B5380" t="s">
        <v>208</v>
      </c>
      <c r="C5380" s="1">
        <v>0.36605883548060703</v>
      </c>
    </row>
    <row r="5381" spans="1:3" x14ac:dyDescent="0.25">
      <c r="A5381" t="s">
        <v>172</v>
      </c>
      <c r="B5381" t="s">
        <v>213</v>
      </c>
      <c r="C5381" s="1">
        <v>0.31623092879408099</v>
      </c>
    </row>
    <row r="5382" spans="1:3" x14ac:dyDescent="0.25">
      <c r="A5382" t="s">
        <v>172</v>
      </c>
      <c r="B5382" t="s">
        <v>214</v>
      </c>
      <c r="C5382" s="1">
        <v>0.30599894654666998</v>
      </c>
    </row>
    <row r="5383" spans="1:3" x14ac:dyDescent="0.25">
      <c r="A5383" t="s">
        <v>172</v>
      </c>
      <c r="B5383" t="s">
        <v>215</v>
      </c>
      <c r="C5383" s="1">
        <v>0.29771399643459501</v>
      </c>
    </row>
    <row r="5384" spans="1:3" x14ac:dyDescent="0.25">
      <c r="A5384" t="s">
        <v>172</v>
      </c>
      <c r="B5384" t="s">
        <v>216</v>
      </c>
      <c r="C5384" s="1">
        <v>0.30213118965457297</v>
      </c>
    </row>
    <row r="5385" spans="1:3" x14ac:dyDescent="0.25">
      <c r="A5385" t="s">
        <v>172</v>
      </c>
      <c r="B5385" t="s">
        <v>218</v>
      </c>
      <c r="C5385" s="1">
        <v>0.29034847797866398</v>
      </c>
    </row>
    <row r="5386" spans="1:3" x14ac:dyDescent="0.25">
      <c r="A5386" t="s">
        <v>172</v>
      </c>
      <c r="B5386" t="s">
        <v>219</v>
      </c>
      <c r="C5386" s="1">
        <v>0.29500857627760402</v>
      </c>
    </row>
    <row r="5387" spans="1:3" x14ac:dyDescent="0.25">
      <c r="A5387" t="s">
        <v>172</v>
      </c>
      <c r="B5387" t="s">
        <v>137</v>
      </c>
      <c r="C5387" s="1">
        <v>0.32564104105937702</v>
      </c>
    </row>
    <row r="5388" spans="1:3" x14ac:dyDescent="0.25">
      <c r="A5388" t="s">
        <v>172</v>
      </c>
      <c r="B5388" t="s">
        <v>227</v>
      </c>
      <c r="C5388" s="1">
        <v>0.33325372095653499</v>
      </c>
    </row>
    <row r="5389" spans="1:3" x14ac:dyDescent="0.25">
      <c r="A5389" t="s">
        <v>172</v>
      </c>
      <c r="B5389" t="s">
        <v>228</v>
      </c>
      <c r="C5389" s="1">
        <v>0.34572653388446001</v>
      </c>
    </row>
    <row r="5390" spans="1:3" x14ac:dyDescent="0.25">
      <c r="A5390" t="s">
        <v>172</v>
      </c>
      <c r="B5390" t="s">
        <v>231</v>
      </c>
      <c r="C5390" s="1">
        <v>0.33823469064406497</v>
      </c>
    </row>
    <row r="5391" spans="1:3" x14ac:dyDescent="0.25">
      <c r="A5391" t="s">
        <v>172</v>
      </c>
      <c r="B5391" t="s">
        <v>233</v>
      </c>
      <c r="C5391" s="1">
        <v>0.33377192680975798</v>
      </c>
    </row>
    <row r="5392" spans="1:3" x14ac:dyDescent="0.25">
      <c r="A5392" t="s">
        <v>172</v>
      </c>
      <c r="B5392" t="s">
        <v>140</v>
      </c>
      <c r="C5392" s="1">
        <v>0.32928303397847802</v>
      </c>
    </row>
    <row r="5393" spans="1:3" x14ac:dyDescent="0.25">
      <c r="A5393" t="s">
        <v>172</v>
      </c>
      <c r="B5393" t="s">
        <v>409</v>
      </c>
      <c r="C5393" s="1">
        <v>0.30623636242482899</v>
      </c>
    </row>
    <row r="5394" spans="1:3" x14ac:dyDescent="0.25">
      <c r="A5394" t="s">
        <v>172</v>
      </c>
      <c r="B5394" t="s">
        <v>236</v>
      </c>
      <c r="C5394" s="1">
        <v>0.311497879739984</v>
      </c>
    </row>
    <row r="5395" spans="1:3" x14ac:dyDescent="0.25">
      <c r="A5395" t="s">
        <v>172</v>
      </c>
      <c r="B5395" t="s">
        <v>141</v>
      </c>
      <c r="C5395" s="1">
        <v>0.29712533599267199</v>
      </c>
    </row>
    <row r="5396" spans="1:3" x14ac:dyDescent="0.25">
      <c r="A5396" t="s">
        <v>172</v>
      </c>
      <c r="B5396" t="s">
        <v>350</v>
      </c>
      <c r="C5396" s="1">
        <v>0.31051447422744499</v>
      </c>
    </row>
    <row r="5397" spans="1:3" x14ac:dyDescent="0.25">
      <c r="A5397" t="s">
        <v>172</v>
      </c>
      <c r="B5397" t="s">
        <v>239</v>
      </c>
      <c r="C5397" s="1">
        <v>0.32006220838433502</v>
      </c>
    </row>
    <row r="5398" spans="1:3" x14ac:dyDescent="0.25">
      <c r="A5398" t="s">
        <v>172</v>
      </c>
      <c r="B5398" t="s">
        <v>242</v>
      </c>
      <c r="C5398" s="1">
        <v>0.364359465839101</v>
      </c>
    </row>
    <row r="5399" spans="1:3" x14ac:dyDescent="0.25">
      <c r="A5399" t="s">
        <v>172</v>
      </c>
      <c r="B5399" t="s">
        <v>361</v>
      </c>
      <c r="C5399" s="1">
        <v>0.28921633010453701</v>
      </c>
    </row>
    <row r="5400" spans="1:3" x14ac:dyDescent="0.25">
      <c r="A5400" t="s">
        <v>172</v>
      </c>
      <c r="B5400" t="s">
        <v>246</v>
      </c>
      <c r="C5400" s="1">
        <v>0.304834505205622</v>
      </c>
    </row>
    <row r="5401" spans="1:3" x14ac:dyDescent="0.25">
      <c r="A5401" t="s">
        <v>172</v>
      </c>
      <c r="B5401" t="s">
        <v>250</v>
      </c>
      <c r="C5401" s="1">
        <v>0.31203249842508102</v>
      </c>
    </row>
    <row r="5402" spans="1:3" x14ac:dyDescent="0.25">
      <c r="A5402" t="s">
        <v>172</v>
      </c>
      <c r="B5402" t="s">
        <v>366</v>
      </c>
      <c r="C5402" s="1">
        <v>0.30700567869943901</v>
      </c>
    </row>
    <row r="5403" spans="1:3" x14ac:dyDescent="0.25">
      <c r="A5403" t="s">
        <v>172</v>
      </c>
      <c r="B5403" t="s">
        <v>368</v>
      </c>
      <c r="C5403" s="1">
        <v>0.31657402924529598</v>
      </c>
    </row>
    <row r="5404" spans="1:3" x14ac:dyDescent="0.25">
      <c r="A5404" t="s">
        <v>172</v>
      </c>
      <c r="B5404" t="s">
        <v>261</v>
      </c>
      <c r="C5404" s="1">
        <v>0.32089391232811099</v>
      </c>
    </row>
    <row r="5405" spans="1:3" x14ac:dyDescent="0.25">
      <c r="A5405" t="s">
        <v>172</v>
      </c>
      <c r="B5405" t="s">
        <v>265</v>
      </c>
      <c r="C5405" s="1">
        <v>0.30744792708040097</v>
      </c>
    </row>
    <row r="5406" spans="1:3" x14ac:dyDescent="0.25">
      <c r="A5406" t="s">
        <v>172</v>
      </c>
      <c r="B5406" t="s">
        <v>267</v>
      </c>
      <c r="C5406" s="1">
        <v>0.31561311864559499</v>
      </c>
    </row>
    <row r="5407" spans="1:3" x14ac:dyDescent="0.25">
      <c r="A5407" t="s">
        <v>172</v>
      </c>
      <c r="B5407" t="s">
        <v>271</v>
      </c>
      <c r="C5407" s="1">
        <v>0.36322793316303698</v>
      </c>
    </row>
    <row r="5408" spans="1:3" x14ac:dyDescent="0.25">
      <c r="A5408" t="s">
        <v>172</v>
      </c>
      <c r="B5408" t="s">
        <v>272</v>
      </c>
      <c r="C5408" s="1">
        <v>0.30034124118754202</v>
      </c>
    </row>
    <row r="5409" spans="1:3" x14ac:dyDescent="0.25">
      <c r="A5409" t="s">
        <v>172</v>
      </c>
      <c r="B5409" t="s">
        <v>153</v>
      </c>
      <c r="C5409" s="1">
        <v>0.29871930939944902</v>
      </c>
    </row>
    <row r="5410" spans="1:3" x14ac:dyDescent="0.25">
      <c r="A5410" t="s">
        <v>280</v>
      </c>
      <c r="B5410" t="s">
        <v>116</v>
      </c>
      <c r="C5410" s="1">
        <v>0.30622875581937198</v>
      </c>
    </row>
    <row r="5411" spans="1:3" x14ac:dyDescent="0.25">
      <c r="A5411" t="s">
        <v>280</v>
      </c>
      <c r="B5411" t="s">
        <v>180</v>
      </c>
      <c r="C5411" s="1">
        <v>0.29405180911232098</v>
      </c>
    </row>
    <row r="5412" spans="1:3" x14ac:dyDescent="0.25">
      <c r="A5412" t="s">
        <v>280</v>
      </c>
      <c r="B5412" t="s">
        <v>194</v>
      </c>
      <c r="C5412" s="1">
        <v>0.29176992033742599</v>
      </c>
    </row>
    <row r="5413" spans="1:3" x14ac:dyDescent="0.25">
      <c r="A5413" t="s">
        <v>280</v>
      </c>
      <c r="B5413" t="s">
        <v>128</v>
      </c>
      <c r="C5413" s="1">
        <v>0.29832874263743497</v>
      </c>
    </row>
    <row r="5414" spans="1:3" x14ac:dyDescent="0.25">
      <c r="A5414" t="s">
        <v>280</v>
      </c>
      <c r="B5414" t="s">
        <v>130</v>
      </c>
      <c r="C5414" s="1">
        <v>0.29505750023701799</v>
      </c>
    </row>
    <row r="5415" spans="1:3" x14ac:dyDescent="0.25">
      <c r="A5415" t="s">
        <v>280</v>
      </c>
      <c r="B5415" t="s">
        <v>131</v>
      </c>
      <c r="C5415" s="1">
        <v>0.29003767437260303</v>
      </c>
    </row>
    <row r="5416" spans="1:3" x14ac:dyDescent="0.25">
      <c r="A5416" t="s">
        <v>280</v>
      </c>
      <c r="B5416" t="s">
        <v>135</v>
      </c>
      <c r="C5416" s="1">
        <v>0.29266084188549901</v>
      </c>
    </row>
    <row r="5417" spans="1:3" x14ac:dyDescent="0.25">
      <c r="A5417" t="s">
        <v>280</v>
      </c>
      <c r="B5417" t="s">
        <v>137</v>
      </c>
      <c r="C5417" s="1">
        <v>0.292305448525568</v>
      </c>
    </row>
    <row r="5418" spans="1:3" x14ac:dyDescent="0.25">
      <c r="A5418" t="s">
        <v>280</v>
      </c>
      <c r="B5418" t="s">
        <v>239</v>
      </c>
      <c r="C5418" s="1">
        <v>0.30203504220220401</v>
      </c>
    </row>
    <row r="5419" spans="1:3" x14ac:dyDescent="0.25">
      <c r="A5419" t="s">
        <v>280</v>
      </c>
      <c r="B5419" t="s">
        <v>143</v>
      </c>
      <c r="C5419" s="1">
        <v>0.31046394648706599</v>
      </c>
    </row>
    <row r="5420" spans="1:3" x14ac:dyDescent="0.25">
      <c r="A5420" t="s">
        <v>280</v>
      </c>
      <c r="B5420" t="s">
        <v>242</v>
      </c>
      <c r="C5420" s="1">
        <v>0.29190274839064101</v>
      </c>
    </row>
    <row r="5421" spans="1:3" x14ac:dyDescent="0.25">
      <c r="A5421" t="s">
        <v>280</v>
      </c>
      <c r="B5421" t="s">
        <v>146</v>
      </c>
      <c r="C5421" s="1">
        <v>0.28988800390953201</v>
      </c>
    </row>
    <row r="5422" spans="1:3" x14ac:dyDescent="0.25">
      <c r="A5422" t="s">
        <v>280</v>
      </c>
      <c r="B5422" t="s">
        <v>253</v>
      </c>
      <c r="C5422" s="1">
        <v>0.303669933674106</v>
      </c>
    </row>
    <row r="5423" spans="1:3" x14ac:dyDescent="0.25">
      <c r="A5423" t="s">
        <v>280</v>
      </c>
      <c r="B5423" t="s">
        <v>153</v>
      </c>
      <c r="C5423" s="1">
        <v>0.310828088076465</v>
      </c>
    </row>
    <row r="5424" spans="1:3" x14ac:dyDescent="0.25">
      <c r="A5424" t="s">
        <v>116</v>
      </c>
      <c r="B5424" t="s">
        <v>155</v>
      </c>
      <c r="C5424" s="1">
        <v>0.29054406341226302</v>
      </c>
    </row>
    <row r="5425" spans="1:3" x14ac:dyDescent="0.25">
      <c r="A5425" t="s">
        <v>116</v>
      </c>
      <c r="B5425" t="s">
        <v>162</v>
      </c>
      <c r="C5425" s="1">
        <v>0.29937189938340503</v>
      </c>
    </row>
    <row r="5426" spans="1:3" x14ac:dyDescent="0.25">
      <c r="A5426" t="s">
        <v>116</v>
      </c>
      <c r="B5426" t="s">
        <v>281</v>
      </c>
      <c r="C5426" s="1">
        <v>0.29471515128331999</v>
      </c>
    </row>
    <row r="5427" spans="1:3" x14ac:dyDescent="0.25">
      <c r="A5427" t="s">
        <v>116</v>
      </c>
      <c r="B5427" t="s">
        <v>378</v>
      </c>
      <c r="C5427" s="1">
        <v>0.296562703702695</v>
      </c>
    </row>
    <row r="5428" spans="1:3" x14ac:dyDescent="0.25">
      <c r="A5428" t="s">
        <v>116</v>
      </c>
      <c r="B5428" t="s">
        <v>173</v>
      </c>
      <c r="C5428" s="1">
        <v>0.29807315164714998</v>
      </c>
    </row>
    <row r="5429" spans="1:3" x14ac:dyDescent="0.25">
      <c r="A5429" t="s">
        <v>116</v>
      </c>
      <c r="B5429" t="s">
        <v>282</v>
      </c>
      <c r="C5429" s="1">
        <v>0.31146985800403498</v>
      </c>
    </row>
    <row r="5430" spans="1:3" x14ac:dyDescent="0.25">
      <c r="A5430" t="s">
        <v>116</v>
      </c>
      <c r="B5430" t="s">
        <v>283</v>
      </c>
      <c r="C5430" s="1">
        <v>0.29729091339962299</v>
      </c>
    </row>
    <row r="5431" spans="1:3" x14ac:dyDescent="0.25">
      <c r="A5431" t="s">
        <v>116</v>
      </c>
      <c r="B5431" t="s">
        <v>174</v>
      </c>
      <c r="C5431" s="1">
        <v>0.29012020068053701</v>
      </c>
    </row>
    <row r="5432" spans="1:3" x14ac:dyDescent="0.25">
      <c r="A5432" t="s">
        <v>116</v>
      </c>
      <c r="B5432" t="s">
        <v>117</v>
      </c>
      <c r="C5432" s="1">
        <v>0.29940992217766099</v>
      </c>
    </row>
    <row r="5433" spans="1:3" x14ac:dyDescent="0.25">
      <c r="A5433" t="s">
        <v>116</v>
      </c>
      <c r="B5433" t="s">
        <v>176</v>
      </c>
      <c r="C5433" s="1">
        <v>0.31957119392132</v>
      </c>
    </row>
    <row r="5434" spans="1:3" x14ac:dyDescent="0.25">
      <c r="A5434" t="s">
        <v>116</v>
      </c>
      <c r="B5434" t="s">
        <v>177</v>
      </c>
      <c r="C5434" s="1">
        <v>0.311909934764317</v>
      </c>
    </row>
    <row r="5435" spans="1:3" x14ac:dyDescent="0.25">
      <c r="A5435" t="s">
        <v>116</v>
      </c>
      <c r="B5435" t="s">
        <v>180</v>
      </c>
      <c r="C5435" s="1">
        <v>0.33511141466766498</v>
      </c>
    </row>
    <row r="5436" spans="1:3" x14ac:dyDescent="0.25">
      <c r="A5436" t="s">
        <v>116</v>
      </c>
      <c r="B5436" t="s">
        <v>287</v>
      </c>
      <c r="C5436" s="1">
        <v>0.29286150828391799</v>
      </c>
    </row>
    <row r="5437" spans="1:3" x14ac:dyDescent="0.25">
      <c r="A5437" t="s">
        <v>116</v>
      </c>
      <c r="B5437" t="s">
        <v>181</v>
      </c>
      <c r="C5437" s="1">
        <v>0.33554275730539301</v>
      </c>
    </row>
    <row r="5438" spans="1:3" x14ac:dyDescent="0.25">
      <c r="A5438" t="s">
        <v>116</v>
      </c>
      <c r="B5438" t="s">
        <v>182</v>
      </c>
      <c r="C5438" s="1">
        <v>0.31265473779024699</v>
      </c>
    </row>
    <row r="5439" spans="1:3" x14ac:dyDescent="0.25">
      <c r="A5439" t="s">
        <v>116</v>
      </c>
      <c r="B5439" t="s">
        <v>290</v>
      </c>
      <c r="C5439" s="1">
        <v>0.30858352394585398</v>
      </c>
    </row>
    <row r="5440" spans="1:3" x14ac:dyDescent="0.25">
      <c r="A5440" t="s">
        <v>116</v>
      </c>
      <c r="B5440" t="s">
        <v>183</v>
      </c>
      <c r="C5440" s="1">
        <v>0.299522800941322</v>
      </c>
    </row>
    <row r="5441" spans="1:3" x14ac:dyDescent="0.25">
      <c r="A5441" t="s">
        <v>116</v>
      </c>
      <c r="B5441" t="s">
        <v>291</v>
      </c>
      <c r="C5441" s="1">
        <v>0.29193576390301101</v>
      </c>
    </row>
    <row r="5442" spans="1:3" x14ac:dyDescent="0.25">
      <c r="A5442" t="s">
        <v>116</v>
      </c>
      <c r="B5442" t="s">
        <v>184</v>
      </c>
      <c r="C5442" s="1">
        <v>0.30603822905912298</v>
      </c>
    </row>
    <row r="5443" spans="1:3" x14ac:dyDescent="0.25">
      <c r="A5443" t="s">
        <v>116</v>
      </c>
      <c r="B5443" t="s">
        <v>185</v>
      </c>
      <c r="C5443" s="1">
        <v>0.294352444920009</v>
      </c>
    </row>
    <row r="5444" spans="1:3" x14ac:dyDescent="0.25">
      <c r="A5444" t="s">
        <v>116</v>
      </c>
      <c r="B5444" t="s">
        <v>119</v>
      </c>
      <c r="C5444" s="1">
        <v>0.29475228674885201</v>
      </c>
    </row>
    <row r="5445" spans="1:3" x14ac:dyDescent="0.25">
      <c r="A5445" t="s">
        <v>116</v>
      </c>
      <c r="B5445" t="s">
        <v>186</v>
      </c>
      <c r="C5445" s="1">
        <v>0.29942489500562203</v>
      </c>
    </row>
    <row r="5446" spans="1:3" x14ac:dyDescent="0.25">
      <c r="A5446" t="s">
        <v>116</v>
      </c>
      <c r="B5446" t="s">
        <v>296</v>
      </c>
      <c r="C5446" s="1">
        <v>0.30892225721281902</v>
      </c>
    </row>
    <row r="5447" spans="1:3" x14ac:dyDescent="0.25">
      <c r="A5447" t="s">
        <v>116</v>
      </c>
      <c r="B5447" t="s">
        <v>297</v>
      </c>
      <c r="C5447" s="1">
        <v>0.29772594628889198</v>
      </c>
    </row>
    <row r="5448" spans="1:3" x14ac:dyDescent="0.25">
      <c r="A5448" t="s">
        <v>116</v>
      </c>
      <c r="B5448" t="s">
        <v>187</v>
      </c>
      <c r="C5448" s="1">
        <v>0.31192560759257199</v>
      </c>
    </row>
    <row r="5449" spans="1:3" x14ac:dyDescent="0.25">
      <c r="A5449" t="s">
        <v>116</v>
      </c>
      <c r="B5449" t="s">
        <v>121</v>
      </c>
      <c r="C5449" s="1">
        <v>0.30212692197361601</v>
      </c>
    </row>
    <row r="5450" spans="1:3" x14ac:dyDescent="0.25">
      <c r="A5450" t="s">
        <v>116</v>
      </c>
      <c r="B5450" t="s">
        <v>122</v>
      </c>
      <c r="C5450" s="1">
        <v>0.31440134468295899</v>
      </c>
    </row>
    <row r="5451" spans="1:3" x14ac:dyDescent="0.25">
      <c r="A5451" t="s">
        <v>116</v>
      </c>
      <c r="B5451" t="s">
        <v>123</v>
      </c>
      <c r="C5451" s="1">
        <v>0.31444018011936198</v>
      </c>
    </row>
    <row r="5452" spans="1:3" x14ac:dyDescent="0.25">
      <c r="A5452" t="s">
        <v>116</v>
      </c>
      <c r="B5452" t="s">
        <v>124</v>
      </c>
      <c r="C5452" s="1">
        <v>0.30114252358870403</v>
      </c>
    </row>
    <row r="5453" spans="1:3" x14ac:dyDescent="0.25">
      <c r="A5453" t="s">
        <v>116</v>
      </c>
      <c r="B5453" t="s">
        <v>188</v>
      </c>
      <c r="C5453" s="1">
        <v>0.292518440878834</v>
      </c>
    </row>
    <row r="5454" spans="1:3" x14ac:dyDescent="0.25">
      <c r="A5454" t="s">
        <v>116</v>
      </c>
      <c r="B5454" t="s">
        <v>299</v>
      </c>
      <c r="C5454" s="1">
        <v>0.31614095490813698</v>
      </c>
    </row>
    <row r="5455" spans="1:3" x14ac:dyDescent="0.25">
      <c r="A5455" t="s">
        <v>116</v>
      </c>
      <c r="B5455" t="s">
        <v>300</v>
      </c>
      <c r="C5455" s="1">
        <v>0.310432084130424</v>
      </c>
    </row>
    <row r="5456" spans="1:3" x14ac:dyDescent="0.25">
      <c r="A5456" t="s">
        <v>116</v>
      </c>
      <c r="B5456" t="s">
        <v>126</v>
      </c>
      <c r="C5456" s="1">
        <v>0.31560295725989401</v>
      </c>
    </row>
    <row r="5457" spans="1:3" x14ac:dyDescent="0.25">
      <c r="A5457" t="s">
        <v>116</v>
      </c>
      <c r="B5457" t="s">
        <v>192</v>
      </c>
      <c r="C5457" s="1">
        <v>0.30249838698994502</v>
      </c>
    </row>
    <row r="5458" spans="1:3" x14ac:dyDescent="0.25">
      <c r="A5458" t="s">
        <v>116</v>
      </c>
      <c r="B5458" t="s">
        <v>194</v>
      </c>
      <c r="C5458" s="1">
        <v>0.32997379524519999</v>
      </c>
    </row>
    <row r="5459" spans="1:3" x14ac:dyDescent="0.25">
      <c r="A5459" t="s">
        <v>116</v>
      </c>
      <c r="B5459" t="s">
        <v>307</v>
      </c>
      <c r="C5459" s="1">
        <v>0.30257832290363901</v>
      </c>
    </row>
    <row r="5460" spans="1:3" x14ac:dyDescent="0.25">
      <c r="A5460" t="s">
        <v>116</v>
      </c>
      <c r="B5460" t="s">
        <v>196</v>
      </c>
      <c r="C5460" s="1">
        <v>0.30457261612534398</v>
      </c>
    </row>
    <row r="5461" spans="1:3" x14ac:dyDescent="0.25">
      <c r="A5461" t="s">
        <v>116</v>
      </c>
      <c r="B5461" t="s">
        <v>197</v>
      </c>
      <c r="C5461" s="1">
        <v>0.306556727925475</v>
      </c>
    </row>
    <row r="5462" spans="1:3" x14ac:dyDescent="0.25">
      <c r="A5462" t="s">
        <v>116</v>
      </c>
      <c r="B5462" t="s">
        <v>128</v>
      </c>
      <c r="C5462" s="1">
        <v>0.35020753570983898</v>
      </c>
    </row>
    <row r="5463" spans="1:3" x14ac:dyDescent="0.25">
      <c r="A5463" t="s">
        <v>116</v>
      </c>
      <c r="B5463" t="s">
        <v>311</v>
      </c>
      <c r="C5463" s="1">
        <v>0.29784687035663598</v>
      </c>
    </row>
    <row r="5464" spans="1:3" x14ac:dyDescent="0.25">
      <c r="A5464" t="s">
        <v>116</v>
      </c>
      <c r="B5464" t="s">
        <v>200</v>
      </c>
      <c r="C5464" s="1">
        <v>0.30271352358310699</v>
      </c>
    </row>
    <row r="5465" spans="1:3" x14ac:dyDescent="0.25">
      <c r="A5465" t="s">
        <v>116</v>
      </c>
      <c r="B5465" t="s">
        <v>203</v>
      </c>
      <c r="C5465" s="1">
        <v>0.29822826498431698</v>
      </c>
    </row>
    <row r="5466" spans="1:3" x14ac:dyDescent="0.25">
      <c r="A5466" t="s">
        <v>116</v>
      </c>
      <c r="B5466" t="s">
        <v>205</v>
      </c>
      <c r="C5466" s="1">
        <v>0.30088361425229798</v>
      </c>
    </row>
    <row r="5467" spans="1:3" x14ac:dyDescent="0.25">
      <c r="A5467" t="s">
        <v>116</v>
      </c>
      <c r="B5467" t="s">
        <v>129</v>
      </c>
      <c r="C5467" s="1">
        <v>0.301236952742782</v>
      </c>
    </row>
    <row r="5468" spans="1:3" x14ac:dyDescent="0.25">
      <c r="A5468" t="s">
        <v>116</v>
      </c>
      <c r="B5468" t="s">
        <v>130</v>
      </c>
      <c r="C5468" s="1">
        <v>0.31868229233829198</v>
      </c>
    </row>
    <row r="5469" spans="1:3" x14ac:dyDescent="0.25">
      <c r="A5469" t="s">
        <v>116</v>
      </c>
      <c r="B5469" t="s">
        <v>319</v>
      </c>
      <c r="C5469" s="1">
        <v>0.29789338915456098</v>
      </c>
    </row>
    <row r="5470" spans="1:3" x14ac:dyDescent="0.25">
      <c r="A5470" t="s">
        <v>116</v>
      </c>
      <c r="B5470" t="s">
        <v>206</v>
      </c>
      <c r="C5470" s="1">
        <v>0.31101555479930698</v>
      </c>
    </row>
    <row r="5471" spans="1:3" x14ac:dyDescent="0.25">
      <c r="A5471" t="s">
        <v>116</v>
      </c>
      <c r="B5471" t="s">
        <v>131</v>
      </c>
      <c r="C5471" s="1">
        <v>0.34967091890284202</v>
      </c>
    </row>
    <row r="5472" spans="1:3" x14ac:dyDescent="0.25">
      <c r="A5472" t="s">
        <v>116</v>
      </c>
      <c r="B5472" t="s">
        <v>326</v>
      </c>
      <c r="C5472" s="1">
        <v>0.30533108958652699</v>
      </c>
    </row>
    <row r="5473" spans="1:3" x14ac:dyDescent="0.25">
      <c r="A5473" t="s">
        <v>116</v>
      </c>
      <c r="B5473" t="s">
        <v>133</v>
      </c>
      <c r="C5473" s="1">
        <v>0.29796210727368699</v>
      </c>
    </row>
    <row r="5474" spans="1:3" x14ac:dyDescent="0.25">
      <c r="A5474" t="s">
        <v>116</v>
      </c>
      <c r="B5474" t="s">
        <v>208</v>
      </c>
      <c r="C5474" s="1">
        <v>0.34800040998311199</v>
      </c>
    </row>
    <row r="5475" spans="1:3" x14ac:dyDescent="0.25">
      <c r="A5475" t="s">
        <v>116</v>
      </c>
      <c r="B5475" t="s">
        <v>209</v>
      </c>
      <c r="C5475" s="1">
        <v>0.31277991362265101</v>
      </c>
    </row>
    <row r="5476" spans="1:3" x14ac:dyDescent="0.25">
      <c r="A5476" t="s">
        <v>116</v>
      </c>
      <c r="B5476" t="s">
        <v>379</v>
      </c>
      <c r="C5476" s="1">
        <v>0.29051420729349597</v>
      </c>
    </row>
    <row r="5477" spans="1:3" x14ac:dyDescent="0.25">
      <c r="A5477" t="s">
        <v>116</v>
      </c>
      <c r="B5477" t="s">
        <v>211</v>
      </c>
      <c r="C5477" s="1">
        <v>0.30932851613360601</v>
      </c>
    </row>
    <row r="5478" spans="1:3" x14ac:dyDescent="0.25">
      <c r="A5478" t="s">
        <v>116</v>
      </c>
      <c r="B5478" t="s">
        <v>330</v>
      </c>
      <c r="C5478" s="1">
        <v>0.30777196991483502</v>
      </c>
    </row>
    <row r="5479" spans="1:3" x14ac:dyDescent="0.25">
      <c r="A5479" t="s">
        <v>116</v>
      </c>
      <c r="B5479" t="s">
        <v>214</v>
      </c>
      <c r="C5479" s="1">
        <v>0.28994092606781902</v>
      </c>
    </row>
    <row r="5480" spans="1:3" x14ac:dyDescent="0.25">
      <c r="A5480" t="s">
        <v>116</v>
      </c>
      <c r="B5480" t="s">
        <v>135</v>
      </c>
      <c r="C5480" s="1">
        <v>0.32477849538716103</v>
      </c>
    </row>
    <row r="5481" spans="1:3" x14ac:dyDescent="0.25">
      <c r="A5481" t="s">
        <v>116</v>
      </c>
      <c r="B5481" t="s">
        <v>333</v>
      </c>
      <c r="C5481" s="1">
        <v>0.30925574910456399</v>
      </c>
    </row>
    <row r="5482" spans="1:3" x14ac:dyDescent="0.25">
      <c r="A5482" t="s">
        <v>116</v>
      </c>
      <c r="B5482" t="s">
        <v>136</v>
      </c>
      <c r="C5482" s="1">
        <v>0.303327742120368</v>
      </c>
    </row>
    <row r="5483" spans="1:3" x14ac:dyDescent="0.25">
      <c r="A5483" t="s">
        <v>116</v>
      </c>
      <c r="B5483" t="s">
        <v>220</v>
      </c>
      <c r="C5483" s="1">
        <v>0.29037188023840999</v>
      </c>
    </row>
    <row r="5484" spans="1:3" x14ac:dyDescent="0.25">
      <c r="A5484" t="s">
        <v>116</v>
      </c>
      <c r="B5484" t="s">
        <v>224</v>
      </c>
      <c r="C5484" s="1">
        <v>0.30756982038210701</v>
      </c>
    </row>
    <row r="5485" spans="1:3" x14ac:dyDescent="0.25">
      <c r="A5485" t="s">
        <v>116</v>
      </c>
      <c r="B5485" t="s">
        <v>338</v>
      </c>
      <c r="C5485" s="1">
        <v>0.29395010924062898</v>
      </c>
    </row>
    <row r="5486" spans="1:3" x14ac:dyDescent="0.25">
      <c r="A5486" t="s">
        <v>116</v>
      </c>
      <c r="B5486" t="s">
        <v>137</v>
      </c>
      <c r="C5486" s="1">
        <v>0.32736139660742802</v>
      </c>
    </row>
    <row r="5487" spans="1:3" x14ac:dyDescent="0.25">
      <c r="A5487" t="s">
        <v>116</v>
      </c>
      <c r="B5487" t="s">
        <v>227</v>
      </c>
      <c r="C5487" s="1">
        <v>0.32522751361879598</v>
      </c>
    </row>
    <row r="5488" spans="1:3" x14ac:dyDescent="0.25">
      <c r="A5488" t="s">
        <v>116</v>
      </c>
      <c r="B5488" t="s">
        <v>339</v>
      </c>
      <c r="C5488" s="1">
        <v>0.30047918090598302</v>
      </c>
    </row>
    <row r="5489" spans="1:3" x14ac:dyDescent="0.25">
      <c r="A5489" t="s">
        <v>116</v>
      </c>
      <c r="B5489" t="s">
        <v>228</v>
      </c>
      <c r="C5489" s="1">
        <v>0.30217048889864601</v>
      </c>
    </row>
    <row r="5490" spans="1:3" x14ac:dyDescent="0.25">
      <c r="A5490" t="s">
        <v>116</v>
      </c>
      <c r="B5490" t="s">
        <v>138</v>
      </c>
      <c r="C5490" s="1">
        <v>0.30336250596555298</v>
      </c>
    </row>
    <row r="5491" spans="1:3" x14ac:dyDescent="0.25">
      <c r="A5491" t="s">
        <v>116</v>
      </c>
      <c r="B5491" t="s">
        <v>342</v>
      </c>
      <c r="C5491" s="1">
        <v>0.30575424251955602</v>
      </c>
    </row>
    <row r="5492" spans="1:3" x14ac:dyDescent="0.25">
      <c r="A5492" t="s">
        <v>116</v>
      </c>
      <c r="B5492" t="s">
        <v>380</v>
      </c>
      <c r="C5492" s="1">
        <v>0.29706888715028801</v>
      </c>
    </row>
    <row r="5493" spans="1:3" x14ac:dyDescent="0.25">
      <c r="A5493" t="s">
        <v>116</v>
      </c>
      <c r="B5493" t="s">
        <v>232</v>
      </c>
      <c r="C5493" s="1">
        <v>0.31517875715590199</v>
      </c>
    </row>
    <row r="5494" spans="1:3" x14ac:dyDescent="0.25">
      <c r="A5494" t="s">
        <v>116</v>
      </c>
      <c r="B5494" t="s">
        <v>233</v>
      </c>
      <c r="C5494" s="1">
        <v>0.30406747531586298</v>
      </c>
    </row>
    <row r="5495" spans="1:3" x14ac:dyDescent="0.25">
      <c r="A5495" t="s">
        <v>116</v>
      </c>
      <c r="B5495" t="s">
        <v>140</v>
      </c>
      <c r="C5495" s="1">
        <v>0.31813589070709503</v>
      </c>
    </row>
    <row r="5496" spans="1:3" x14ac:dyDescent="0.25">
      <c r="A5496" t="s">
        <v>116</v>
      </c>
      <c r="B5496" t="s">
        <v>141</v>
      </c>
      <c r="C5496" s="1">
        <v>0.30641756268272102</v>
      </c>
    </row>
    <row r="5497" spans="1:3" x14ac:dyDescent="0.25">
      <c r="A5497" t="s">
        <v>116</v>
      </c>
      <c r="B5497" t="s">
        <v>237</v>
      </c>
      <c r="C5497" s="1">
        <v>0.29955243717595598</v>
      </c>
    </row>
    <row r="5498" spans="1:3" x14ac:dyDescent="0.25">
      <c r="A5498" t="s">
        <v>116</v>
      </c>
      <c r="B5498" t="s">
        <v>239</v>
      </c>
      <c r="C5498" s="1">
        <v>0.35125261484688303</v>
      </c>
    </row>
    <row r="5499" spans="1:3" x14ac:dyDescent="0.25">
      <c r="A5499" t="s">
        <v>116</v>
      </c>
      <c r="B5499" t="s">
        <v>381</v>
      </c>
      <c r="C5499" s="1">
        <v>0.30011722219383202</v>
      </c>
    </row>
    <row r="5500" spans="1:3" x14ac:dyDescent="0.25">
      <c r="A5500" t="s">
        <v>116</v>
      </c>
      <c r="B5500" t="s">
        <v>142</v>
      </c>
      <c r="C5500" s="1">
        <v>0.319596255678535</v>
      </c>
    </row>
    <row r="5501" spans="1:3" x14ac:dyDescent="0.25">
      <c r="A5501" t="s">
        <v>116</v>
      </c>
      <c r="B5501" t="s">
        <v>143</v>
      </c>
      <c r="C5501" s="1">
        <v>0.32906225000696998</v>
      </c>
    </row>
    <row r="5502" spans="1:3" x14ac:dyDescent="0.25">
      <c r="A5502" t="s">
        <v>116</v>
      </c>
      <c r="B5502" t="s">
        <v>240</v>
      </c>
      <c r="C5502" s="1">
        <v>0.29567111221114001</v>
      </c>
    </row>
    <row r="5503" spans="1:3" x14ac:dyDescent="0.25">
      <c r="A5503" t="s">
        <v>116</v>
      </c>
      <c r="B5503" t="s">
        <v>241</v>
      </c>
      <c r="C5503" s="1">
        <v>0.294439959300205</v>
      </c>
    </row>
    <row r="5504" spans="1:3" x14ac:dyDescent="0.25">
      <c r="A5504" t="s">
        <v>116</v>
      </c>
      <c r="B5504" t="s">
        <v>242</v>
      </c>
      <c r="C5504" s="1">
        <v>0.352972600191238</v>
      </c>
    </row>
    <row r="5505" spans="1:3" x14ac:dyDescent="0.25">
      <c r="A5505" t="s">
        <v>116</v>
      </c>
      <c r="B5505" t="s">
        <v>146</v>
      </c>
      <c r="C5505" s="1">
        <v>0.32741504308171199</v>
      </c>
    </row>
    <row r="5506" spans="1:3" x14ac:dyDescent="0.25">
      <c r="A5506" t="s">
        <v>116</v>
      </c>
      <c r="B5506" t="s">
        <v>357</v>
      </c>
      <c r="C5506" s="1">
        <v>0.30147418096495998</v>
      </c>
    </row>
    <row r="5507" spans="1:3" x14ac:dyDescent="0.25">
      <c r="A5507" t="s">
        <v>116</v>
      </c>
      <c r="B5507" t="s">
        <v>148</v>
      </c>
      <c r="C5507" s="1">
        <v>0.29701812650780601</v>
      </c>
    </row>
    <row r="5508" spans="1:3" x14ac:dyDescent="0.25">
      <c r="A5508" t="s">
        <v>116</v>
      </c>
      <c r="B5508" t="s">
        <v>244</v>
      </c>
      <c r="C5508" s="1">
        <v>0.312439769678028</v>
      </c>
    </row>
    <row r="5509" spans="1:3" x14ac:dyDescent="0.25">
      <c r="A5509" t="s">
        <v>116</v>
      </c>
      <c r="B5509" t="s">
        <v>245</v>
      </c>
      <c r="C5509" s="1">
        <v>0.30703220685969401</v>
      </c>
    </row>
    <row r="5510" spans="1:3" x14ac:dyDescent="0.25">
      <c r="A5510" t="s">
        <v>116</v>
      </c>
      <c r="B5510" t="s">
        <v>149</v>
      </c>
      <c r="C5510" s="1">
        <v>0.29627966215751</v>
      </c>
    </row>
    <row r="5511" spans="1:3" x14ac:dyDescent="0.25">
      <c r="A5511" t="s">
        <v>116</v>
      </c>
      <c r="B5511" t="s">
        <v>248</v>
      </c>
      <c r="C5511" s="1">
        <v>0.31091842184894802</v>
      </c>
    </row>
    <row r="5512" spans="1:3" x14ac:dyDescent="0.25">
      <c r="A5512" t="s">
        <v>116</v>
      </c>
      <c r="B5512" t="s">
        <v>250</v>
      </c>
      <c r="C5512" s="1">
        <v>0.30269223887608399</v>
      </c>
    </row>
    <row r="5513" spans="1:3" x14ac:dyDescent="0.25">
      <c r="A5513" t="s">
        <v>116</v>
      </c>
      <c r="B5513" t="s">
        <v>251</v>
      </c>
      <c r="C5513" s="1">
        <v>0.30197264007513502</v>
      </c>
    </row>
    <row r="5514" spans="1:3" x14ac:dyDescent="0.25">
      <c r="A5514" t="s">
        <v>116</v>
      </c>
      <c r="B5514" t="s">
        <v>252</v>
      </c>
      <c r="C5514" s="1">
        <v>0.28999555696782803</v>
      </c>
    </row>
    <row r="5515" spans="1:3" x14ac:dyDescent="0.25">
      <c r="A5515" t="s">
        <v>116</v>
      </c>
      <c r="B5515" t="s">
        <v>253</v>
      </c>
      <c r="C5515" s="1">
        <v>0.32389718100112502</v>
      </c>
    </row>
    <row r="5516" spans="1:3" x14ac:dyDescent="0.25">
      <c r="A5516" t="s">
        <v>116</v>
      </c>
      <c r="B5516" t="s">
        <v>152</v>
      </c>
      <c r="C5516" s="1">
        <v>0.31419994668539097</v>
      </c>
    </row>
    <row r="5517" spans="1:3" x14ac:dyDescent="0.25">
      <c r="A5517" t="s">
        <v>116</v>
      </c>
      <c r="B5517" t="s">
        <v>254</v>
      </c>
      <c r="C5517" s="1">
        <v>0.30491640742711401</v>
      </c>
    </row>
    <row r="5518" spans="1:3" x14ac:dyDescent="0.25">
      <c r="A5518" t="s">
        <v>116</v>
      </c>
      <c r="B5518" t="s">
        <v>255</v>
      </c>
      <c r="C5518" s="1">
        <v>0.310612989296563</v>
      </c>
    </row>
    <row r="5519" spans="1:3" x14ac:dyDescent="0.25">
      <c r="A5519" t="s">
        <v>116</v>
      </c>
      <c r="B5519" t="s">
        <v>256</v>
      </c>
      <c r="C5519" s="1">
        <v>0.30649557687144702</v>
      </c>
    </row>
    <row r="5520" spans="1:3" x14ac:dyDescent="0.25">
      <c r="A5520" t="s">
        <v>116</v>
      </c>
      <c r="B5520" t="s">
        <v>257</v>
      </c>
      <c r="C5520" s="1">
        <v>0.30772773740678899</v>
      </c>
    </row>
    <row r="5521" spans="1:3" x14ac:dyDescent="0.25">
      <c r="A5521" t="s">
        <v>116</v>
      </c>
      <c r="B5521" t="s">
        <v>259</v>
      </c>
      <c r="C5521" s="1">
        <v>0.29632443070877601</v>
      </c>
    </row>
    <row r="5522" spans="1:3" x14ac:dyDescent="0.25">
      <c r="A5522" t="s">
        <v>116</v>
      </c>
      <c r="B5522" t="s">
        <v>263</v>
      </c>
      <c r="C5522" s="1">
        <v>0.30026552950408902</v>
      </c>
    </row>
    <row r="5523" spans="1:3" x14ac:dyDescent="0.25">
      <c r="A5523" t="s">
        <v>116</v>
      </c>
      <c r="B5523" t="s">
        <v>382</v>
      </c>
      <c r="C5523" s="1">
        <v>0.295097939250685</v>
      </c>
    </row>
    <row r="5524" spans="1:3" x14ac:dyDescent="0.25">
      <c r="A5524" t="s">
        <v>116</v>
      </c>
      <c r="B5524" t="s">
        <v>265</v>
      </c>
      <c r="C5524" s="1">
        <v>0.31372634015855599</v>
      </c>
    </row>
    <row r="5525" spans="1:3" x14ac:dyDescent="0.25">
      <c r="A5525" t="s">
        <v>116</v>
      </c>
      <c r="B5525" t="s">
        <v>266</v>
      </c>
      <c r="C5525" s="1">
        <v>0.29465612177228101</v>
      </c>
    </row>
    <row r="5526" spans="1:3" x14ac:dyDescent="0.25">
      <c r="A5526" t="s">
        <v>116</v>
      </c>
      <c r="B5526" t="s">
        <v>374</v>
      </c>
      <c r="C5526" s="1">
        <v>0.290482513548245</v>
      </c>
    </row>
    <row r="5527" spans="1:3" x14ac:dyDescent="0.25">
      <c r="A5527" t="s">
        <v>116</v>
      </c>
      <c r="B5527" t="s">
        <v>269</v>
      </c>
      <c r="C5527" s="1">
        <v>0.31085754943960903</v>
      </c>
    </row>
    <row r="5528" spans="1:3" x14ac:dyDescent="0.25">
      <c r="A5528" t="s">
        <v>116</v>
      </c>
      <c r="B5528" t="s">
        <v>271</v>
      </c>
      <c r="C5528" s="1">
        <v>0.307951354096414</v>
      </c>
    </row>
    <row r="5529" spans="1:3" x14ac:dyDescent="0.25">
      <c r="A5529" t="s">
        <v>116</v>
      </c>
      <c r="B5529" t="s">
        <v>376</v>
      </c>
      <c r="C5529" s="1">
        <v>0.30733467222488697</v>
      </c>
    </row>
    <row r="5530" spans="1:3" x14ac:dyDescent="0.25">
      <c r="A5530" t="s">
        <v>116</v>
      </c>
      <c r="B5530" t="s">
        <v>272</v>
      </c>
      <c r="C5530" s="1">
        <v>0.29394934979582499</v>
      </c>
    </row>
    <row r="5531" spans="1:3" x14ac:dyDescent="0.25">
      <c r="A5531" t="s">
        <v>116</v>
      </c>
      <c r="B5531" t="s">
        <v>153</v>
      </c>
      <c r="C5531" s="1">
        <v>0.342287998750823</v>
      </c>
    </row>
    <row r="5532" spans="1:3" x14ac:dyDescent="0.25">
      <c r="A5532" t="s">
        <v>281</v>
      </c>
      <c r="B5532" t="s">
        <v>162</v>
      </c>
      <c r="C5532" s="1">
        <v>0.31418678580383202</v>
      </c>
    </row>
    <row r="5533" spans="1:3" x14ac:dyDescent="0.25">
      <c r="A5533" t="s">
        <v>281</v>
      </c>
      <c r="B5533" t="s">
        <v>282</v>
      </c>
      <c r="C5533" s="1">
        <v>0.33328290271272998</v>
      </c>
    </row>
    <row r="5534" spans="1:3" x14ac:dyDescent="0.25">
      <c r="A5534" t="s">
        <v>281</v>
      </c>
      <c r="B5534" t="s">
        <v>284</v>
      </c>
      <c r="C5534" s="1">
        <v>0.30665224992768703</v>
      </c>
    </row>
    <row r="5535" spans="1:3" x14ac:dyDescent="0.25">
      <c r="A5535" t="s">
        <v>281</v>
      </c>
      <c r="B5535" t="s">
        <v>176</v>
      </c>
      <c r="C5535" s="1">
        <v>0.33073151223146402</v>
      </c>
    </row>
    <row r="5536" spans="1:3" x14ac:dyDescent="0.25">
      <c r="A5536" t="s">
        <v>281</v>
      </c>
      <c r="B5536" t="s">
        <v>177</v>
      </c>
      <c r="C5536" s="1">
        <v>0.289456482890941</v>
      </c>
    </row>
    <row r="5537" spans="1:3" x14ac:dyDescent="0.25">
      <c r="A5537" t="s">
        <v>281</v>
      </c>
      <c r="B5537" t="s">
        <v>180</v>
      </c>
      <c r="C5537" s="1">
        <v>0.324277455942237</v>
      </c>
    </row>
    <row r="5538" spans="1:3" x14ac:dyDescent="0.25">
      <c r="A5538" t="s">
        <v>281</v>
      </c>
      <c r="B5538" t="s">
        <v>181</v>
      </c>
      <c r="C5538" s="1">
        <v>0.330641960975045</v>
      </c>
    </row>
    <row r="5539" spans="1:3" x14ac:dyDescent="0.25">
      <c r="A5539" t="s">
        <v>281</v>
      </c>
      <c r="B5539" t="s">
        <v>182</v>
      </c>
      <c r="C5539" s="1">
        <v>0.293097627217353</v>
      </c>
    </row>
    <row r="5540" spans="1:3" x14ac:dyDescent="0.25">
      <c r="A5540" t="s">
        <v>281</v>
      </c>
      <c r="B5540" t="s">
        <v>183</v>
      </c>
      <c r="C5540" s="1">
        <v>0.318302161890261</v>
      </c>
    </row>
    <row r="5541" spans="1:3" x14ac:dyDescent="0.25">
      <c r="A5541" t="s">
        <v>281</v>
      </c>
      <c r="B5541" t="s">
        <v>291</v>
      </c>
      <c r="C5541" s="1">
        <v>0.308893871467259</v>
      </c>
    </row>
    <row r="5542" spans="1:3" x14ac:dyDescent="0.25">
      <c r="A5542" t="s">
        <v>281</v>
      </c>
      <c r="B5542" t="s">
        <v>184</v>
      </c>
      <c r="C5542" s="1">
        <v>0.30955896200669097</v>
      </c>
    </row>
    <row r="5543" spans="1:3" x14ac:dyDescent="0.25">
      <c r="A5543" t="s">
        <v>281</v>
      </c>
      <c r="B5543" t="s">
        <v>297</v>
      </c>
      <c r="C5543" s="1">
        <v>0.29172273419740002</v>
      </c>
    </row>
    <row r="5544" spans="1:3" x14ac:dyDescent="0.25">
      <c r="A5544" t="s">
        <v>281</v>
      </c>
      <c r="B5544" t="s">
        <v>187</v>
      </c>
      <c r="C5544" s="1">
        <v>0.29733431827941698</v>
      </c>
    </row>
    <row r="5545" spans="1:3" x14ac:dyDescent="0.25">
      <c r="A5545" t="s">
        <v>281</v>
      </c>
      <c r="B5545" t="s">
        <v>188</v>
      </c>
      <c r="C5545" s="1">
        <v>0.28996518997807402</v>
      </c>
    </row>
    <row r="5546" spans="1:3" x14ac:dyDescent="0.25">
      <c r="A5546" t="s">
        <v>281</v>
      </c>
      <c r="B5546" t="s">
        <v>300</v>
      </c>
      <c r="C5546" s="1">
        <v>0.32745800515419099</v>
      </c>
    </row>
    <row r="5547" spans="1:3" x14ac:dyDescent="0.25">
      <c r="A5547" t="s">
        <v>281</v>
      </c>
      <c r="B5547" t="s">
        <v>192</v>
      </c>
      <c r="C5547" s="1">
        <v>0.29913127929123201</v>
      </c>
    </row>
    <row r="5548" spans="1:3" x14ac:dyDescent="0.25">
      <c r="A5548" t="s">
        <v>281</v>
      </c>
      <c r="B5548" t="s">
        <v>306</v>
      </c>
      <c r="C5548" s="1">
        <v>0.29135906043618298</v>
      </c>
    </row>
    <row r="5549" spans="1:3" x14ac:dyDescent="0.25">
      <c r="A5549" t="s">
        <v>281</v>
      </c>
      <c r="B5549" t="s">
        <v>197</v>
      </c>
      <c r="C5549" s="1">
        <v>0.29821623064828701</v>
      </c>
    </row>
    <row r="5550" spans="1:3" x14ac:dyDescent="0.25">
      <c r="A5550" t="s">
        <v>281</v>
      </c>
      <c r="B5550" t="s">
        <v>128</v>
      </c>
      <c r="C5550" s="1">
        <v>0.31394002412018801</v>
      </c>
    </row>
    <row r="5551" spans="1:3" x14ac:dyDescent="0.25">
      <c r="A5551" t="s">
        <v>281</v>
      </c>
      <c r="B5551" t="s">
        <v>318</v>
      </c>
      <c r="C5551" s="1">
        <v>0.29192990196243901</v>
      </c>
    </row>
    <row r="5552" spans="1:3" x14ac:dyDescent="0.25">
      <c r="A5552" t="s">
        <v>281</v>
      </c>
      <c r="B5552" t="s">
        <v>130</v>
      </c>
      <c r="C5552" s="1">
        <v>0.30845535951470798</v>
      </c>
    </row>
    <row r="5553" spans="1:3" x14ac:dyDescent="0.25">
      <c r="A5553" t="s">
        <v>281</v>
      </c>
      <c r="B5553" t="s">
        <v>206</v>
      </c>
      <c r="C5553" s="1">
        <v>0.28943920650961402</v>
      </c>
    </row>
    <row r="5554" spans="1:3" x14ac:dyDescent="0.25">
      <c r="A5554" t="s">
        <v>281</v>
      </c>
      <c r="B5554" t="s">
        <v>131</v>
      </c>
      <c r="C5554" s="1">
        <v>0.34594941114107097</v>
      </c>
    </row>
    <row r="5555" spans="1:3" x14ac:dyDescent="0.25">
      <c r="A5555" t="s">
        <v>281</v>
      </c>
      <c r="B5555" t="s">
        <v>208</v>
      </c>
      <c r="C5555" s="1">
        <v>0.33753782310450903</v>
      </c>
    </row>
    <row r="5556" spans="1:3" x14ac:dyDescent="0.25">
      <c r="A5556" t="s">
        <v>281</v>
      </c>
      <c r="B5556" t="s">
        <v>209</v>
      </c>
      <c r="C5556" s="1">
        <v>0.28962157210466999</v>
      </c>
    </row>
    <row r="5557" spans="1:3" x14ac:dyDescent="0.25">
      <c r="A5557" t="s">
        <v>281</v>
      </c>
      <c r="B5557" t="s">
        <v>135</v>
      </c>
      <c r="C5557" s="1">
        <v>0.31545218108952999</v>
      </c>
    </row>
    <row r="5558" spans="1:3" x14ac:dyDescent="0.25">
      <c r="A5558" t="s">
        <v>281</v>
      </c>
      <c r="B5558" t="s">
        <v>338</v>
      </c>
      <c r="C5558" s="1">
        <v>0.29483402230490002</v>
      </c>
    </row>
    <row r="5559" spans="1:3" x14ac:dyDescent="0.25">
      <c r="A5559" t="s">
        <v>281</v>
      </c>
      <c r="B5559" t="s">
        <v>227</v>
      </c>
      <c r="C5559" s="1">
        <v>0.333751858110722</v>
      </c>
    </row>
    <row r="5560" spans="1:3" x14ac:dyDescent="0.25">
      <c r="A5560" t="s">
        <v>281</v>
      </c>
      <c r="B5560" t="s">
        <v>228</v>
      </c>
      <c r="C5560" s="1">
        <v>0.29525556717814899</v>
      </c>
    </row>
    <row r="5561" spans="1:3" x14ac:dyDescent="0.25">
      <c r="A5561" t="s">
        <v>281</v>
      </c>
      <c r="B5561" t="s">
        <v>229</v>
      </c>
      <c r="C5561" s="1">
        <v>0.30061960220358103</v>
      </c>
    </row>
    <row r="5562" spans="1:3" x14ac:dyDescent="0.25">
      <c r="A5562" t="s">
        <v>281</v>
      </c>
      <c r="B5562" t="s">
        <v>342</v>
      </c>
      <c r="C5562" s="1">
        <v>0.29818670787683499</v>
      </c>
    </row>
    <row r="5563" spans="1:3" x14ac:dyDescent="0.25">
      <c r="A5563" t="s">
        <v>281</v>
      </c>
      <c r="B5563" t="s">
        <v>344</v>
      </c>
      <c r="C5563" s="1">
        <v>0.29451932304552902</v>
      </c>
    </row>
    <row r="5564" spans="1:3" x14ac:dyDescent="0.25">
      <c r="A5564" t="s">
        <v>281</v>
      </c>
      <c r="B5564" t="s">
        <v>232</v>
      </c>
      <c r="C5564" s="1">
        <v>0.306720432934318</v>
      </c>
    </row>
    <row r="5565" spans="1:3" x14ac:dyDescent="0.25">
      <c r="A5565" t="s">
        <v>281</v>
      </c>
      <c r="B5565" t="s">
        <v>141</v>
      </c>
      <c r="C5565" s="1">
        <v>0.30918235189212401</v>
      </c>
    </row>
    <row r="5566" spans="1:3" x14ac:dyDescent="0.25">
      <c r="A5566" t="s">
        <v>281</v>
      </c>
      <c r="B5566" t="s">
        <v>237</v>
      </c>
      <c r="C5566" s="1">
        <v>0.30599210640504398</v>
      </c>
    </row>
    <row r="5567" spans="1:3" x14ac:dyDescent="0.25">
      <c r="A5567" t="s">
        <v>281</v>
      </c>
      <c r="B5567" t="s">
        <v>239</v>
      </c>
      <c r="C5567" s="1">
        <v>0.357985664407941</v>
      </c>
    </row>
    <row r="5568" spans="1:3" x14ac:dyDescent="0.25">
      <c r="A5568" t="s">
        <v>281</v>
      </c>
      <c r="B5568" t="s">
        <v>142</v>
      </c>
      <c r="C5568" s="1">
        <v>0.31161772986351499</v>
      </c>
    </row>
    <row r="5569" spans="1:3" x14ac:dyDescent="0.25">
      <c r="A5569" t="s">
        <v>281</v>
      </c>
      <c r="B5569" t="s">
        <v>143</v>
      </c>
      <c r="C5569" s="1">
        <v>0.31936440949191103</v>
      </c>
    </row>
    <row r="5570" spans="1:3" x14ac:dyDescent="0.25">
      <c r="A5570" t="s">
        <v>281</v>
      </c>
      <c r="B5570" t="s">
        <v>242</v>
      </c>
      <c r="C5570" s="1">
        <v>0.35151613235870299</v>
      </c>
    </row>
    <row r="5571" spans="1:3" x14ac:dyDescent="0.25">
      <c r="A5571" t="s">
        <v>281</v>
      </c>
      <c r="B5571" t="s">
        <v>146</v>
      </c>
      <c r="C5571" s="1">
        <v>0.33266312057564901</v>
      </c>
    </row>
    <row r="5572" spans="1:3" x14ac:dyDescent="0.25">
      <c r="A5572" t="s">
        <v>281</v>
      </c>
      <c r="B5572" t="s">
        <v>243</v>
      </c>
      <c r="C5572" s="1">
        <v>0.299545748168911</v>
      </c>
    </row>
    <row r="5573" spans="1:3" x14ac:dyDescent="0.25">
      <c r="A5573" t="s">
        <v>281</v>
      </c>
      <c r="B5573" t="s">
        <v>244</v>
      </c>
      <c r="C5573" s="1">
        <v>0.29052927173899401</v>
      </c>
    </row>
    <row r="5574" spans="1:3" x14ac:dyDescent="0.25">
      <c r="A5574" t="s">
        <v>281</v>
      </c>
      <c r="B5574" t="s">
        <v>245</v>
      </c>
      <c r="C5574" s="1">
        <v>0.32355653401149898</v>
      </c>
    </row>
    <row r="5575" spans="1:3" x14ac:dyDescent="0.25">
      <c r="A5575" t="s">
        <v>281</v>
      </c>
      <c r="B5575" t="s">
        <v>359</v>
      </c>
      <c r="C5575" s="1">
        <v>0.29408381433646502</v>
      </c>
    </row>
    <row r="5576" spans="1:3" x14ac:dyDescent="0.25">
      <c r="A5576" t="s">
        <v>281</v>
      </c>
      <c r="B5576" t="s">
        <v>247</v>
      </c>
      <c r="C5576" s="1">
        <v>0.299921326371418</v>
      </c>
    </row>
    <row r="5577" spans="1:3" x14ac:dyDescent="0.25">
      <c r="A5577" t="s">
        <v>281</v>
      </c>
      <c r="B5577" t="s">
        <v>250</v>
      </c>
      <c r="C5577" s="1">
        <v>0.31215207812840501</v>
      </c>
    </row>
    <row r="5578" spans="1:3" x14ac:dyDescent="0.25">
      <c r="A5578" t="s">
        <v>281</v>
      </c>
      <c r="B5578" t="s">
        <v>253</v>
      </c>
      <c r="C5578" s="1">
        <v>0.32470634092533002</v>
      </c>
    </row>
    <row r="5579" spans="1:3" x14ac:dyDescent="0.25">
      <c r="A5579" t="s">
        <v>281</v>
      </c>
      <c r="B5579" t="s">
        <v>152</v>
      </c>
      <c r="C5579" s="1">
        <v>0.30149347886428901</v>
      </c>
    </row>
    <row r="5580" spans="1:3" x14ac:dyDescent="0.25">
      <c r="A5580" t="s">
        <v>281</v>
      </c>
      <c r="B5580" t="s">
        <v>254</v>
      </c>
      <c r="C5580" s="1">
        <v>0.30436525033456202</v>
      </c>
    </row>
    <row r="5581" spans="1:3" x14ac:dyDescent="0.25">
      <c r="A5581" t="s">
        <v>281</v>
      </c>
      <c r="B5581" t="s">
        <v>255</v>
      </c>
      <c r="C5581" s="1">
        <v>0.29763082012226899</v>
      </c>
    </row>
    <row r="5582" spans="1:3" x14ac:dyDescent="0.25">
      <c r="A5582" t="s">
        <v>281</v>
      </c>
      <c r="B5582" t="s">
        <v>265</v>
      </c>
      <c r="C5582" s="1">
        <v>0.29307235142988403</v>
      </c>
    </row>
    <row r="5583" spans="1:3" x14ac:dyDescent="0.25">
      <c r="A5583" t="s">
        <v>281</v>
      </c>
      <c r="B5583" t="s">
        <v>266</v>
      </c>
      <c r="C5583" s="1">
        <v>0.28967629702488601</v>
      </c>
    </row>
    <row r="5584" spans="1:3" x14ac:dyDescent="0.25">
      <c r="A5584" t="s">
        <v>281</v>
      </c>
      <c r="B5584" t="s">
        <v>269</v>
      </c>
      <c r="C5584" s="1">
        <v>0.29561251948852202</v>
      </c>
    </row>
    <row r="5585" spans="1:3" x14ac:dyDescent="0.25">
      <c r="A5585" t="s">
        <v>281</v>
      </c>
      <c r="B5585" t="s">
        <v>375</v>
      </c>
      <c r="C5585" s="1">
        <v>0.29247311285886002</v>
      </c>
    </row>
    <row r="5586" spans="1:3" x14ac:dyDescent="0.25">
      <c r="A5586" t="s">
        <v>281</v>
      </c>
      <c r="B5586" t="s">
        <v>153</v>
      </c>
      <c r="C5586" s="1">
        <v>0.33408619891589802</v>
      </c>
    </row>
    <row r="5587" spans="1:3" x14ac:dyDescent="0.25">
      <c r="A5587" t="s">
        <v>173</v>
      </c>
      <c r="B5587" t="s">
        <v>174</v>
      </c>
      <c r="C5587" s="1">
        <v>0.29470283280776299</v>
      </c>
    </row>
    <row r="5588" spans="1:3" x14ac:dyDescent="0.25">
      <c r="A5588" t="s">
        <v>173</v>
      </c>
      <c r="B5588" t="s">
        <v>178</v>
      </c>
      <c r="C5588" s="1">
        <v>0.31738758332037398</v>
      </c>
    </row>
    <row r="5589" spans="1:3" x14ac:dyDescent="0.25">
      <c r="A5589" t="s">
        <v>173</v>
      </c>
      <c r="B5589" t="s">
        <v>180</v>
      </c>
      <c r="C5589" s="1">
        <v>0.336229150425853</v>
      </c>
    </row>
    <row r="5590" spans="1:3" x14ac:dyDescent="0.25">
      <c r="A5590" t="s">
        <v>173</v>
      </c>
      <c r="B5590" t="s">
        <v>181</v>
      </c>
      <c r="C5590" s="1">
        <v>0.352478868039663</v>
      </c>
    </row>
    <row r="5591" spans="1:3" x14ac:dyDescent="0.25">
      <c r="A5591" t="s">
        <v>173</v>
      </c>
      <c r="B5591" t="s">
        <v>289</v>
      </c>
      <c r="C5591" s="1">
        <v>0.28930503840056199</v>
      </c>
    </row>
    <row r="5592" spans="1:3" x14ac:dyDescent="0.25">
      <c r="A5592" t="s">
        <v>173</v>
      </c>
      <c r="B5592" t="s">
        <v>187</v>
      </c>
      <c r="C5592" s="1">
        <v>0.33288225831760399</v>
      </c>
    </row>
    <row r="5593" spans="1:3" x14ac:dyDescent="0.25">
      <c r="A5593" t="s">
        <v>173</v>
      </c>
      <c r="B5593" t="s">
        <v>188</v>
      </c>
      <c r="C5593" s="1">
        <v>0.31608371557910803</v>
      </c>
    </row>
    <row r="5594" spans="1:3" x14ac:dyDescent="0.25">
      <c r="A5594" t="s">
        <v>173</v>
      </c>
      <c r="B5594" t="s">
        <v>189</v>
      </c>
      <c r="C5594" s="1">
        <v>0.298493215597051</v>
      </c>
    </row>
    <row r="5595" spans="1:3" x14ac:dyDescent="0.25">
      <c r="A5595" t="s">
        <v>173</v>
      </c>
      <c r="B5595" t="s">
        <v>302</v>
      </c>
      <c r="C5595" s="1">
        <v>0.29500164822294</v>
      </c>
    </row>
    <row r="5596" spans="1:3" x14ac:dyDescent="0.25">
      <c r="A5596" t="s">
        <v>173</v>
      </c>
      <c r="B5596" t="s">
        <v>126</v>
      </c>
      <c r="C5596" s="1">
        <v>0.317820407961032</v>
      </c>
    </row>
    <row r="5597" spans="1:3" x14ac:dyDescent="0.25">
      <c r="A5597" t="s">
        <v>173</v>
      </c>
      <c r="B5597" t="s">
        <v>194</v>
      </c>
      <c r="C5597" s="1">
        <v>0.304322137727639</v>
      </c>
    </row>
    <row r="5598" spans="1:3" x14ac:dyDescent="0.25">
      <c r="A5598" t="s">
        <v>173</v>
      </c>
      <c r="B5598" t="s">
        <v>196</v>
      </c>
      <c r="C5598" s="1">
        <v>0.30975453495635402</v>
      </c>
    </row>
    <row r="5599" spans="1:3" x14ac:dyDescent="0.25">
      <c r="A5599" t="s">
        <v>173</v>
      </c>
      <c r="B5599" t="s">
        <v>309</v>
      </c>
      <c r="C5599" s="1">
        <v>0.30498098242294902</v>
      </c>
    </row>
    <row r="5600" spans="1:3" x14ac:dyDescent="0.25">
      <c r="A5600" t="s">
        <v>173</v>
      </c>
      <c r="B5600" t="s">
        <v>128</v>
      </c>
      <c r="C5600" s="1">
        <v>0.36137347270023201</v>
      </c>
    </row>
    <row r="5601" spans="1:3" x14ac:dyDescent="0.25">
      <c r="A5601" t="s">
        <v>173</v>
      </c>
      <c r="B5601" t="s">
        <v>200</v>
      </c>
      <c r="C5601" s="1">
        <v>0.31489767338353097</v>
      </c>
    </row>
    <row r="5602" spans="1:3" x14ac:dyDescent="0.25">
      <c r="A5602" t="s">
        <v>173</v>
      </c>
      <c r="B5602" t="s">
        <v>131</v>
      </c>
      <c r="C5602" s="1">
        <v>0.32381615381905299</v>
      </c>
    </row>
    <row r="5603" spans="1:3" x14ac:dyDescent="0.25">
      <c r="A5603" t="s">
        <v>173</v>
      </c>
      <c r="B5603" t="s">
        <v>208</v>
      </c>
      <c r="C5603" s="1">
        <v>0.33539202540481</v>
      </c>
    </row>
    <row r="5604" spans="1:3" x14ac:dyDescent="0.25">
      <c r="A5604" t="s">
        <v>173</v>
      </c>
      <c r="B5604" t="s">
        <v>224</v>
      </c>
      <c r="C5604" s="1">
        <v>0.29140071903978698</v>
      </c>
    </row>
    <row r="5605" spans="1:3" x14ac:dyDescent="0.25">
      <c r="A5605" t="s">
        <v>173</v>
      </c>
      <c r="B5605" t="s">
        <v>137</v>
      </c>
      <c r="C5605" s="1">
        <v>0.322539243440359</v>
      </c>
    </row>
    <row r="5606" spans="1:3" x14ac:dyDescent="0.25">
      <c r="A5606" t="s">
        <v>173</v>
      </c>
      <c r="B5606" t="s">
        <v>227</v>
      </c>
      <c r="C5606" s="1">
        <v>0.28979044896126299</v>
      </c>
    </row>
    <row r="5607" spans="1:3" x14ac:dyDescent="0.25">
      <c r="A5607" t="s">
        <v>173</v>
      </c>
      <c r="B5607" t="s">
        <v>228</v>
      </c>
      <c r="C5607" s="1">
        <v>0.29272787976700898</v>
      </c>
    </row>
    <row r="5608" spans="1:3" x14ac:dyDescent="0.25">
      <c r="A5608" t="s">
        <v>173</v>
      </c>
      <c r="B5608" t="s">
        <v>231</v>
      </c>
      <c r="C5608" s="1">
        <v>0.30987509440598598</v>
      </c>
    </row>
    <row r="5609" spans="1:3" x14ac:dyDescent="0.25">
      <c r="A5609" t="s">
        <v>173</v>
      </c>
      <c r="B5609" t="s">
        <v>233</v>
      </c>
      <c r="C5609" s="1">
        <v>0.32109302226015901</v>
      </c>
    </row>
    <row r="5610" spans="1:3" x14ac:dyDescent="0.25">
      <c r="A5610" t="s">
        <v>173</v>
      </c>
      <c r="B5610" t="s">
        <v>140</v>
      </c>
      <c r="C5610" s="1">
        <v>0.30168271024878501</v>
      </c>
    </row>
    <row r="5611" spans="1:3" x14ac:dyDescent="0.25">
      <c r="A5611" t="s">
        <v>173</v>
      </c>
      <c r="B5611" t="s">
        <v>239</v>
      </c>
      <c r="C5611" s="1">
        <v>0.30723119277597</v>
      </c>
    </row>
    <row r="5612" spans="1:3" x14ac:dyDescent="0.25">
      <c r="A5612" t="s">
        <v>173</v>
      </c>
      <c r="B5612" t="s">
        <v>242</v>
      </c>
      <c r="C5612" s="1">
        <v>0.33233768267133101</v>
      </c>
    </row>
    <row r="5613" spans="1:3" x14ac:dyDescent="0.25">
      <c r="A5613" t="s">
        <v>173</v>
      </c>
      <c r="B5613" t="s">
        <v>250</v>
      </c>
      <c r="C5613" s="1">
        <v>0.29242956281194799</v>
      </c>
    </row>
    <row r="5614" spans="1:3" x14ac:dyDescent="0.25">
      <c r="A5614" t="s">
        <v>173</v>
      </c>
      <c r="B5614" t="s">
        <v>366</v>
      </c>
      <c r="C5614" s="1">
        <v>0.29416329047593398</v>
      </c>
    </row>
    <row r="5615" spans="1:3" x14ac:dyDescent="0.25">
      <c r="A5615" t="s">
        <v>173</v>
      </c>
      <c r="B5615" t="s">
        <v>265</v>
      </c>
      <c r="C5615" s="1">
        <v>0.29593602159947702</v>
      </c>
    </row>
    <row r="5616" spans="1:3" x14ac:dyDescent="0.25">
      <c r="A5616" t="s">
        <v>173</v>
      </c>
      <c r="B5616" t="s">
        <v>271</v>
      </c>
      <c r="C5616" s="1">
        <v>0.33435526858409598</v>
      </c>
    </row>
    <row r="5617" spans="1:3" x14ac:dyDescent="0.25">
      <c r="A5617" t="s">
        <v>173</v>
      </c>
      <c r="B5617" t="s">
        <v>153</v>
      </c>
      <c r="C5617" s="1">
        <v>0.29982562536123503</v>
      </c>
    </row>
    <row r="5618" spans="1:3" x14ac:dyDescent="0.25">
      <c r="A5618" t="s">
        <v>464</v>
      </c>
      <c r="B5618" t="s">
        <v>282</v>
      </c>
      <c r="C5618" s="1">
        <v>0.31215886023281503</v>
      </c>
    </row>
    <row r="5619" spans="1:3" x14ac:dyDescent="0.25">
      <c r="A5619" t="s">
        <v>464</v>
      </c>
      <c r="B5619" t="s">
        <v>176</v>
      </c>
      <c r="C5619" s="1">
        <v>0.30526888846997502</v>
      </c>
    </row>
    <row r="5620" spans="1:3" x14ac:dyDescent="0.25">
      <c r="A5620" t="s">
        <v>464</v>
      </c>
      <c r="B5620" t="s">
        <v>183</v>
      </c>
      <c r="C5620" s="1">
        <v>0.30158227474194998</v>
      </c>
    </row>
    <row r="5621" spans="1:3" x14ac:dyDescent="0.25">
      <c r="A5621" t="s">
        <v>464</v>
      </c>
      <c r="B5621" t="s">
        <v>292</v>
      </c>
      <c r="C5621" s="1">
        <v>0.30104977851665798</v>
      </c>
    </row>
    <row r="5622" spans="1:3" x14ac:dyDescent="0.25">
      <c r="A5622" t="s">
        <v>464</v>
      </c>
      <c r="B5622" t="s">
        <v>303</v>
      </c>
      <c r="C5622" s="1">
        <v>0.291685330101559</v>
      </c>
    </row>
    <row r="5623" spans="1:3" x14ac:dyDescent="0.25">
      <c r="A5623" t="s">
        <v>464</v>
      </c>
      <c r="B5623" t="s">
        <v>131</v>
      </c>
      <c r="C5623" s="1">
        <v>0.290536688219657</v>
      </c>
    </row>
    <row r="5624" spans="1:3" x14ac:dyDescent="0.25">
      <c r="A5624" t="s">
        <v>464</v>
      </c>
      <c r="B5624" t="s">
        <v>227</v>
      </c>
      <c r="C5624" s="1">
        <v>0.29697879729272098</v>
      </c>
    </row>
    <row r="5625" spans="1:3" x14ac:dyDescent="0.25">
      <c r="A5625" t="s">
        <v>464</v>
      </c>
      <c r="B5625" t="s">
        <v>229</v>
      </c>
      <c r="C5625" s="1">
        <v>0.29176131984686099</v>
      </c>
    </row>
    <row r="5626" spans="1:3" x14ac:dyDescent="0.25">
      <c r="A5626" t="s">
        <v>464</v>
      </c>
      <c r="B5626" t="s">
        <v>239</v>
      </c>
      <c r="C5626" s="1">
        <v>0.30867439549753001</v>
      </c>
    </row>
    <row r="5627" spans="1:3" x14ac:dyDescent="0.25">
      <c r="A5627" t="s">
        <v>464</v>
      </c>
      <c r="B5627" t="s">
        <v>242</v>
      </c>
      <c r="C5627" s="1">
        <v>0.297068769022103</v>
      </c>
    </row>
    <row r="5628" spans="1:3" x14ac:dyDescent="0.25">
      <c r="A5628" t="s">
        <v>464</v>
      </c>
      <c r="B5628" t="s">
        <v>146</v>
      </c>
      <c r="C5628" s="1">
        <v>0.29708432918823202</v>
      </c>
    </row>
    <row r="5629" spans="1:3" x14ac:dyDescent="0.25">
      <c r="A5629" t="s">
        <v>464</v>
      </c>
      <c r="B5629" t="s">
        <v>243</v>
      </c>
      <c r="C5629" s="1">
        <v>0.30654008790204601</v>
      </c>
    </row>
    <row r="5630" spans="1:3" x14ac:dyDescent="0.25">
      <c r="A5630" t="s">
        <v>464</v>
      </c>
      <c r="B5630" t="s">
        <v>358</v>
      </c>
      <c r="C5630" s="1">
        <v>0.30035758801710299</v>
      </c>
    </row>
    <row r="5631" spans="1:3" x14ac:dyDescent="0.25">
      <c r="A5631" t="s">
        <v>282</v>
      </c>
      <c r="B5631" t="s">
        <v>154</v>
      </c>
      <c r="C5631" s="1">
        <v>0.29588131062906597</v>
      </c>
    </row>
    <row r="5632" spans="1:3" x14ac:dyDescent="0.25">
      <c r="A5632" t="s">
        <v>282</v>
      </c>
      <c r="B5632" t="s">
        <v>155</v>
      </c>
      <c r="C5632" s="1">
        <v>0.30510848222954501</v>
      </c>
    </row>
    <row r="5633" spans="1:3" x14ac:dyDescent="0.25">
      <c r="A5633" t="s">
        <v>282</v>
      </c>
      <c r="B5633" t="s">
        <v>162</v>
      </c>
      <c r="C5633" s="1">
        <v>0.35083224980233202</v>
      </c>
    </row>
    <row r="5634" spans="1:3" x14ac:dyDescent="0.25">
      <c r="A5634" t="s">
        <v>282</v>
      </c>
      <c r="B5634" t="s">
        <v>174</v>
      </c>
      <c r="C5634" s="1">
        <v>0.31639463176086602</v>
      </c>
    </row>
    <row r="5635" spans="1:3" x14ac:dyDescent="0.25">
      <c r="A5635" t="s">
        <v>282</v>
      </c>
      <c r="B5635" t="s">
        <v>284</v>
      </c>
      <c r="C5635" s="1">
        <v>0.34087817125894798</v>
      </c>
    </row>
    <row r="5636" spans="1:3" x14ac:dyDescent="0.25">
      <c r="A5636" t="s">
        <v>282</v>
      </c>
      <c r="B5636" t="s">
        <v>285</v>
      </c>
      <c r="C5636" s="1">
        <v>0.32891542439283</v>
      </c>
    </row>
    <row r="5637" spans="1:3" x14ac:dyDescent="0.25">
      <c r="A5637" t="s">
        <v>282</v>
      </c>
      <c r="B5637" t="s">
        <v>465</v>
      </c>
      <c r="C5637" s="1">
        <v>0.322034331121544</v>
      </c>
    </row>
    <row r="5638" spans="1:3" x14ac:dyDescent="0.25">
      <c r="A5638" t="s">
        <v>282</v>
      </c>
      <c r="B5638" t="s">
        <v>176</v>
      </c>
      <c r="C5638" s="1">
        <v>0.35778026655379602</v>
      </c>
    </row>
    <row r="5639" spans="1:3" x14ac:dyDescent="0.25">
      <c r="A5639" t="s">
        <v>282</v>
      </c>
      <c r="B5639" t="s">
        <v>177</v>
      </c>
      <c r="C5639" s="1">
        <v>0.31244752641436102</v>
      </c>
    </row>
    <row r="5640" spans="1:3" x14ac:dyDescent="0.25">
      <c r="A5640" t="s">
        <v>282</v>
      </c>
      <c r="B5640" t="s">
        <v>286</v>
      </c>
      <c r="C5640" s="1">
        <v>0.32477226332976999</v>
      </c>
    </row>
    <row r="5641" spans="1:3" x14ac:dyDescent="0.25">
      <c r="A5641" t="s">
        <v>282</v>
      </c>
      <c r="B5641" t="s">
        <v>178</v>
      </c>
      <c r="C5641" s="1">
        <v>0.30359842079370403</v>
      </c>
    </row>
    <row r="5642" spans="1:3" x14ac:dyDescent="0.25">
      <c r="A5642" t="s">
        <v>282</v>
      </c>
      <c r="B5642" t="s">
        <v>180</v>
      </c>
      <c r="C5642" s="1">
        <v>0.34286076405071902</v>
      </c>
    </row>
    <row r="5643" spans="1:3" x14ac:dyDescent="0.25">
      <c r="A5643" t="s">
        <v>282</v>
      </c>
      <c r="B5643" t="s">
        <v>287</v>
      </c>
      <c r="C5643" s="1">
        <v>0.31460473952984902</v>
      </c>
    </row>
    <row r="5644" spans="1:3" x14ac:dyDescent="0.25">
      <c r="A5644" t="s">
        <v>282</v>
      </c>
      <c r="B5644" t="s">
        <v>181</v>
      </c>
      <c r="C5644" s="1">
        <v>0.37091428342761001</v>
      </c>
    </row>
    <row r="5645" spans="1:3" x14ac:dyDescent="0.25">
      <c r="A5645" t="s">
        <v>282</v>
      </c>
      <c r="B5645" t="s">
        <v>467</v>
      </c>
      <c r="C5645" s="1">
        <v>0.31501277271188299</v>
      </c>
    </row>
    <row r="5646" spans="1:3" x14ac:dyDescent="0.25">
      <c r="A5646" t="s">
        <v>282</v>
      </c>
      <c r="B5646" t="s">
        <v>289</v>
      </c>
      <c r="C5646" s="1">
        <v>0.33472097752468899</v>
      </c>
    </row>
    <row r="5647" spans="1:3" x14ac:dyDescent="0.25">
      <c r="A5647" t="s">
        <v>282</v>
      </c>
      <c r="B5647" t="s">
        <v>182</v>
      </c>
      <c r="C5647" s="1">
        <v>0.31326582241996997</v>
      </c>
    </row>
    <row r="5648" spans="1:3" x14ac:dyDescent="0.25">
      <c r="A5648" t="s">
        <v>282</v>
      </c>
      <c r="B5648" t="s">
        <v>290</v>
      </c>
      <c r="C5648" s="1">
        <v>0.30125628253456199</v>
      </c>
    </row>
    <row r="5649" spans="1:3" x14ac:dyDescent="0.25">
      <c r="A5649" t="s">
        <v>282</v>
      </c>
      <c r="B5649" t="s">
        <v>183</v>
      </c>
      <c r="C5649" s="1">
        <v>0.35702904113094502</v>
      </c>
    </row>
    <row r="5650" spans="1:3" x14ac:dyDescent="0.25">
      <c r="A5650" t="s">
        <v>282</v>
      </c>
      <c r="B5650" t="s">
        <v>291</v>
      </c>
      <c r="C5650" s="1">
        <v>0.33699484288680798</v>
      </c>
    </row>
    <row r="5651" spans="1:3" x14ac:dyDescent="0.25">
      <c r="A5651" t="s">
        <v>282</v>
      </c>
      <c r="B5651" t="s">
        <v>292</v>
      </c>
      <c r="C5651" s="1">
        <v>0.349040806311403</v>
      </c>
    </row>
    <row r="5652" spans="1:3" x14ac:dyDescent="0.25">
      <c r="A5652" t="s">
        <v>282</v>
      </c>
      <c r="B5652" t="s">
        <v>469</v>
      </c>
      <c r="C5652" s="1">
        <v>0.29326987674591398</v>
      </c>
    </row>
    <row r="5653" spans="1:3" x14ac:dyDescent="0.25">
      <c r="A5653" t="s">
        <v>282</v>
      </c>
      <c r="B5653" t="s">
        <v>184</v>
      </c>
      <c r="C5653" s="1">
        <v>0.33710242296000298</v>
      </c>
    </row>
    <row r="5654" spans="1:3" x14ac:dyDescent="0.25">
      <c r="A5654" t="s">
        <v>282</v>
      </c>
      <c r="B5654" t="s">
        <v>293</v>
      </c>
      <c r="C5654" s="1">
        <v>0.294681682593467</v>
      </c>
    </row>
    <row r="5655" spans="1:3" x14ac:dyDescent="0.25">
      <c r="A5655" t="s">
        <v>282</v>
      </c>
      <c r="B5655" t="s">
        <v>294</v>
      </c>
      <c r="C5655" s="1">
        <v>0.34603553145051802</v>
      </c>
    </row>
    <row r="5656" spans="1:3" x14ac:dyDescent="0.25">
      <c r="A5656" t="s">
        <v>282</v>
      </c>
      <c r="B5656" t="s">
        <v>470</v>
      </c>
      <c r="C5656" s="1">
        <v>0.33414310972751299</v>
      </c>
    </row>
    <row r="5657" spans="1:3" x14ac:dyDescent="0.25">
      <c r="A5657" t="s">
        <v>282</v>
      </c>
      <c r="B5657" t="s">
        <v>186</v>
      </c>
      <c r="C5657" s="1">
        <v>0.30144453055473103</v>
      </c>
    </row>
    <row r="5658" spans="1:3" x14ac:dyDescent="0.25">
      <c r="A5658" t="s">
        <v>282</v>
      </c>
      <c r="B5658" t="s">
        <v>471</v>
      </c>
      <c r="C5658" s="1">
        <v>0.30616378613271</v>
      </c>
    </row>
    <row r="5659" spans="1:3" x14ac:dyDescent="0.25">
      <c r="A5659" t="s">
        <v>282</v>
      </c>
      <c r="B5659" t="s">
        <v>472</v>
      </c>
      <c r="C5659" s="1">
        <v>0.29522075781393198</v>
      </c>
    </row>
    <row r="5660" spans="1:3" x14ac:dyDescent="0.25">
      <c r="A5660" t="s">
        <v>282</v>
      </c>
      <c r="B5660" t="s">
        <v>295</v>
      </c>
      <c r="C5660" s="1">
        <v>0.32410208079030001</v>
      </c>
    </row>
    <row r="5661" spans="1:3" x14ac:dyDescent="0.25">
      <c r="A5661" t="s">
        <v>282</v>
      </c>
      <c r="B5661" t="s">
        <v>297</v>
      </c>
      <c r="C5661" s="1">
        <v>0.30787063099280498</v>
      </c>
    </row>
    <row r="5662" spans="1:3" x14ac:dyDescent="0.25">
      <c r="A5662" t="s">
        <v>282</v>
      </c>
      <c r="B5662" t="s">
        <v>187</v>
      </c>
      <c r="C5662" s="1">
        <v>0.33969312198929102</v>
      </c>
    </row>
    <row r="5663" spans="1:3" x14ac:dyDescent="0.25">
      <c r="A5663" t="s">
        <v>282</v>
      </c>
      <c r="B5663" t="s">
        <v>123</v>
      </c>
      <c r="C5663" s="1">
        <v>0.29127953345284702</v>
      </c>
    </row>
    <row r="5664" spans="1:3" x14ac:dyDescent="0.25">
      <c r="A5664" t="s">
        <v>282</v>
      </c>
      <c r="B5664" t="s">
        <v>188</v>
      </c>
      <c r="C5664" s="1">
        <v>0.33891908310859298</v>
      </c>
    </row>
    <row r="5665" spans="1:3" x14ac:dyDescent="0.25">
      <c r="A5665" t="s">
        <v>282</v>
      </c>
      <c r="B5665" t="s">
        <v>125</v>
      </c>
      <c r="C5665" s="1">
        <v>0.31334463440544802</v>
      </c>
    </row>
    <row r="5666" spans="1:3" x14ac:dyDescent="0.25">
      <c r="A5666" t="s">
        <v>282</v>
      </c>
      <c r="B5666" t="s">
        <v>190</v>
      </c>
      <c r="C5666" s="1">
        <v>0.29994230358648399</v>
      </c>
    </row>
    <row r="5667" spans="1:3" x14ac:dyDescent="0.25">
      <c r="A5667" t="s">
        <v>282</v>
      </c>
      <c r="B5667" t="s">
        <v>300</v>
      </c>
      <c r="C5667" s="1">
        <v>0.34439145188011899</v>
      </c>
    </row>
    <row r="5668" spans="1:3" x14ac:dyDescent="0.25">
      <c r="A5668" t="s">
        <v>282</v>
      </c>
      <c r="B5668" t="s">
        <v>301</v>
      </c>
      <c r="C5668" s="1">
        <v>0.29456830025362601</v>
      </c>
    </row>
    <row r="5669" spans="1:3" x14ac:dyDescent="0.25">
      <c r="A5669" t="s">
        <v>282</v>
      </c>
      <c r="B5669" t="s">
        <v>302</v>
      </c>
      <c r="C5669" s="1">
        <v>0.34658763318826102</v>
      </c>
    </row>
    <row r="5670" spans="1:3" x14ac:dyDescent="0.25">
      <c r="A5670" t="s">
        <v>282</v>
      </c>
      <c r="B5670" t="s">
        <v>303</v>
      </c>
      <c r="C5670" s="1">
        <v>0.35419574108949903</v>
      </c>
    </row>
    <row r="5671" spans="1:3" x14ac:dyDescent="0.25">
      <c r="A5671" t="s">
        <v>282</v>
      </c>
      <c r="B5671" t="s">
        <v>304</v>
      </c>
      <c r="C5671" s="1">
        <v>0.35128657153333798</v>
      </c>
    </row>
    <row r="5672" spans="1:3" x14ac:dyDescent="0.25">
      <c r="A5672" t="s">
        <v>282</v>
      </c>
      <c r="B5672" t="s">
        <v>305</v>
      </c>
      <c r="C5672" s="1">
        <v>0.306259996344868</v>
      </c>
    </row>
    <row r="5673" spans="1:3" x14ac:dyDescent="0.25">
      <c r="A5673" t="s">
        <v>282</v>
      </c>
      <c r="B5673" t="s">
        <v>392</v>
      </c>
      <c r="C5673" s="1">
        <v>0.322087154240142</v>
      </c>
    </row>
    <row r="5674" spans="1:3" x14ac:dyDescent="0.25">
      <c r="A5674" t="s">
        <v>282</v>
      </c>
      <c r="B5674" t="s">
        <v>126</v>
      </c>
      <c r="C5674" s="1">
        <v>0.28905749768792999</v>
      </c>
    </row>
    <row r="5675" spans="1:3" x14ac:dyDescent="0.25">
      <c r="A5675" t="s">
        <v>282</v>
      </c>
      <c r="B5675" t="s">
        <v>192</v>
      </c>
      <c r="C5675" s="1">
        <v>0.30702434183600402</v>
      </c>
    </row>
    <row r="5676" spans="1:3" x14ac:dyDescent="0.25">
      <c r="A5676" t="s">
        <v>282</v>
      </c>
      <c r="B5676" t="s">
        <v>393</v>
      </c>
      <c r="C5676" s="1">
        <v>0.30768514783620099</v>
      </c>
    </row>
    <row r="5677" spans="1:3" x14ac:dyDescent="0.25">
      <c r="A5677" t="s">
        <v>282</v>
      </c>
      <c r="B5677" t="s">
        <v>193</v>
      </c>
      <c r="C5677" s="1">
        <v>0.29814355773804502</v>
      </c>
    </row>
    <row r="5678" spans="1:3" x14ac:dyDescent="0.25">
      <c r="A5678" t="s">
        <v>282</v>
      </c>
      <c r="B5678" t="s">
        <v>306</v>
      </c>
      <c r="C5678" s="1">
        <v>0.33946607685219499</v>
      </c>
    </row>
    <row r="5679" spans="1:3" x14ac:dyDescent="0.25">
      <c r="A5679" t="s">
        <v>282</v>
      </c>
      <c r="B5679" t="s">
        <v>195</v>
      </c>
      <c r="C5679" s="1">
        <v>0.32237452429429903</v>
      </c>
    </row>
    <row r="5680" spans="1:3" x14ac:dyDescent="0.25">
      <c r="A5680" t="s">
        <v>282</v>
      </c>
      <c r="B5680" t="s">
        <v>308</v>
      </c>
      <c r="C5680" s="1">
        <v>0.32766033304308301</v>
      </c>
    </row>
    <row r="5681" spans="1:3" x14ac:dyDescent="0.25">
      <c r="A5681" t="s">
        <v>282</v>
      </c>
      <c r="B5681" t="s">
        <v>196</v>
      </c>
      <c r="C5681" s="1">
        <v>0.31175905481293198</v>
      </c>
    </row>
    <row r="5682" spans="1:3" x14ac:dyDescent="0.25">
      <c r="A5682" t="s">
        <v>282</v>
      </c>
      <c r="B5682" t="s">
        <v>197</v>
      </c>
      <c r="C5682" s="1">
        <v>0.31601380436007198</v>
      </c>
    </row>
    <row r="5683" spans="1:3" x14ac:dyDescent="0.25">
      <c r="A5683" t="s">
        <v>282</v>
      </c>
      <c r="B5683" t="s">
        <v>198</v>
      </c>
      <c r="C5683" s="1">
        <v>0.31783038054028301</v>
      </c>
    </row>
    <row r="5684" spans="1:3" x14ac:dyDescent="0.25">
      <c r="A5684" t="s">
        <v>282</v>
      </c>
      <c r="B5684" t="s">
        <v>309</v>
      </c>
      <c r="C5684" s="1">
        <v>0.34403028690127302</v>
      </c>
    </row>
    <row r="5685" spans="1:3" x14ac:dyDescent="0.25">
      <c r="A5685" t="s">
        <v>282</v>
      </c>
      <c r="B5685" t="s">
        <v>128</v>
      </c>
      <c r="C5685" s="1">
        <v>0.33707911545274699</v>
      </c>
    </row>
    <row r="5686" spans="1:3" x14ac:dyDescent="0.25">
      <c r="A5686" t="s">
        <v>282</v>
      </c>
      <c r="B5686" t="s">
        <v>410</v>
      </c>
      <c r="C5686" s="1">
        <v>0.33730476876820997</v>
      </c>
    </row>
    <row r="5687" spans="1:3" x14ac:dyDescent="0.25">
      <c r="A5687" t="s">
        <v>282</v>
      </c>
      <c r="B5687" t="s">
        <v>311</v>
      </c>
      <c r="C5687" s="1">
        <v>0.34190939714438101</v>
      </c>
    </row>
    <row r="5688" spans="1:3" x14ac:dyDescent="0.25">
      <c r="A5688" t="s">
        <v>282</v>
      </c>
      <c r="B5688" t="s">
        <v>312</v>
      </c>
      <c r="C5688" s="1">
        <v>0.35643599045098301</v>
      </c>
    </row>
    <row r="5689" spans="1:3" x14ac:dyDescent="0.25">
      <c r="A5689" t="s">
        <v>282</v>
      </c>
      <c r="B5689" t="s">
        <v>313</v>
      </c>
      <c r="C5689" s="1">
        <v>0.30018436147227601</v>
      </c>
    </row>
    <row r="5690" spans="1:3" x14ac:dyDescent="0.25">
      <c r="A5690" t="s">
        <v>282</v>
      </c>
      <c r="B5690" t="s">
        <v>199</v>
      </c>
      <c r="C5690" s="1">
        <v>0.29511584928571499</v>
      </c>
    </row>
    <row r="5691" spans="1:3" x14ac:dyDescent="0.25">
      <c r="A5691" t="s">
        <v>282</v>
      </c>
      <c r="B5691" t="s">
        <v>200</v>
      </c>
      <c r="C5691" s="1">
        <v>0.32449859701110401</v>
      </c>
    </row>
    <row r="5692" spans="1:3" x14ac:dyDescent="0.25">
      <c r="A5692" t="s">
        <v>282</v>
      </c>
      <c r="B5692" t="s">
        <v>315</v>
      </c>
      <c r="C5692" s="1">
        <v>0.30987955523930599</v>
      </c>
    </row>
    <row r="5693" spans="1:3" x14ac:dyDescent="0.25">
      <c r="A5693" t="s">
        <v>282</v>
      </c>
      <c r="B5693" t="s">
        <v>316</v>
      </c>
      <c r="C5693" s="1">
        <v>0.28985403836982399</v>
      </c>
    </row>
    <row r="5694" spans="1:3" x14ac:dyDescent="0.25">
      <c r="A5694" t="s">
        <v>282</v>
      </c>
      <c r="B5694" t="s">
        <v>201</v>
      </c>
      <c r="C5694" s="1">
        <v>0.295084378520584</v>
      </c>
    </row>
    <row r="5695" spans="1:3" x14ac:dyDescent="0.25">
      <c r="A5695" t="s">
        <v>282</v>
      </c>
      <c r="B5695" t="s">
        <v>203</v>
      </c>
      <c r="C5695" s="1">
        <v>0.29142392686270302</v>
      </c>
    </row>
    <row r="5696" spans="1:3" x14ac:dyDescent="0.25">
      <c r="A5696" t="s">
        <v>282</v>
      </c>
      <c r="B5696" t="s">
        <v>205</v>
      </c>
      <c r="C5696" s="1">
        <v>0.310759287014443</v>
      </c>
    </row>
    <row r="5697" spans="1:3" x14ac:dyDescent="0.25">
      <c r="A5697" t="s">
        <v>282</v>
      </c>
      <c r="B5697" t="s">
        <v>394</v>
      </c>
      <c r="C5697" s="1">
        <v>0.31458106978601102</v>
      </c>
    </row>
    <row r="5698" spans="1:3" x14ac:dyDescent="0.25">
      <c r="A5698" t="s">
        <v>282</v>
      </c>
      <c r="B5698" t="s">
        <v>317</v>
      </c>
      <c r="C5698" s="1">
        <v>0.29729414731264497</v>
      </c>
    </row>
    <row r="5699" spans="1:3" x14ac:dyDescent="0.25">
      <c r="A5699" t="s">
        <v>282</v>
      </c>
      <c r="B5699" t="s">
        <v>480</v>
      </c>
      <c r="C5699" s="1">
        <v>0.30502567204644898</v>
      </c>
    </row>
    <row r="5700" spans="1:3" x14ac:dyDescent="0.25">
      <c r="A5700" t="s">
        <v>282</v>
      </c>
      <c r="B5700" t="s">
        <v>318</v>
      </c>
      <c r="C5700" s="1">
        <v>0.321893073493009</v>
      </c>
    </row>
    <row r="5701" spans="1:3" x14ac:dyDescent="0.25">
      <c r="A5701" t="s">
        <v>282</v>
      </c>
      <c r="B5701" t="s">
        <v>130</v>
      </c>
      <c r="C5701" s="1">
        <v>0.323344032719587</v>
      </c>
    </row>
    <row r="5702" spans="1:3" x14ac:dyDescent="0.25">
      <c r="A5702" t="s">
        <v>282</v>
      </c>
      <c r="B5702" t="s">
        <v>395</v>
      </c>
      <c r="C5702" s="1">
        <v>0.31453863729489401</v>
      </c>
    </row>
    <row r="5703" spans="1:3" x14ac:dyDescent="0.25">
      <c r="A5703" t="s">
        <v>282</v>
      </c>
      <c r="B5703" t="s">
        <v>319</v>
      </c>
      <c r="C5703" s="1">
        <v>0.34183425460762301</v>
      </c>
    </row>
    <row r="5704" spans="1:3" x14ac:dyDescent="0.25">
      <c r="A5704" t="s">
        <v>282</v>
      </c>
      <c r="B5704" t="s">
        <v>206</v>
      </c>
      <c r="C5704" s="1">
        <v>0.30461441845263498</v>
      </c>
    </row>
    <row r="5705" spans="1:3" x14ac:dyDescent="0.25">
      <c r="A5705" t="s">
        <v>282</v>
      </c>
      <c r="B5705" t="s">
        <v>320</v>
      </c>
      <c r="C5705" s="1">
        <v>0.29687793087836101</v>
      </c>
    </row>
    <row r="5706" spans="1:3" x14ac:dyDescent="0.25">
      <c r="A5706" t="s">
        <v>282</v>
      </c>
      <c r="B5706" t="s">
        <v>321</v>
      </c>
      <c r="C5706" s="1">
        <v>0.32440057764783298</v>
      </c>
    </row>
    <row r="5707" spans="1:3" x14ac:dyDescent="0.25">
      <c r="A5707" t="s">
        <v>282</v>
      </c>
      <c r="B5707" t="s">
        <v>396</v>
      </c>
      <c r="C5707" s="1">
        <v>0.32844564047607699</v>
      </c>
    </row>
    <row r="5708" spans="1:3" x14ac:dyDescent="0.25">
      <c r="A5708" t="s">
        <v>282</v>
      </c>
      <c r="B5708" t="s">
        <v>131</v>
      </c>
      <c r="C5708" s="1">
        <v>0.37195117304991498</v>
      </c>
    </row>
    <row r="5709" spans="1:3" x14ac:dyDescent="0.25">
      <c r="A5709" t="s">
        <v>282</v>
      </c>
      <c r="B5709" t="s">
        <v>322</v>
      </c>
      <c r="C5709" s="1">
        <v>0.29605795408119401</v>
      </c>
    </row>
    <row r="5710" spans="1:3" x14ac:dyDescent="0.25">
      <c r="A5710" t="s">
        <v>282</v>
      </c>
      <c r="B5710" t="s">
        <v>325</v>
      </c>
      <c r="C5710" s="1">
        <v>0.34647740916398001</v>
      </c>
    </row>
    <row r="5711" spans="1:3" x14ac:dyDescent="0.25">
      <c r="A5711" t="s">
        <v>282</v>
      </c>
      <c r="B5711" t="s">
        <v>132</v>
      </c>
      <c r="C5711" s="1">
        <v>0.30769253788075601</v>
      </c>
    </row>
    <row r="5712" spans="1:3" x14ac:dyDescent="0.25">
      <c r="A5712" t="s">
        <v>282</v>
      </c>
      <c r="B5712" t="s">
        <v>327</v>
      </c>
      <c r="C5712" s="1">
        <v>0.305524947594222</v>
      </c>
    </row>
    <row r="5713" spans="1:3" x14ac:dyDescent="0.25">
      <c r="A5713" t="s">
        <v>282</v>
      </c>
      <c r="B5713" t="s">
        <v>328</v>
      </c>
      <c r="C5713" s="1">
        <v>0.31936257936786799</v>
      </c>
    </row>
    <row r="5714" spans="1:3" x14ac:dyDescent="0.25">
      <c r="A5714" t="s">
        <v>282</v>
      </c>
      <c r="B5714" t="s">
        <v>412</v>
      </c>
      <c r="C5714" s="1">
        <v>0.30128473070600098</v>
      </c>
    </row>
    <row r="5715" spans="1:3" x14ac:dyDescent="0.25">
      <c r="A5715" t="s">
        <v>282</v>
      </c>
      <c r="B5715" t="s">
        <v>208</v>
      </c>
      <c r="C5715" s="1">
        <v>0.36102891928911002</v>
      </c>
    </row>
    <row r="5716" spans="1:3" x14ac:dyDescent="0.25">
      <c r="A5716" t="s">
        <v>282</v>
      </c>
      <c r="B5716" t="s">
        <v>209</v>
      </c>
      <c r="C5716" s="1">
        <v>0.297501236448168</v>
      </c>
    </row>
    <row r="5717" spans="1:3" x14ac:dyDescent="0.25">
      <c r="A5717" t="s">
        <v>282</v>
      </c>
      <c r="B5717" t="s">
        <v>210</v>
      </c>
      <c r="C5717" s="1">
        <v>0.34584308442679002</v>
      </c>
    </row>
    <row r="5718" spans="1:3" x14ac:dyDescent="0.25">
      <c r="A5718" t="s">
        <v>282</v>
      </c>
      <c r="B5718" t="s">
        <v>211</v>
      </c>
      <c r="C5718" s="1">
        <v>0.33858926946085499</v>
      </c>
    </row>
    <row r="5719" spans="1:3" x14ac:dyDescent="0.25">
      <c r="A5719" t="s">
        <v>282</v>
      </c>
      <c r="B5719" t="s">
        <v>329</v>
      </c>
      <c r="C5719" s="1">
        <v>0.32320557829623098</v>
      </c>
    </row>
    <row r="5720" spans="1:3" x14ac:dyDescent="0.25">
      <c r="A5720" t="s">
        <v>282</v>
      </c>
      <c r="B5720" t="s">
        <v>212</v>
      </c>
      <c r="C5720" s="1">
        <v>0.32591914400604799</v>
      </c>
    </row>
    <row r="5721" spans="1:3" x14ac:dyDescent="0.25">
      <c r="A5721" t="s">
        <v>282</v>
      </c>
      <c r="B5721" t="s">
        <v>213</v>
      </c>
      <c r="C5721" s="1">
        <v>0.34079249571429998</v>
      </c>
    </row>
    <row r="5722" spans="1:3" x14ac:dyDescent="0.25">
      <c r="A5722" t="s">
        <v>282</v>
      </c>
      <c r="B5722" t="s">
        <v>331</v>
      </c>
      <c r="C5722" s="1">
        <v>0.345137275214701</v>
      </c>
    </row>
    <row r="5723" spans="1:3" x14ac:dyDescent="0.25">
      <c r="A5723" t="s">
        <v>282</v>
      </c>
      <c r="B5723" t="s">
        <v>214</v>
      </c>
      <c r="C5723" s="1">
        <v>0.35003993422928298</v>
      </c>
    </row>
    <row r="5724" spans="1:3" x14ac:dyDescent="0.25">
      <c r="A5724" t="s">
        <v>282</v>
      </c>
      <c r="B5724" t="s">
        <v>332</v>
      </c>
      <c r="C5724" s="1">
        <v>0.30603407171286401</v>
      </c>
    </row>
    <row r="5725" spans="1:3" x14ac:dyDescent="0.25">
      <c r="A5725" t="s">
        <v>282</v>
      </c>
      <c r="B5725" t="s">
        <v>215</v>
      </c>
      <c r="C5725" s="1">
        <v>0.30820000374906997</v>
      </c>
    </row>
    <row r="5726" spans="1:3" x14ac:dyDescent="0.25">
      <c r="A5726" t="s">
        <v>282</v>
      </c>
      <c r="B5726" t="s">
        <v>216</v>
      </c>
      <c r="C5726" s="1">
        <v>0.29897816667454502</v>
      </c>
    </row>
    <row r="5727" spans="1:3" x14ac:dyDescent="0.25">
      <c r="A5727" t="s">
        <v>282</v>
      </c>
      <c r="B5727" t="s">
        <v>135</v>
      </c>
      <c r="C5727" s="1">
        <v>0.33159201760949802</v>
      </c>
    </row>
    <row r="5728" spans="1:3" x14ac:dyDescent="0.25">
      <c r="A5728" t="s">
        <v>282</v>
      </c>
      <c r="B5728" t="s">
        <v>217</v>
      </c>
      <c r="C5728" s="1">
        <v>0.31990373978845799</v>
      </c>
    </row>
    <row r="5729" spans="1:3" x14ac:dyDescent="0.25">
      <c r="A5729" t="s">
        <v>282</v>
      </c>
      <c r="B5729" t="s">
        <v>218</v>
      </c>
      <c r="C5729" s="1">
        <v>0.30577627672049601</v>
      </c>
    </row>
    <row r="5730" spans="1:3" x14ac:dyDescent="0.25">
      <c r="A5730" t="s">
        <v>282</v>
      </c>
      <c r="B5730" t="s">
        <v>334</v>
      </c>
      <c r="C5730" s="1">
        <v>0.33358849204306101</v>
      </c>
    </row>
    <row r="5731" spans="1:3" x14ac:dyDescent="0.25">
      <c r="A5731" t="s">
        <v>282</v>
      </c>
      <c r="B5731" t="s">
        <v>219</v>
      </c>
      <c r="C5731" s="1">
        <v>0.34521176774400297</v>
      </c>
    </row>
    <row r="5732" spans="1:3" x14ac:dyDescent="0.25">
      <c r="A5732" t="s">
        <v>282</v>
      </c>
      <c r="B5732" t="s">
        <v>398</v>
      </c>
      <c r="C5732" s="1">
        <v>0.31896954287346002</v>
      </c>
    </row>
    <row r="5733" spans="1:3" x14ac:dyDescent="0.25">
      <c r="A5733" t="s">
        <v>282</v>
      </c>
      <c r="B5733" t="s">
        <v>399</v>
      </c>
      <c r="C5733" s="1">
        <v>0.30419995876971201</v>
      </c>
    </row>
    <row r="5734" spans="1:3" x14ac:dyDescent="0.25">
      <c r="A5734" t="s">
        <v>282</v>
      </c>
      <c r="B5734" t="s">
        <v>336</v>
      </c>
      <c r="C5734" s="1">
        <v>0.29106320671973201</v>
      </c>
    </row>
    <row r="5735" spans="1:3" x14ac:dyDescent="0.25">
      <c r="A5735" t="s">
        <v>282</v>
      </c>
      <c r="B5735" t="s">
        <v>224</v>
      </c>
      <c r="C5735" s="1">
        <v>0.30031962324936201</v>
      </c>
    </row>
    <row r="5736" spans="1:3" x14ac:dyDescent="0.25">
      <c r="A5736" t="s">
        <v>282</v>
      </c>
      <c r="B5736" t="s">
        <v>337</v>
      </c>
      <c r="C5736" s="1">
        <v>0.331583395651117</v>
      </c>
    </row>
    <row r="5737" spans="1:3" x14ac:dyDescent="0.25">
      <c r="A5737" t="s">
        <v>282</v>
      </c>
      <c r="B5737" t="s">
        <v>225</v>
      </c>
      <c r="C5737" s="1">
        <v>0.31011221021289997</v>
      </c>
    </row>
    <row r="5738" spans="1:3" x14ac:dyDescent="0.25">
      <c r="A5738" t="s">
        <v>282</v>
      </c>
      <c r="B5738" t="s">
        <v>338</v>
      </c>
      <c r="C5738" s="1">
        <v>0.331020381732618</v>
      </c>
    </row>
    <row r="5739" spans="1:3" x14ac:dyDescent="0.25">
      <c r="A5739" t="s">
        <v>282</v>
      </c>
      <c r="B5739" t="s">
        <v>226</v>
      </c>
      <c r="C5739" s="1">
        <v>0.30588371629296202</v>
      </c>
    </row>
    <row r="5740" spans="1:3" x14ac:dyDescent="0.25">
      <c r="A5740" t="s">
        <v>282</v>
      </c>
      <c r="B5740" t="s">
        <v>137</v>
      </c>
      <c r="C5740" s="1">
        <v>0.29799667556495002</v>
      </c>
    </row>
    <row r="5741" spans="1:3" x14ac:dyDescent="0.25">
      <c r="A5741" t="s">
        <v>282</v>
      </c>
      <c r="B5741" t="s">
        <v>227</v>
      </c>
      <c r="C5741" s="1">
        <v>0.35992337833186</v>
      </c>
    </row>
    <row r="5742" spans="1:3" x14ac:dyDescent="0.25">
      <c r="A5742" t="s">
        <v>282</v>
      </c>
      <c r="B5742" t="s">
        <v>339</v>
      </c>
      <c r="C5742" s="1">
        <v>0.34467961005954101</v>
      </c>
    </row>
    <row r="5743" spans="1:3" x14ac:dyDescent="0.25">
      <c r="A5743" t="s">
        <v>282</v>
      </c>
      <c r="B5743" t="s">
        <v>228</v>
      </c>
      <c r="C5743" s="1">
        <v>0.337563831265212</v>
      </c>
    </row>
    <row r="5744" spans="1:3" x14ac:dyDescent="0.25">
      <c r="A5744" t="s">
        <v>282</v>
      </c>
      <c r="B5744" t="s">
        <v>229</v>
      </c>
      <c r="C5744" s="1">
        <v>0.35130614013822797</v>
      </c>
    </row>
    <row r="5745" spans="1:3" x14ac:dyDescent="0.25">
      <c r="A5745" t="s">
        <v>282</v>
      </c>
      <c r="B5745" t="s">
        <v>341</v>
      </c>
      <c r="C5745" s="1">
        <v>0.331328628342762</v>
      </c>
    </row>
    <row r="5746" spans="1:3" x14ac:dyDescent="0.25">
      <c r="A5746" t="s">
        <v>282</v>
      </c>
      <c r="B5746" t="s">
        <v>342</v>
      </c>
      <c r="C5746" s="1">
        <v>0.31568973536774297</v>
      </c>
    </row>
    <row r="5747" spans="1:3" x14ac:dyDescent="0.25">
      <c r="A5747" t="s">
        <v>282</v>
      </c>
      <c r="B5747" t="s">
        <v>230</v>
      </c>
      <c r="C5747" s="1">
        <v>0.29941370121080602</v>
      </c>
    </row>
    <row r="5748" spans="1:3" x14ac:dyDescent="0.25">
      <c r="A5748" t="s">
        <v>282</v>
      </c>
      <c r="B5748" t="s">
        <v>400</v>
      </c>
      <c r="C5748" s="1">
        <v>0.32713726124571102</v>
      </c>
    </row>
    <row r="5749" spans="1:3" x14ac:dyDescent="0.25">
      <c r="A5749" t="s">
        <v>282</v>
      </c>
      <c r="B5749" t="s">
        <v>231</v>
      </c>
      <c r="C5749" s="1">
        <v>0.316671290422325</v>
      </c>
    </row>
    <row r="5750" spans="1:3" x14ac:dyDescent="0.25">
      <c r="A5750" t="s">
        <v>282</v>
      </c>
      <c r="B5750" t="s">
        <v>343</v>
      </c>
      <c r="C5750" s="1">
        <v>0.34328045705170901</v>
      </c>
    </row>
    <row r="5751" spans="1:3" x14ac:dyDescent="0.25">
      <c r="A5751" t="s">
        <v>282</v>
      </c>
      <c r="B5751" t="s">
        <v>344</v>
      </c>
      <c r="C5751" s="1">
        <v>0.33720672147338399</v>
      </c>
    </row>
    <row r="5752" spans="1:3" x14ac:dyDescent="0.25">
      <c r="A5752" t="s">
        <v>282</v>
      </c>
      <c r="B5752" t="s">
        <v>232</v>
      </c>
      <c r="C5752" s="1">
        <v>0.33371637454833902</v>
      </c>
    </row>
    <row r="5753" spans="1:3" x14ac:dyDescent="0.25">
      <c r="A5753" t="s">
        <v>282</v>
      </c>
      <c r="B5753" t="s">
        <v>233</v>
      </c>
      <c r="C5753" s="1">
        <v>0.32157676264083002</v>
      </c>
    </row>
    <row r="5754" spans="1:3" x14ac:dyDescent="0.25">
      <c r="A5754" t="s">
        <v>282</v>
      </c>
      <c r="B5754" t="s">
        <v>140</v>
      </c>
      <c r="C5754" s="1">
        <v>0.30688326550518102</v>
      </c>
    </row>
    <row r="5755" spans="1:3" x14ac:dyDescent="0.25">
      <c r="A5755" t="s">
        <v>282</v>
      </c>
      <c r="B5755" t="s">
        <v>234</v>
      </c>
      <c r="C5755" s="1">
        <v>0.32376465039067598</v>
      </c>
    </row>
    <row r="5756" spans="1:3" x14ac:dyDescent="0.25">
      <c r="A5756" t="s">
        <v>282</v>
      </c>
      <c r="B5756" t="s">
        <v>414</v>
      </c>
      <c r="C5756" s="1">
        <v>0.309516473221636</v>
      </c>
    </row>
    <row r="5757" spans="1:3" x14ac:dyDescent="0.25">
      <c r="A5757" t="s">
        <v>282</v>
      </c>
      <c r="B5757" t="s">
        <v>409</v>
      </c>
      <c r="C5757" s="1">
        <v>0.29654835718039102</v>
      </c>
    </row>
    <row r="5758" spans="1:3" x14ac:dyDescent="0.25">
      <c r="A5758" t="s">
        <v>282</v>
      </c>
      <c r="B5758" t="s">
        <v>235</v>
      </c>
      <c r="C5758" s="1">
        <v>0.34380040700403602</v>
      </c>
    </row>
    <row r="5759" spans="1:3" x14ac:dyDescent="0.25">
      <c r="A5759" t="s">
        <v>282</v>
      </c>
      <c r="B5759" t="s">
        <v>345</v>
      </c>
      <c r="C5759" s="1">
        <v>0.340691223431901</v>
      </c>
    </row>
    <row r="5760" spans="1:3" x14ac:dyDescent="0.25">
      <c r="A5760" t="s">
        <v>282</v>
      </c>
      <c r="B5760" t="s">
        <v>236</v>
      </c>
      <c r="C5760" s="1">
        <v>0.30720843598793901</v>
      </c>
    </row>
    <row r="5761" spans="1:3" x14ac:dyDescent="0.25">
      <c r="A5761" t="s">
        <v>282</v>
      </c>
      <c r="B5761" t="s">
        <v>141</v>
      </c>
      <c r="C5761" s="1">
        <v>0.33784834183354701</v>
      </c>
    </row>
    <row r="5762" spans="1:3" x14ac:dyDescent="0.25">
      <c r="A5762" t="s">
        <v>282</v>
      </c>
      <c r="B5762" t="s">
        <v>401</v>
      </c>
      <c r="C5762" s="1">
        <v>0.30050821406573303</v>
      </c>
    </row>
    <row r="5763" spans="1:3" x14ac:dyDescent="0.25">
      <c r="A5763" t="s">
        <v>282</v>
      </c>
      <c r="B5763" t="s">
        <v>346</v>
      </c>
      <c r="C5763" s="1">
        <v>0.32761342787798903</v>
      </c>
    </row>
    <row r="5764" spans="1:3" x14ac:dyDescent="0.25">
      <c r="A5764" t="s">
        <v>282</v>
      </c>
      <c r="B5764" t="s">
        <v>347</v>
      </c>
      <c r="C5764" s="1">
        <v>0.29530918318448401</v>
      </c>
    </row>
    <row r="5765" spans="1:3" x14ac:dyDescent="0.25">
      <c r="A5765" t="s">
        <v>282</v>
      </c>
      <c r="B5765" t="s">
        <v>348</v>
      </c>
      <c r="C5765" s="1">
        <v>0.31771122265817298</v>
      </c>
    </row>
    <row r="5766" spans="1:3" x14ac:dyDescent="0.25">
      <c r="A5766" t="s">
        <v>282</v>
      </c>
      <c r="B5766" t="s">
        <v>349</v>
      </c>
      <c r="C5766" s="1">
        <v>0.34370451477210101</v>
      </c>
    </row>
    <row r="5767" spans="1:3" x14ac:dyDescent="0.25">
      <c r="A5767" t="s">
        <v>282</v>
      </c>
      <c r="B5767" t="s">
        <v>350</v>
      </c>
      <c r="C5767" s="1">
        <v>0.321107119061597</v>
      </c>
    </row>
    <row r="5768" spans="1:3" x14ac:dyDescent="0.25">
      <c r="A5768" t="s">
        <v>282</v>
      </c>
      <c r="B5768" t="s">
        <v>351</v>
      </c>
      <c r="C5768" s="1">
        <v>0.34166564929936699</v>
      </c>
    </row>
    <row r="5769" spans="1:3" x14ac:dyDescent="0.25">
      <c r="A5769" t="s">
        <v>282</v>
      </c>
      <c r="B5769" t="s">
        <v>388</v>
      </c>
      <c r="C5769" s="1">
        <v>0.29675099495307</v>
      </c>
    </row>
    <row r="5770" spans="1:3" x14ac:dyDescent="0.25">
      <c r="A5770" t="s">
        <v>282</v>
      </c>
      <c r="B5770" t="s">
        <v>237</v>
      </c>
      <c r="C5770" s="1">
        <v>0.33485562956912002</v>
      </c>
    </row>
    <row r="5771" spans="1:3" x14ac:dyDescent="0.25">
      <c r="A5771" t="s">
        <v>282</v>
      </c>
      <c r="B5771" t="s">
        <v>239</v>
      </c>
      <c r="C5771" s="1">
        <v>0.36732734305674702</v>
      </c>
    </row>
    <row r="5772" spans="1:3" x14ac:dyDescent="0.25">
      <c r="A5772" t="s">
        <v>282</v>
      </c>
      <c r="B5772" t="s">
        <v>142</v>
      </c>
      <c r="C5772" s="1">
        <v>0.33414788192702199</v>
      </c>
    </row>
    <row r="5773" spans="1:3" x14ac:dyDescent="0.25">
      <c r="A5773" t="s">
        <v>282</v>
      </c>
      <c r="B5773" t="s">
        <v>143</v>
      </c>
      <c r="C5773" s="1">
        <v>0.31160323228544101</v>
      </c>
    </row>
    <row r="5774" spans="1:3" x14ac:dyDescent="0.25">
      <c r="A5774" t="s">
        <v>282</v>
      </c>
      <c r="B5774" t="s">
        <v>240</v>
      </c>
      <c r="C5774" s="1">
        <v>0.288926795765586</v>
      </c>
    </row>
    <row r="5775" spans="1:3" x14ac:dyDescent="0.25">
      <c r="A5775" t="s">
        <v>282</v>
      </c>
      <c r="B5775" t="s">
        <v>425</v>
      </c>
      <c r="C5775" s="1">
        <v>0.31373955236426898</v>
      </c>
    </row>
    <row r="5776" spans="1:3" x14ac:dyDescent="0.25">
      <c r="A5776" t="s">
        <v>282</v>
      </c>
      <c r="B5776" t="s">
        <v>241</v>
      </c>
      <c r="C5776" s="1">
        <v>0.30903096533362301</v>
      </c>
    </row>
    <row r="5777" spans="1:3" x14ac:dyDescent="0.25">
      <c r="A5777" t="s">
        <v>282</v>
      </c>
      <c r="B5777" t="s">
        <v>353</v>
      </c>
      <c r="C5777" s="1">
        <v>0.314215653836387</v>
      </c>
    </row>
    <row r="5778" spans="1:3" x14ac:dyDescent="0.25">
      <c r="A5778" t="s">
        <v>282</v>
      </c>
      <c r="B5778" t="s">
        <v>242</v>
      </c>
      <c r="C5778" s="1">
        <v>0.36974913147060701</v>
      </c>
    </row>
    <row r="5779" spans="1:3" x14ac:dyDescent="0.25">
      <c r="A5779" t="s">
        <v>282</v>
      </c>
      <c r="B5779" t="s">
        <v>354</v>
      </c>
      <c r="C5779" s="1">
        <v>0.30406578368866699</v>
      </c>
    </row>
    <row r="5780" spans="1:3" x14ac:dyDescent="0.25">
      <c r="A5780" t="s">
        <v>282</v>
      </c>
      <c r="B5780" t="s">
        <v>355</v>
      </c>
      <c r="C5780" s="1">
        <v>0.33260013091602803</v>
      </c>
    </row>
    <row r="5781" spans="1:3" x14ac:dyDescent="0.25">
      <c r="A5781" t="s">
        <v>282</v>
      </c>
      <c r="B5781" t="s">
        <v>146</v>
      </c>
      <c r="C5781" s="1">
        <v>0.35537701906660502</v>
      </c>
    </row>
    <row r="5782" spans="1:3" x14ac:dyDescent="0.25">
      <c r="A5782" t="s">
        <v>282</v>
      </c>
      <c r="B5782" t="s">
        <v>357</v>
      </c>
      <c r="C5782" s="1">
        <v>0.321716245747876</v>
      </c>
    </row>
    <row r="5783" spans="1:3" x14ac:dyDescent="0.25">
      <c r="A5783" t="s">
        <v>282</v>
      </c>
      <c r="B5783" t="s">
        <v>243</v>
      </c>
      <c r="C5783" s="1">
        <v>0.36111591262981801</v>
      </c>
    </row>
    <row r="5784" spans="1:3" x14ac:dyDescent="0.25">
      <c r="A5784" t="s">
        <v>282</v>
      </c>
      <c r="B5784" t="s">
        <v>402</v>
      </c>
      <c r="C5784" s="1">
        <v>0.32891308617867898</v>
      </c>
    </row>
    <row r="5785" spans="1:3" x14ac:dyDescent="0.25">
      <c r="A5785" t="s">
        <v>282</v>
      </c>
      <c r="B5785" t="s">
        <v>358</v>
      </c>
      <c r="C5785" s="1">
        <v>0.34186650831377902</v>
      </c>
    </row>
    <row r="5786" spans="1:3" x14ac:dyDescent="0.25">
      <c r="A5786" t="s">
        <v>282</v>
      </c>
      <c r="B5786" t="s">
        <v>244</v>
      </c>
      <c r="C5786" s="1">
        <v>0.30457760890547197</v>
      </c>
    </row>
    <row r="5787" spans="1:3" x14ac:dyDescent="0.25">
      <c r="A5787" t="s">
        <v>282</v>
      </c>
      <c r="B5787" t="s">
        <v>245</v>
      </c>
      <c r="C5787" s="1">
        <v>0.35023195962088899</v>
      </c>
    </row>
    <row r="5788" spans="1:3" x14ac:dyDescent="0.25">
      <c r="A5788" t="s">
        <v>282</v>
      </c>
      <c r="B5788" t="s">
        <v>359</v>
      </c>
      <c r="C5788" s="1">
        <v>0.33003163187950002</v>
      </c>
    </row>
    <row r="5789" spans="1:3" x14ac:dyDescent="0.25">
      <c r="A5789" t="s">
        <v>282</v>
      </c>
      <c r="B5789" t="s">
        <v>360</v>
      </c>
      <c r="C5789" s="1">
        <v>0.33578057818096801</v>
      </c>
    </row>
    <row r="5790" spans="1:3" x14ac:dyDescent="0.25">
      <c r="A5790" t="s">
        <v>282</v>
      </c>
      <c r="B5790" t="s">
        <v>361</v>
      </c>
      <c r="C5790" s="1">
        <v>0.31716841466002099</v>
      </c>
    </row>
    <row r="5791" spans="1:3" x14ac:dyDescent="0.25">
      <c r="A5791" t="s">
        <v>282</v>
      </c>
      <c r="B5791" t="s">
        <v>362</v>
      </c>
      <c r="C5791" s="1">
        <v>0.32096895011156101</v>
      </c>
    </row>
    <row r="5792" spans="1:3" x14ac:dyDescent="0.25">
      <c r="A5792" t="s">
        <v>282</v>
      </c>
      <c r="B5792" t="s">
        <v>246</v>
      </c>
      <c r="C5792" s="1">
        <v>0.29996074459656802</v>
      </c>
    </row>
    <row r="5793" spans="1:3" x14ac:dyDescent="0.25">
      <c r="A5793" t="s">
        <v>282</v>
      </c>
      <c r="B5793" t="s">
        <v>247</v>
      </c>
      <c r="C5793" s="1">
        <v>0.33633492973794099</v>
      </c>
    </row>
    <row r="5794" spans="1:3" x14ac:dyDescent="0.25">
      <c r="A5794" t="s">
        <v>282</v>
      </c>
      <c r="B5794" t="s">
        <v>403</v>
      </c>
      <c r="C5794" s="1">
        <v>0.317750025548316</v>
      </c>
    </row>
    <row r="5795" spans="1:3" x14ac:dyDescent="0.25">
      <c r="A5795" t="s">
        <v>282</v>
      </c>
      <c r="B5795" t="s">
        <v>250</v>
      </c>
      <c r="C5795" s="1">
        <v>0.34406388171683</v>
      </c>
    </row>
    <row r="5796" spans="1:3" x14ac:dyDescent="0.25">
      <c r="A5796" t="s">
        <v>282</v>
      </c>
      <c r="B5796" t="s">
        <v>364</v>
      </c>
      <c r="C5796" s="1">
        <v>0.31517880889371702</v>
      </c>
    </row>
    <row r="5797" spans="1:3" x14ac:dyDescent="0.25">
      <c r="A5797" t="s">
        <v>282</v>
      </c>
      <c r="B5797" t="s">
        <v>252</v>
      </c>
      <c r="C5797" s="1">
        <v>0.31009400912117902</v>
      </c>
    </row>
    <row r="5798" spans="1:3" x14ac:dyDescent="0.25">
      <c r="A5798" t="s">
        <v>282</v>
      </c>
      <c r="B5798" t="s">
        <v>253</v>
      </c>
      <c r="C5798" s="1">
        <v>0.32272273514389899</v>
      </c>
    </row>
    <row r="5799" spans="1:3" x14ac:dyDescent="0.25">
      <c r="A5799" t="s">
        <v>282</v>
      </c>
      <c r="B5799" t="s">
        <v>152</v>
      </c>
      <c r="C5799" s="1">
        <v>0.31273062430680898</v>
      </c>
    </row>
    <row r="5800" spans="1:3" x14ac:dyDescent="0.25">
      <c r="A5800" t="s">
        <v>282</v>
      </c>
      <c r="B5800" t="s">
        <v>254</v>
      </c>
      <c r="C5800" s="1">
        <v>0.33170600116620602</v>
      </c>
    </row>
    <row r="5801" spans="1:3" x14ac:dyDescent="0.25">
      <c r="A5801" t="s">
        <v>282</v>
      </c>
      <c r="B5801" t="s">
        <v>255</v>
      </c>
      <c r="C5801" s="1">
        <v>0.343569602933887</v>
      </c>
    </row>
    <row r="5802" spans="1:3" x14ac:dyDescent="0.25">
      <c r="A5802" t="s">
        <v>282</v>
      </c>
      <c r="B5802" t="s">
        <v>365</v>
      </c>
      <c r="C5802" s="1">
        <v>0.33805249744850602</v>
      </c>
    </row>
    <row r="5803" spans="1:3" x14ac:dyDescent="0.25">
      <c r="A5803" t="s">
        <v>282</v>
      </c>
      <c r="B5803" t="s">
        <v>256</v>
      </c>
      <c r="C5803" s="1">
        <v>0.32270467989843898</v>
      </c>
    </row>
    <row r="5804" spans="1:3" x14ac:dyDescent="0.25">
      <c r="A5804" t="s">
        <v>282</v>
      </c>
      <c r="B5804" t="s">
        <v>404</v>
      </c>
      <c r="C5804" s="1">
        <v>0.310157898077282</v>
      </c>
    </row>
    <row r="5805" spans="1:3" x14ac:dyDescent="0.25">
      <c r="A5805" t="s">
        <v>282</v>
      </c>
      <c r="B5805" t="s">
        <v>366</v>
      </c>
      <c r="C5805" s="1">
        <v>0.29348040946130799</v>
      </c>
    </row>
    <row r="5806" spans="1:3" x14ac:dyDescent="0.25">
      <c r="A5806" t="s">
        <v>282</v>
      </c>
      <c r="B5806" t="s">
        <v>257</v>
      </c>
      <c r="C5806" s="1">
        <v>0.33050600199817398</v>
      </c>
    </row>
    <row r="5807" spans="1:3" x14ac:dyDescent="0.25">
      <c r="A5807" t="s">
        <v>282</v>
      </c>
      <c r="B5807" t="s">
        <v>367</v>
      </c>
      <c r="C5807" s="1">
        <v>0.35431694272891601</v>
      </c>
    </row>
    <row r="5808" spans="1:3" x14ac:dyDescent="0.25">
      <c r="A5808" t="s">
        <v>282</v>
      </c>
      <c r="B5808" t="s">
        <v>368</v>
      </c>
      <c r="C5808" s="1">
        <v>0.32995138090157999</v>
      </c>
    </row>
    <row r="5809" spans="1:3" x14ac:dyDescent="0.25">
      <c r="A5809" t="s">
        <v>282</v>
      </c>
      <c r="B5809" t="s">
        <v>258</v>
      </c>
      <c r="C5809" s="1">
        <v>0.29617801469094301</v>
      </c>
    </row>
    <row r="5810" spans="1:3" x14ac:dyDescent="0.25">
      <c r="A5810" t="s">
        <v>282</v>
      </c>
      <c r="B5810" t="s">
        <v>369</v>
      </c>
      <c r="C5810" s="1">
        <v>0.34061396592742099</v>
      </c>
    </row>
    <row r="5811" spans="1:3" x14ac:dyDescent="0.25">
      <c r="A5811" t="s">
        <v>282</v>
      </c>
      <c r="B5811" t="s">
        <v>370</v>
      </c>
      <c r="C5811" s="1">
        <v>0.30691353353924</v>
      </c>
    </row>
    <row r="5812" spans="1:3" x14ac:dyDescent="0.25">
      <c r="A5812" t="s">
        <v>282</v>
      </c>
      <c r="B5812" t="s">
        <v>371</v>
      </c>
      <c r="C5812" s="1">
        <v>0.31802098785345201</v>
      </c>
    </row>
    <row r="5813" spans="1:3" x14ac:dyDescent="0.25">
      <c r="A5813" t="s">
        <v>282</v>
      </c>
      <c r="B5813" t="s">
        <v>405</v>
      </c>
      <c r="C5813" s="1">
        <v>0.30248528303564998</v>
      </c>
    </row>
    <row r="5814" spans="1:3" x14ac:dyDescent="0.25">
      <c r="A5814" t="s">
        <v>282</v>
      </c>
      <c r="B5814" t="s">
        <v>261</v>
      </c>
      <c r="C5814" s="1">
        <v>0.329031977204154</v>
      </c>
    </row>
    <row r="5815" spans="1:3" x14ac:dyDescent="0.25">
      <c r="A5815" t="s">
        <v>282</v>
      </c>
      <c r="B5815" t="s">
        <v>262</v>
      </c>
      <c r="C5815" s="1">
        <v>0.31776902695849102</v>
      </c>
    </row>
    <row r="5816" spans="1:3" x14ac:dyDescent="0.25">
      <c r="A5816" t="s">
        <v>282</v>
      </c>
      <c r="B5816" t="s">
        <v>417</v>
      </c>
      <c r="C5816" s="1">
        <v>0.31777855866439803</v>
      </c>
    </row>
    <row r="5817" spans="1:3" x14ac:dyDescent="0.25">
      <c r="A5817" t="s">
        <v>282</v>
      </c>
      <c r="B5817" t="s">
        <v>263</v>
      </c>
      <c r="C5817" s="1">
        <v>0.32542451080349999</v>
      </c>
    </row>
    <row r="5818" spans="1:3" x14ac:dyDescent="0.25">
      <c r="A5818" t="s">
        <v>282</v>
      </c>
      <c r="B5818" t="s">
        <v>264</v>
      </c>
      <c r="C5818" s="1">
        <v>0.33051638849704401</v>
      </c>
    </row>
    <row r="5819" spans="1:3" x14ac:dyDescent="0.25">
      <c r="A5819" t="s">
        <v>282</v>
      </c>
      <c r="B5819" t="s">
        <v>372</v>
      </c>
      <c r="C5819" s="1">
        <v>0.32757321785842902</v>
      </c>
    </row>
    <row r="5820" spans="1:3" x14ac:dyDescent="0.25">
      <c r="A5820" t="s">
        <v>282</v>
      </c>
      <c r="B5820" t="s">
        <v>373</v>
      </c>
      <c r="C5820" s="1">
        <v>0.301469554131298</v>
      </c>
    </row>
    <row r="5821" spans="1:3" x14ac:dyDescent="0.25">
      <c r="A5821" t="s">
        <v>282</v>
      </c>
      <c r="B5821" t="s">
        <v>383</v>
      </c>
      <c r="C5821" s="1">
        <v>0.336876585814395</v>
      </c>
    </row>
    <row r="5822" spans="1:3" x14ac:dyDescent="0.25">
      <c r="A5822" t="s">
        <v>282</v>
      </c>
      <c r="B5822" t="s">
        <v>265</v>
      </c>
      <c r="C5822" s="1">
        <v>0.35081796351977901</v>
      </c>
    </row>
    <row r="5823" spans="1:3" x14ac:dyDescent="0.25">
      <c r="A5823" t="s">
        <v>282</v>
      </c>
      <c r="B5823" t="s">
        <v>266</v>
      </c>
      <c r="C5823" s="1">
        <v>0.357422726030867</v>
      </c>
    </row>
    <row r="5824" spans="1:3" x14ac:dyDescent="0.25">
      <c r="A5824" t="s">
        <v>282</v>
      </c>
      <c r="B5824" t="s">
        <v>267</v>
      </c>
      <c r="C5824" s="1">
        <v>0.31936563010083702</v>
      </c>
    </row>
    <row r="5825" spans="1:3" x14ac:dyDescent="0.25">
      <c r="A5825" t="s">
        <v>282</v>
      </c>
      <c r="B5825" t="s">
        <v>268</v>
      </c>
      <c r="C5825" s="1">
        <v>0.31963925241584801</v>
      </c>
    </row>
    <row r="5826" spans="1:3" x14ac:dyDescent="0.25">
      <c r="A5826" t="s">
        <v>282</v>
      </c>
      <c r="B5826" t="s">
        <v>269</v>
      </c>
      <c r="C5826" s="1">
        <v>0.31985854907186501</v>
      </c>
    </row>
    <row r="5827" spans="1:3" x14ac:dyDescent="0.25">
      <c r="A5827" t="s">
        <v>282</v>
      </c>
      <c r="B5827" t="s">
        <v>270</v>
      </c>
      <c r="C5827" s="1">
        <v>0.30247595098610403</v>
      </c>
    </row>
    <row r="5828" spans="1:3" x14ac:dyDescent="0.25">
      <c r="A5828" t="s">
        <v>282</v>
      </c>
      <c r="B5828" t="s">
        <v>271</v>
      </c>
      <c r="C5828" s="1">
        <v>0.33404030723839101</v>
      </c>
    </row>
    <row r="5829" spans="1:3" x14ac:dyDescent="0.25">
      <c r="A5829" t="s">
        <v>282</v>
      </c>
      <c r="B5829" t="s">
        <v>407</v>
      </c>
      <c r="C5829" s="1">
        <v>0.32743511255769198</v>
      </c>
    </row>
    <row r="5830" spans="1:3" x14ac:dyDescent="0.25">
      <c r="A5830" t="s">
        <v>282</v>
      </c>
      <c r="B5830" t="s">
        <v>375</v>
      </c>
      <c r="C5830" s="1">
        <v>0.333648954137719</v>
      </c>
    </row>
    <row r="5831" spans="1:3" x14ac:dyDescent="0.25">
      <c r="A5831" t="s">
        <v>282</v>
      </c>
      <c r="B5831" t="s">
        <v>418</v>
      </c>
      <c r="C5831" s="1">
        <v>0.34149238229988099</v>
      </c>
    </row>
    <row r="5832" spans="1:3" x14ac:dyDescent="0.25">
      <c r="A5832" t="s">
        <v>282</v>
      </c>
      <c r="B5832" t="s">
        <v>272</v>
      </c>
      <c r="C5832" s="1">
        <v>0.35442130696610902</v>
      </c>
    </row>
    <row r="5833" spans="1:3" x14ac:dyDescent="0.25">
      <c r="A5833" t="s">
        <v>282</v>
      </c>
      <c r="B5833" t="s">
        <v>431</v>
      </c>
      <c r="C5833" s="1">
        <v>0.290551623654833</v>
      </c>
    </row>
    <row r="5834" spans="1:3" x14ac:dyDescent="0.25">
      <c r="A5834" t="s">
        <v>282</v>
      </c>
      <c r="B5834" t="s">
        <v>408</v>
      </c>
      <c r="C5834" s="1">
        <v>0.32711427197146498</v>
      </c>
    </row>
    <row r="5835" spans="1:3" x14ac:dyDescent="0.25">
      <c r="A5835" t="s">
        <v>282</v>
      </c>
      <c r="B5835" t="s">
        <v>273</v>
      </c>
      <c r="C5835" s="1">
        <v>0.29378997384087302</v>
      </c>
    </row>
    <row r="5836" spans="1:3" x14ac:dyDescent="0.25">
      <c r="A5836" t="s">
        <v>282</v>
      </c>
      <c r="B5836" t="s">
        <v>153</v>
      </c>
      <c r="C5836" s="1">
        <v>0.34047162745126502</v>
      </c>
    </row>
    <row r="5837" spans="1:3" x14ac:dyDescent="0.25">
      <c r="A5837" t="s">
        <v>283</v>
      </c>
      <c r="B5837" t="s">
        <v>180</v>
      </c>
      <c r="C5837" s="1">
        <v>0.33214512341747399</v>
      </c>
    </row>
    <row r="5838" spans="1:3" x14ac:dyDescent="0.25">
      <c r="A5838" t="s">
        <v>283</v>
      </c>
      <c r="B5838" t="s">
        <v>181</v>
      </c>
      <c r="C5838" s="1">
        <v>0.32390077561407199</v>
      </c>
    </row>
    <row r="5839" spans="1:3" x14ac:dyDescent="0.25">
      <c r="A5839" t="s">
        <v>283</v>
      </c>
      <c r="B5839" t="s">
        <v>187</v>
      </c>
      <c r="C5839" s="1">
        <v>0.29828559350331901</v>
      </c>
    </row>
    <row r="5840" spans="1:3" x14ac:dyDescent="0.25">
      <c r="A5840" t="s">
        <v>283</v>
      </c>
      <c r="B5840" t="s">
        <v>300</v>
      </c>
      <c r="C5840" s="1">
        <v>0.29829768975572701</v>
      </c>
    </row>
    <row r="5841" spans="1:3" x14ac:dyDescent="0.25">
      <c r="A5841" t="s">
        <v>283</v>
      </c>
      <c r="B5841" t="s">
        <v>128</v>
      </c>
      <c r="C5841" s="1">
        <v>0.31436984657045403</v>
      </c>
    </row>
    <row r="5842" spans="1:3" x14ac:dyDescent="0.25">
      <c r="A5842" t="s">
        <v>283</v>
      </c>
      <c r="B5842" t="s">
        <v>131</v>
      </c>
      <c r="C5842" s="1">
        <v>0.3044663881968</v>
      </c>
    </row>
    <row r="5843" spans="1:3" x14ac:dyDescent="0.25">
      <c r="A5843" t="s">
        <v>283</v>
      </c>
      <c r="B5843" t="s">
        <v>208</v>
      </c>
      <c r="C5843" s="1">
        <v>0.31513685160930799</v>
      </c>
    </row>
    <row r="5844" spans="1:3" x14ac:dyDescent="0.25">
      <c r="A5844" t="s">
        <v>283</v>
      </c>
      <c r="B5844" t="s">
        <v>224</v>
      </c>
      <c r="C5844" s="1">
        <v>0.28948699591779797</v>
      </c>
    </row>
    <row r="5845" spans="1:3" x14ac:dyDescent="0.25">
      <c r="A5845" t="s">
        <v>283</v>
      </c>
      <c r="B5845" t="s">
        <v>137</v>
      </c>
      <c r="C5845" s="1">
        <v>0.29549436405023999</v>
      </c>
    </row>
    <row r="5846" spans="1:3" x14ac:dyDescent="0.25">
      <c r="A5846" t="s">
        <v>283</v>
      </c>
      <c r="B5846" t="s">
        <v>233</v>
      </c>
      <c r="C5846" s="1">
        <v>0.29838163347486901</v>
      </c>
    </row>
    <row r="5847" spans="1:3" x14ac:dyDescent="0.25">
      <c r="A5847" t="s">
        <v>283</v>
      </c>
      <c r="B5847" t="s">
        <v>239</v>
      </c>
      <c r="C5847" s="1">
        <v>0.31357779601342001</v>
      </c>
    </row>
    <row r="5848" spans="1:3" x14ac:dyDescent="0.25">
      <c r="A5848" t="s">
        <v>283</v>
      </c>
      <c r="B5848" t="s">
        <v>143</v>
      </c>
      <c r="C5848" s="1">
        <v>0.29369036256811099</v>
      </c>
    </row>
    <row r="5849" spans="1:3" x14ac:dyDescent="0.25">
      <c r="A5849" t="s">
        <v>283</v>
      </c>
      <c r="B5849" t="s">
        <v>242</v>
      </c>
      <c r="C5849" s="1">
        <v>0.31656612067638401</v>
      </c>
    </row>
    <row r="5850" spans="1:3" x14ac:dyDescent="0.25">
      <c r="A5850" t="s">
        <v>283</v>
      </c>
      <c r="B5850" t="s">
        <v>253</v>
      </c>
      <c r="C5850" s="1">
        <v>0.29032460869888399</v>
      </c>
    </row>
    <row r="5851" spans="1:3" x14ac:dyDescent="0.25">
      <c r="A5851" t="s">
        <v>283</v>
      </c>
      <c r="B5851" t="s">
        <v>263</v>
      </c>
      <c r="C5851" s="1">
        <v>0.29845588262161299</v>
      </c>
    </row>
    <row r="5852" spans="1:3" x14ac:dyDescent="0.25">
      <c r="A5852" t="s">
        <v>283</v>
      </c>
      <c r="B5852" t="s">
        <v>269</v>
      </c>
      <c r="C5852" s="1">
        <v>0.29238937943554399</v>
      </c>
    </row>
    <row r="5853" spans="1:3" x14ac:dyDescent="0.25">
      <c r="A5853" t="s">
        <v>283</v>
      </c>
      <c r="B5853" t="s">
        <v>271</v>
      </c>
      <c r="C5853" s="1">
        <v>0.30163325736427199</v>
      </c>
    </row>
    <row r="5854" spans="1:3" x14ac:dyDescent="0.25">
      <c r="A5854" t="s">
        <v>283</v>
      </c>
      <c r="B5854" t="s">
        <v>153</v>
      </c>
      <c r="C5854" s="1">
        <v>0.31069200337657699</v>
      </c>
    </row>
    <row r="5855" spans="1:3" x14ac:dyDescent="0.25">
      <c r="A5855" t="s">
        <v>174</v>
      </c>
      <c r="B5855" t="s">
        <v>154</v>
      </c>
      <c r="C5855" s="1">
        <v>0.29371125476415799</v>
      </c>
    </row>
    <row r="5856" spans="1:3" x14ac:dyDescent="0.25">
      <c r="A5856" t="s">
        <v>174</v>
      </c>
      <c r="B5856" t="s">
        <v>176</v>
      </c>
      <c r="C5856" s="1">
        <v>0.29845787856078099</v>
      </c>
    </row>
    <row r="5857" spans="1:3" x14ac:dyDescent="0.25">
      <c r="A5857" t="s">
        <v>174</v>
      </c>
      <c r="B5857" t="s">
        <v>286</v>
      </c>
      <c r="C5857" s="1">
        <v>0.31209232508185902</v>
      </c>
    </row>
    <row r="5858" spans="1:3" x14ac:dyDescent="0.25">
      <c r="A5858" t="s">
        <v>174</v>
      </c>
      <c r="B5858" t="s">
        <v>178</v>
      </c>
      <c r="C5858" s="1">
        <v>0.302553169232468</v>
      </c>
    </row>
    <row r="5859" spans="1:3" x14ac:dyDescent="0.25">
      <c r="A5859" t="s">
        <v>174</v>
      </c>
      <c r="B5859" t="s">
        <v>180</v>
      </c>
      <c r="C5859" s="1">
        <v>0.32249030083992603</v>
      </c>
    </row>
    <row r="5860" spans="1:3" x14ac:dyDescent="0.25">
      <c r="A5860" t="s">
        <v>174</v>
      </c>
      <c r="B5860" t="s">
        <v>181</v>
      </c>
      <c r="C5860" s="1">
        <v>0.37320738782024099</v>
      </c>
    </row>
    <row r="5861" spans="1:3" x14ac:dyDescent="0.25">
      <c r="A5861" t="s">
        <v>174</v>
      </c>
      <c r="B5861" t="s">
        <v>289</v>
      </c>
      <c r="C5861" s="1">
        <v>0.34387775096087803</v>
      </c>
    </row>
    <row r="5862" spans="1:3" x14ac:dyDescent="0.25">
      <c r="A5862" t="s">
        <v>174</v>
      </c>
      <c r="B5862" t="s">
        <v>187</v>
      </c>
      <c r="C5862" s="1">
        <v>0.32895802179372102</v>
      </c>
    </row>
    <row r="5863" spans="1:3" x14ac:dyDescent="0.25">
      <c r="A5863" t="s">
        <v>174</v>
      </c>
      <c r="B5863" t="s">
        <v>188</v>
      </c>
      <c r="C5863" s="1">
        <v>0.34889514644242903</v>
      </c>
    </row>
    <row r="5864" spans="1:3" x14ac:dyDescent="0.25">
      <c r="A5864" t="s">
        <v>174</v>
      </c>
      <c r="B5864" t="s">
        <v>125</v>
      </c>
      <c r="C5864" s="1">
        <v>0.28988297548821801</v>
      </c>
    </row>
    <row r="5865" spans="1:3" x14ac:dyDescent="0.25">
      <c r="A5865" t="s">
        <v>174</v>
      </c>
      <c r="B5865" t="s">
        <v>189</v>
      </c>
      <c r="C5865" s="1">
        <v>0.29851740771169</v>
      </c>
    </row>
    <row r="5866" spans="1:3" x14ac:dyDescent="0.25">
      <c r="A5866" t="s">
        <v>174</v>
      </c>
      <c r="B5866" t="s">
        <v>302</v>
      </c>
      <c r="C5866" s="1">
        <v>0.30380871101648799</v>
      </c>
    </row>
    <row r="5867" spans="1:3" x14ac:dyDescent="0.25">
      <c r="A5867" t="s">
        <v>174</v>
      </c>
      <c r="B5867" t="s">
        <v>392</v>
      </c>
      <c r="C5867" s="1">
        <v>0.30187925379671798</v>
      </c>
    </row>
    <row r="5868" spans="1:3" x14ac:dyDescent="0.25">
      <c r="A5868" t="s">
        <v>174</v>
      </c>
      <c r="B5868" t="s">
        <v>126</v>
      </c>
      <c r="C5868" s="1">
        <v>0.29610767530044202</v>
      </c>
    </row>
    <row r="5869" spans="1:3" x14ac:dyDescent="0.25">
      <c r="A5869" t="s">
        <v>174</v>
      </c>
      <c r="B5869" t="s">
        <v>306</v>
      </c>
      <c r="C5869" s="1">
        <v>0.30627097033025402</v>
      </c>
    </row>
    <row r="5870" spans="1:3" x14ac:dyDescent="0.25">
      <c r="A5870" t="s">
        <v>174</v>
      </c>
      <c r="B5870" t="s">
        <v>308</v>
      </c>
      <c r="C5870" s="1">
        <v>0.33263622553561301</v>
      </c>
    </row>
    <row r="5871" spans="1:3" x14ac:dyDescent="0.25">
      <c r="A5871" t="s">
        <v>174</v>
      </c>
      <c r="B5871" t="s">
        <v>196</v>
      </c>
      <c r="C5871" s="1">
        <v>0.304067816417323</v>
      </c>
    </row>
    <row r="5872" spans="1:3" x14ac:dyDescent="0.25">
      <c r="A5872" t="s">
        <v>174</v>
      </c>
      <c r="B5872" t="s">
        <v>198</v>
      </c>
      <c r="C5872" s="1">
        <v>0.32213378511368501</v>
      </c>
    </row>
    <row r="5873" spans="1:3" x14ac:dyDescent="0.25">
      <c r="A5873" t="s">
        <v>174</v>
      </c>
      <c r="B5873" t="s">
        <v>309</v>
      </c>
      <c r="C5873" s="1">
        <v>0.34096780199721999</v>
      </c>
    </row>
    <row r="5874" spans="1:3" x14ac:dyDescent="0.25">
      <c r="A5874" t="s">
        <v>174</v>
      </c>
      <c r="B5874" t="s">
        <v>128</v>
      </c>
      <c r="C5874" s="1">
        <v>0.36174623525907301</v>
      </c>
    </row>
    <row r="5875" spans="1:3" x14ac:dyDescent="0.25">
      <c r="A5875" t="s">
        <v>174</v>
      </c>
      <c r="B5875" t="s">
        <v>312</v>
      </c>
      <c r="C5875" s="1">
        <v>0.29898757754046301</v>
      </c>
    </row>
    <row r="5876" spans="1:3" x14ac:dyDescent="0.25">
      <c r="A5876" t="s">
        <v>174</v>
      </c>
      <c r="B5876" t="s">
        <v>199</v>
      </c>
      <c r="C5876" s="1">
        <v>0.301224100846821</v>
      </c>
    </row>
    <row r="5877" spans="1:3" x14ac:dyDescent="0.25">
      <c r="A5877" t="s">
        <v>174</v>
      </c>
      <c r="B5877" t="s">
        <v>200</v>
      </c>
      <c r="C5877" s="1">
        <v>0.34453471287381898</v>
      </c>
    </row>
    <row r="5878" spans="1:3" x14ac:dyDescent="0.25">
      <c r="A5878" t="s">
        <v>174</v>
      </c>
      <c r="B5878" t="s">
        <v>201</v>
      </c>
      <c r="C5878" s="1">
        <v>0.32374055434750398</v>
      </c>
    </row>
    <row r="5879" spans="1:3" x14ac:dyDescent="0.25">
      <c r="A5879" t="s">
        <v>174</v>
      </c>
      <c r="B5879" t="s">
        <v>394</v>
      </c>
      <c r="C5879" s="1">
        <v>0.30719470946295602</v>
      </c>
    </row>
    <row r="5880" spans="1:3" x14ac:dyDescent="0.25">
      <c r="A5880" t="s">
        <v>174</v>
      </c>
      <c r="B5880" t="s">
        <v>131</v>
      </c>
      <c r="C5880" s="1">
        <v>0.35385033616599199</v>
      </c>
    </row>
    <row r="5881" spans="1:3" x14ac:dyDescent="0.25">
      <c r="A5881" t="s">
        <v>174</v>
      </c>
      <c r="B5881" t="s">
        <v>325</v>
      </c>
      <c r="C5881" s="1">
        <v>0.31311922600342901</v>
      </c>
    </row>
    <row r="5882" spans="1:3" x14ac:dyDescent="0.25">
      <c r="A5882" t="s">
        <v>174</v>
      </c>
      <c r="B5882" t="s">
        <v>412</v>
      </c>
      <c r="C5882" s="1">
        <v>0.29490488817732702</v>
      </c>
    </row>
    <row r="5883" spans="1:3" x14ac:dyDescent="0.25">
      <c r="A5883" t="s">
        <v>174</v>
      </c>
      <c r="B5883" t="s">
        <v>208</v>
      </c>
      <c r="C5883" s="1">
        <v>0.35264242344388802</v>
      </c>
    </row>
    <row r="5884" spans="1:3" x14ac:dyDescent="0.25">
      <c r="A5884" t="s">
        <v>174</v>
      </c>
      <c r="B5884" t="s">
        <v>210</v>
      </c>
      <c r="C5884" s="1">
        <v>0.30515223407183201</v>
      </c>
    </row>
    <row r="5885" spans="1:3" x14ac:dyDescent="0.25">
      <c r="A5885" t="s">
        <v>174</v>
      </c>
      <c r="B5885" t="s">
        <v>212</v>
      </c>
      <c r="C5885" s="1">
        <v>0.29769138923376398</v>
      </c>
    </row>
    <row r="5886" spans="1:3" x14ac:dyDescent="0.25">
      <c r="A5886" t="s">
        <v>174</v>
      </c>
      <c r="B5886" t="s">
        <v>213</v>
      </c>
      <c r="C5886" s="1">
        <v>0.30226486727611401</v>
      </c>
    </row>
    <row r="5887" spans="1:3" x14ac:dyDescent="0.25">
      <c r="A5887" t="s">
        <v>174</v>
      </c>
      <c r="B5887" t="s">
        <v>214</v>
      </c>
      <c r="C5887" s="1">
        <v>0.32217010464299001</v>
      </c>
    </row>
    <row r="5888" spans="1:3" x14ac:dyDescent="0.25">
      <c r="A5888" t="s">
        <v>174</v>
      </c>
      <c r="B5888" t="s">
        <v>217</v>
      </c>
      <c r="C5888" s="1">
        <v>0.29939830889972702</v>
      </c>
    </row>
    <row r="5889" spans="1:3" x14ac:dyDescent="0.25">
      <c r="A5889" t="s">
        <v>174</v>
      </c>
      <c r="B5889" t="s">
        <v>334</v>
      </c>
      <c r="C5889" s="1">
        <v>0.30917470778094402</v>
      </c>
    </row>
    <row r="5890" spans="1:3" x14ac:dyDescent="0.25">
      <c r="A5890" t="s">
        <v>174</v>
      </c>
      <c r="B5890" t="s">
        <v>219</v>
      </c>
      <c r="C5890" s="1">
        <v>0.30485547929816598</v>
      </c>
    </row>
    <row r="5891" spans="1:3" x14ac:dyDescent="0.25">
      <c r="A5891" t="s">
        <v>174</v>
      </c>
      <c r="B5891" t="s">
        <v>226</v>
      </c>
      <c r="C5891" s="1">
        <v>0.30801688510308001</v>
      </c>
    </row>
    <row r="5892" spans="1:3" x14ac:dyDescent="0.25">
      <c r="A5892" t="s">
        <v>174</v>
      </c>
      <c r="B5892" t="s">
        <v>227</v>
      </c>
      <c r="C5892" s="1">
        <v>0.31505864746814799</v>
      </c>
    </row>
    <row r="5893" spans="1:3" x14ac:dyDescent="0.25">
      <c r="A5893" t="s">
        <v>174</v>
      </c>
      <c r="B5893" t="s">
        <v>339</v>
      </c>
      <c r="C5893" s="1">
        <v>0.30785844457712702</v>
      </c>
    </row>
    <row r="5894" spans="1:3" x14ac:dyDescent="0.25">
      <c r="A5894" t="s">
        <v>174</v>
      </c>
      <c r="B5894" t="s">
        <v>228</v>
      </c>
      <c r="C5894" s="1">
        <v>0.333138961595699</v>
      </c>
    </row>
    <row r="5895" spans="1:3" x14ac:dyDescent="0.25">
      <c r="A5895" t="s">
        <v>174</v>
      </c>
      <c r="B5895" t="s">
        <v>231</v>
      </c>
      <c r="C5895" s="1">
        <v>0.33439380894926501</v>
      </c>
    </row>
    <row r="5896" spans="1:3" x14ac:dyDescent="0.25">
      <c r="A5896" t="s">
        <v>174</v>
      </c>
      <c r="B5896" t="s">
        <v>343</v>
      </c>
      <c r="C5896" s="1">
        <v>0.298402758170289</v>
      </c>
    </row>
    <row r="5897" spans="1:3" x14ac:dyDescent="0.25">
      <c r="A5897" t="s">
        <v>174</v>
      </c>
      <c r="B5897" t="s">
        <v>233</v>
      </c>
      <c r="C5897" s="1">
        <v>0.30613058177035202</v>
      </c>
    </row>
    <row r="5898" spans="1:3" x14ac:dyDescent="0.25">
      <c r="A5898" t="s">
        <v>174</v>
      </c>
      <c r="B5898" t="s">
        <v>140</v>
      </c>
      <c r="C5898" s="1">
        <v>0.29523309860888902</v>
      </c>
    </row>
    <row r="5899" spans="1:3" x14ac:dyDescent="0.25">
      <c r="A5899" t="s">
        <v>174</v>
      </c>
      <c r="B5899" t="s">
        <v>409</v>
      </c>
      <c r="C5899" s="1">
        <v>0.30358063972862298</v>
      </c>
    </row>
    <row r="5900" spans="1:3" x14ac:dyDescent="0.25">
      <c r="A5900" t="s">
        <v>174</v>
      </c>
      <c r="B5900" t="s">
        <v>235</v>
      </c>
      <c r="C5900" s="1">
        <v>0.30442478110078702</v>
      </c>
    </row>
    <row r="5901" spans="1:3" x14ac:dyDescent="0.25">
      <c r="A5901" t="s">
        <v>174</v>
      </c>
      <c r="B5901" t="s">
        <v>236</v>
      </c>
      <c r="C5901" s="1">
        <v>0.31079608846339302</v>
      </c>
    </row>
    <row r="5902" spans="1:3" x14ac:dyDescent="0.25">
      <c r="A5902" t="s">
        <v>174</v>
      </c>
      <c r="B5902" t="s">
        <v>141</v>
      </c>
      <c r="C5902" s="1">
        <v>0.292885381376295</v>
      </c>
    </row>
    <row r="5903" spans="1:3" x14ac:dyDescent="0.25">
      <c r="A5903" t="s">
        <v>174</v>
      </c>
      <c r="B5903" t="s">
        <v>350</v>
      </c>
      <c r="C5903" s="1">
        <v>0.30269904465761699</v>
      </c>
    </row>
    <row r="5904" spans="1:3" x14ac:dyDescent="0.25">
      <c r="A5904" t="s">
        <v>174</v>
      </c>
      <c r="B5904" t="s">
        <v>239</v>
      </c>
      <c r="C5904" s="1">
        <v>0.32629775565674202</v>
      </c>
    </row>
    <row r="5905" spans="1:3" x14ac:dyDescent="0.25">
      <c r="A5905" t="s">
        <v>174</v>
      </c>
      <c r="B5905" t="s">
        <v>142</v>
      </c>
      <c r="C5905" s="1">
        <v>0.30840911723352599</v>
      </c>
    </row>
    <row r="5906" spans="1:3" x14ac:dyDescent="0.25">
      <c r="A5906" t="s">
        <v>174</v>
      </c>
      <c r="B5906" t="s">
        <v>242</v>
      </c>
      <c r="C5906" s="1">
        <v>0.34660448456513399</v>
      </c>
    </row>
    <row r="5907" spans="1:3" x14ac:dyDescent="0.25">
      <c r="A5907" t="s">
        <v>174</v>
      </c>
      <c r="B5907" t="s">
        <v>146</v>
      </c>
      <c r="C5907" s="1">
        <v>0.31312378077562503</v>
      </c>
    </row>
    <row r="5908" spans="1:3" x14ac:dyDescent="0.25">
      <c r="A5908" t="s">
        <v>174</v>
      </c>
      <c r="B5908" t="s">
        <v>243</v>
      </c>
      <c r="C5908" s="1">
        <v>0.300046076626724</v>
      </c>
    </row>
    <row r="5909" spans="1:3" x14ac:dyDescent="0.25">
      <c r="A5909" t="s">
        <v>174</v>
      </c>
      <c r="B5909" t="s">
        <v>402</v>
      </c>
      <c r="C5909" s="1">
        <v>0.29641003876285199</v>
      </c>
    </row>
    <row r="5910" spans="1:3" x14ac:dyDescent="0.25">
      <c r="A5910" t="s">
        <v>174</v>
      </c>
      <c r="B5910" t="s">
        <v>358</v>
      </c>
      <c r="C5910" s="1">
        <v>0.29363683830783399</v>
      </c>
    </row>
    <row r="5911" spans="1:3" x14ac:dyDescent="0.25">
      <c r="A5911" t="s">
        <v>174</v>
      </c>
      <c r="B5911" t="s">
        <v>245</v>
      </c>
      <c r="C5911" s="1">
        <v>0.29630652693524701</v>
      </c>
    </row>
    <row r="5912" spans="1:3" x14ac:dyDescent="0.25">
      <c r="A5912" t="s">
        <v>174</v>
      </c>
      <c r="B5912" t="s">
        <v>250</v>
      </c>
      <c r="C5912" s="1">
        <v>0.34544715854895702</v>
      </c>
    </row>
    <row r="5913" spans="1:3" x14ac:dyDescent="0.25">
      <c r="A5913" t="s">
        <v>174</v>
      </c>
      <c r="B5913" t="s">
        <v>252</v>
      </c>
      <c r="C5913" s="1">
        <v>0.32108843508450202</v>
      </c>
    </row>
    <row r="5914" spans="1:3" x14ac:dyDescent="0.25">
      <c r="A5914" t="s">
        <v>174</v>
      </c>
      <c r="B5914" t="s">
        <v>152</v>
      </c>
      <c r="C5914" s="1">
        <v>0.30891657756688601</v>
      </c>
    </row>
    <row r="5915" spans="1:3" x14ac:dyDescent="0.25">
      <c r="A5915" t="s">
        <v>174</v>
      </c>
      <c r="B5915" t="s">
        <v>366</v>
      </c>
      <c r="C5915" s="1">
        <v>0.301760667714705</v>
      </c>
    </row>
    <row r="5916" spans="1:3" x14ac:dyDescent="0.25">
      <c r="A5916" t="s">
        <v>174</v>
      </c>
      <c r="B5916" t="s">
        <v>368</v>
      </c>
      <c r="C5916" s="1">
        <v>0.32072091051053397</v>
      </c>
    </row>
    <row r="5917" spans="1:3" x14ac:dyDescent="0.25">
      <c r="A5917" t="s">
        <v>174</v>
      </c>
      <c r="B5917" t="s">
        <v>369</v>
      </c>
      <c r="C5917" s="1">
        <v>0.29425808096501399</v>
      </c>
    </row>
    <row r="5918" spans="1:3" x14ac:dyDescent="0.25">
      <c r="A5918" t="s">
        <v>174</v>
      </c>
      <c r="B5918" t="s">
        <v>260</v>
      </c>
      <c r="C5918" s="1">
        <v>0.29469196679038701</v>
      </c>
    </row>
    <row r="5919" spans="1:3" x14ac:dyDescent="0.25">
      <c r="A5919" t="s">
        <v>174</v>
      </c>
      <c r="B5919" t="s">
        <v>261</v>
      </c>
      <c r="C5919" s="1">
        <v>0.34138824952278701</v>
      </c>
    </row>
    <row r="5920" spans="1:3" x14ac:dyDescent="0.25">
      <c r="A5920" t="s">
        <v>174</v>
      </c>
      <c r="B5920" t="s">
        <v>262</v>
      </c>
      <c r="C5920" s="1">
        <v>0.29577983957446602</v>
      </c>
    </row>
    <row r="5921" spans="1:3" x14ac:dyDescent="0.25">
      <c r="A5921" t="s">
        <v>174</v>
      </c>
      <c r="B5921" t="s">
        <v>383</v>
      </c>
      <c r="C5921" s="1">
        <v>0.29124897227383501</v>
      </c>
    </row>
    <row r="5922" spans="1:3" x14ac:dyDescent="0.25">
      <c r="A5922" t="s">
        <v>174</v>
      </c>
      <c r="B5922" t="s">
        <v>265</v>
      </c>
      <c r="C5922" s="1">
        <v>0.32548157267679101</v>
      </c>
    </row>
    <row r="5923" spans="1:3" x14ac:dyDescent="0.25">
      <c r="A5923" t="s">
        <v>174</v>
      </c>
      <c r="B5923" t="s">
        <v>266</v>
      </c>
      <c r="C5923" s="1">
        <v>0.31689551012991701</v>
      </c>
    </row>
    <row r="5924" spans="1:3" x14ac:dyDescent="0.25">
      <c r="A5924" t="s">
        <v>174</v>
      </c>
      <c r="B5924" t="s">
        <v>271</v>
      </c>
      <c r="C5924" s="1">
        <v>0.335284705027179</v>
      </c>
    </row>
    <row r="5925" spans="1:3" x14ac:dyDescent="0.25">
      <c r="A5925" t="s">
        <v>174</v>
      </c>
      <c r="B5925" t="s">
        <v>272</v>
      </c>
      <c r="C5925" s="1">
        <v>0.296497651788453</v>
      </c>
    </row>
    <row r="5926" spans="1:3" x14ac:dyDescent="0.25">
      <c r="A5926" t="s">
        <v>174</v>
      </c>
      <c r="B5926" t="s">
        <v>153</v>
      </c>
      <c r="C5926" s="1">
        <v>0.31055721795277302</v>
      </c>
    </row>
    <row r="5927" spans="1:3" x14ac:dyDescent="0.25">
      <c r="A5927" t="s">
        <v>117</v>
      </c>
      <c r="B5927" t="s">
        <v>179</v>
      </c>
      <c r="C5927" s="1">
        <v>0.29449412493155003</v>
      </c>
    </row>
    <row r="5928" spans="1:3" x14ac:dyDescent="0.25">
      <c r="A5928" t="s">
        <v>117</v>
      </c>
      <c r="B5928" t="s">
        <v>119</v>
      </c>
      <c r="C5928" s="1">
        <v>0.32619946127322202</v>
      </c>
    </row>
    <row r="5929" spans="1:3" x14ac:dyDescent="0.25">
      <c r="A5929" t="s">
        <v>117</v>
      </c>
      <c r="B5929" t="s">
        <v>120</v>
      </c>
      <c r="C5929" s="1">
        <v>0.30671558001024102</v>
      </c>
    </row>
    <row r="5930" spans="1:3" x14ac:dyDescent="0.25">
      <c r="A5930" t="s">
        <v>117</v>
      </c>
      <c r="B5930" t="s">
        <v>122</v>
      </c>
      <c r="C5930" s="1">
        <v>0.32911599225912702</v>
      </c>
    </row>
    <row r="5931" spans="1:3" x14ac:dyDescent="0.25">
      <c r="A5931" t="s">
        <v>117</v>
      </c>
      <c r="B5931" t="s">
        <v>123</v>
      </c>
      <c r="C5931" s="1">
        <v>0.297382257426549</v>
      </c>
    </row>
    <row r="5932" spans="1:3" x14ac:dyDescent="0.25">
      <c r="A5932" t="s">
        <v>117</v>
      </c>
      <c r="B5932" t="s">
        <v>194</v>
      </c>
      <c r="C5932" s="1">
        <v>0.29877650457703803</v>
      </c>
    </row>
    <row r="5933" spans="1:3" x14ac:dyDescent="0.25">
      <c r="A5933" t="s">
        <v>117</v>
      </c>
      <c r="B5933" t="s">
        <v>127</v>
      </c>
      <c r="C5933" s="1">
        <v>0.29230466541670003</v>
      </c>
    </row>
    <row r="5934" spans="1:3" x14ac:dyDescent="0.25">
      <c r="A5934" t="s">
        <v>117</v>
      </c>
      <c r="B5934" t="s">
        <v>128</v>
      </c>
      <c r="C5934" s="1">
        <v>0.320828658345999</v>
      </c>
    </row>
    <row r="5935" spans="1:3" x14ac:dyDescent="0.25">
      <c r="A5935" t="s">
        <v>117</v>
      </c>
      <c r="B5935" t="s">
        <v>129</v>
      </c>
      <c r="C5935" s="1">
        <v>0.30235273009109198</v>
      </c>
    </row>
    <row r="5936" spans="1:3" x14ac:dyDescent="0.25">
      <c r="A5936" t="s">
        <v>117</v>
      </c>
      <c r="B5936" t="s">
        <v>131</v>
      </c>
      <c r="C5936" s="1">
        <v>0.30122793428905797</v>
      </c>
    </row>
    <row r="5937" spans="1:3" x14ac:dyDescent="0.25">
      <c r="A5937" t="s">
        <v>117</v>
      </c>
      <c r="B5937" t="s">
        <v>133</v>
      </c>
      <c r="C5937" s="1">
        <v>0.30331043688445603</v>
      </c>
    </row>
    <row r="5938" spans="1:3" x14ac:dyDescent="0.25">
      <c r="A5938" t="s">
        <v>117</v>
      </c>
      <c r="B5938" t="s">
        <v>134</v>
      </c>
      <c r="C5938" s="1">
        <v>0.31778609263336899</v>
      </c>
    </row>
    <row r="5939" spans="1:3" x14ac:dyDescent="0.25">
      <c r="A5939" t="s">
        <v>117</v>
      </c>
      <c r="B5939" t="s">
        <v>135</v>
      </c>
      <c r="C5939" s="1">
        <v>0.30957694535751901</v>
      </c>
    </row>
    <row r="5940" spans="1:3" x14ac:dyDescent="0.25">
      <c r="A5940" t="s">
        <v>117</v>
      </c>
      <c r="B5940" t="s">
        <v>136</v>
      </c>
      <c r="C5940" s="1">
        <v>0.30685703045914298</v>
      </c>
    </row>
    <row r="5941" spans="1:3" x14ac:dyDescent="0.25">
      <c r="A5941" t="s">
        <v>117</v>
      </c>
      <c r="B5941" t="s">
        <v>222</v>
      </c>
      <c r="C5941" s="1">
        <v>0.29620689061343197</v>
      </c>
    </row>
    <row r="5942" spans="1:3" x14ac:dyDescent="0.25">
      <c r="A5942" t="s">
        <v>117</v>
      </c>
      <c r="B5942" t="s">
        <v>223</v>
      </c>
      <c r="C5942" s="1">
        <v>0.29475367293006099</v>
      </c>
    </row>
    <row r="5943" spans="1:3" x14ac:dyDescent="0.25">
      <c r="A5943" t="s">
        <v>117</v>
      </c>
      <c r="B5943" t="s">
        <v>137</v>
      </c>
      <c r="C5943" s="1">
        <v>0.30448787838907698</v>
      </c>
    </row>
    <row r="5944" spans="1:3" x14ac:dyDescent="0.25">
      <c r="A5944" t="s">
        <v>117</v>
      </c>
      <c r="B5944" t="s">
        <v>138</v>
      </c>
      <c r="C5944" s="1">
        <v>0.28958845452801302</v>
      </c>
    </row>
    <row r="5945" spans="1:3" x14ac:dyDescent="0.25">
      <c r="A5945" t="s">
        <v>117</v>
      </c>
      <c r="B5945" t="s">
        <v>140</v>
      </c>
      <c r="C5945" s="1">
        <v>0.30798032758945498</v>
      </c>
    </row>
    <row r="5946" spans="1:3" x14ac:dyDescent="0.25">
      <c r="A5946" t="s">
        <v>117</v>
      </c>
      <c r="B5946" t="s">
        <v>141</v>
      </c>
      <c r="C5946" s="1">
        <v>0.29691141465193999</v>
      </c>
    </row>
    <row r="5947" spans="1:3" x14ac:dyDescent="0.25">
      <c r="A5947" t="s">
        <v>117</v>
      </c>
      <c r="B5947" t="s">
        <v>142</v>
      </c>
      <c r="C5947" s="1">
        <v>0.29318812591580501</v>
      </c>
    </row>
    <row r="5948" spans="1:3" x14ac:dyDescent="0.25">
      <c r="A5948" t="s">
        <v>117</v>
      </c>
      <c r="B5948" t="s">
        <v>143</v>
      </c>
      <c r="C5948" s="1">
        <v>0.30048227111071202</v>
      </c>
    </row>
    <row r="5949" spans="1:3" x14ac:dyDescent="0.25">
      <c r="A5949" t="s">
        <v>117</v>
      </c>
      <c r="B5949" t="s">
        <v>242</v>
      </c>
      <c r="C5949" s="1">
        <v>0.29579408381418398</v>
      </c>
    </row>
    <row r="5950" spans="1:3" x14ac:dyDescent="0.25">
      <c r="A5950" t="s">
        <v>117</v>
      </c>
      <c r="B5950" t="s">
        <v>147</v>
      </c>
      <c r="C5950" s="1">
        <v>0.30142994035006698</v>
      </c>
    </row>
    <row r="5951" spans="1:3" x14ac:dyDescent="0.25">
      <c r="A5951" t="s">
        <v>117</v>
      </c>
      <c r="B5951" t="s">
        <v>148</v>
      </c>
      <c r="C5951" s="1">
        <v>0.32472496589319699</v>
      </c>
    </row>
    <row r="5952" spans="1:3" x14ac:dyDescent="0.25">
      <c r="A5952" t="s">
        <v>117</v>
      </c>
      <c r="B5952" t="s">
        <v>149</v>
      </c>
      <c r="C5952" s="1">
        <v>0.29151492408972401</v>
      </c>
    </row>
    <row r="5953" spans="1:3" x14ac:dyDescent="0.25">
      <c r="A5953" t="s">
        <v>117</v>
      </c>
      <c r="B5953" t="s">
        <v>150</v>
      </c>
      <c r="C5953" s="1">
        <v>0.29631373545286299</v>
      </c>
    </row>
    <row r="5954" spans="1:3" x14ac:dyDescent="0.25">
      <c r="A5954" t="s">
        <v>117</v>
      </c>
      <c r="B5954" t="s">
        <v>151</v>
      </c>
      <c r="C5954" s="1">
        <v>0.30057167329250301</v>
      </c>
    </row>
    <row r="5955" spans="1:3" x14ac:dyDescent="0.25">
      <c r="A5955" t="s">
        <v>117</v>
      </c>
      <c r="B5955" t="s">
        <v>253</v>
      </c>
      <c r="C5955" s="1">
        <v>0.29888294388654701</v>
      </c>
    </row>
    <row r="5956" spans="1:3" x14ac:dyDescent="0.25">
      <c r="A5956" t="s">
        <v>117</v>
      </c>
      <c r="B5956" t="s">
        <v>152</v>
      </c>
      <c r="C5956" s="1">
        <v>0.30931951128603002</v>
      </c>
    </row>
    <row r="5957" spans="1:3" x14ac:dyDescent="0.25">
      <c r="A5957" t="s">
        <v>117</v>
      </c>
      <c r="B5957" t="s">
        <v>259</v>
      </c>
      <c r="C5957" s="1">
        <v>0.29848145388502201</v>
      </c>
    </row>
    <row r="5958" spans="1:3" x14ac:dyDescent="0.25">
      <c r="A5958" t="s">
        <v>117</v>
      </c>
      <c r="B5958" t="s">
        <v>153</v>
      </c>
      <c r="C5958" s="1">
        <v>0.29001593505268197</v>
      </c>
    </row>
    <row r="5959" spans="1:3" x14ac:dyDescent="0.25">
      <c r="A5959" t="s">
        <v>284</v>
      </c>
      <c r="B5959" t="s">
        <v>162</v>
      </c>
      <c r="C5959" s="1">
        <v>0.34112870852369398</v>
      </c>
    </row>
    <row r="5960" spans="1:3" x14ac:dyDescent="0.25">
      <c r="A5960" t="s">
        <v>284</v>
      </c>
      <c r="B5960" t="s">
        <v>285</v>
      </c>
      <c r="C5960" s="1">
        <v>0.33302897630314399</v>
      </c>
    </row>
    <row r="5961" spans="1:3" x14ac:dyDescent="0.25">
      <c r="A5961" t="s">
        <v>284</v>
      </c>
      <c r="B5961" t="s">
        <v>465</v>
      </c>
      <c r="C5961" s="1">
        <v>0.344578875888438</v>
      </c>
    </row>
    <row r="5962" spans="1:3" x14ac:dyDescent="0.25">
      <c r="A5962" t="s">
        <v>284</v>
      </c>
      <c r="B5962" t="s">
        <v>176</v>
      </c>
      <c r="C5962" s="1">
        <v>0.328033222529937</v>
      </c>
    </row>
    <row r="5963" spans="1:3" x14ac:dyDescent="0.25">
      <c r="A5963" t="s">
        <v>284</v>
      </c>
      <c r="B5963" t="s">
        <v>177</v>
      </c>
      <c r="C5963" s="1">
        <v>0.298002289370143</v>
      </c>
    </row>
    <row r="5964" spans="1:3" x14ac:dyDescent="0.25">
      <c r="A5964" t="s">
        <v>284</v>
      </c>
      <c r="B5964" t="s">
        <v>286</v>
      </c>
      <c r="C5964" s="1">
        <v>0.31046976166067503</v>
      </c>
    </row>
    <row r="5965" spans="1:3" x14ac:dyDescent="0.25">
      <c r="A5965" t="s">
        <v>284</v>
      </c>
      <c r="B5965" t="s">
        <v>178</v>
      </c>
      <c r="C5965" s="1">
        <v>0.29546923115955298</v>
      </c>
    </row>
    <row r="5966" spans="1:3" x14ac:dyDescent="0.25">
      <c r="A5966" t="s">
        <v>284</v>
      </c>
      <c r="B5966" t="s">
        <v>180</v>
      </c>
      <c r="C5966" s="1">
        <v>0.34348242276298702</v>
      </c>
    </row>
    <row r="5967" spans="1:3" x14ac:dyDescent="0.25">
      <c r="A5967" t="s">
        <v>284</v>
      </c>
      <c r="B5967" t="s">
        <v>118</v>
      </c>
      <c r="C5967" s="1">
        <v>0.320533985462511</v>
      </c>
    </row>
    <row r="5968" spans="1:3" x14ac:dyDescent="0.25">
      <c r="A5968" t="s">
        <v>284</v>
      </c>
      <c r="B5968" t="s">
        <v>181</v>
      </c>
      <c r="C5968" s="1">
        <v>0.34905301918429099</v>
      </c>
    </row>
    <row r="5969" spans="1:3" x14ac:dyDescent="0.25">
      <c r="A5969" t="s">
        <v>284</v>
      </c>
      <c r="B5969" t="s">
        <v>467</v>
      </c>
      <c r="C5969" s="1">
        <v>0.35054383630535801</v>
      </c>
    </row>
    <row r="5970" spans="1:3" x14ac:dyDescent="0.25">
      <c r="A5970" t="s">
        <v>284</v>
      </c>
      <c r="B5970" t="s">
        <v>289</v>
      </c>
      <c r="C5970" s="1">
        <v>0.32121774352586202</v>
      </c>
    </row>
    <row r="5971" spans="1:3" x14ac:dyDescent="0.25">
      <c r="A5971" t="s">
        <v>284</v>
      </c>
      <c r="B5971" t="s">
        <v>183</v>
      </c>
      <c r="C5971" s="1">
        <v>0.340562502522546</v>
      </c>
    </row>
    <row r="5972" spans="1:3" x14ac:dyDescent="0.25">
      <c r="A5972" t="s">
        <v>284</v>
      </c>
      <c r="B5972" t="s">
        <v>291</v>
      </c>
      <c r="C5972" s="1">
        <v>0.31575410876798199</v>
      </c>
    </row>
    <row r="5973" spans="1:3" x14ac:dyDescent="0.25">
      <c r="A5973" t="s">
        <v>284</v>
      </c>
      <c r="B5973" t="s">
        <v>292</v>
      </c>
      <c r="C5973" s="1">
        <v>0.33982352266010202</v>
      </c>
    </row>
    <row r="5974" spans="1:3" x14ac:dyDescent="0.25">
      <c r="A5974" t="s">
        <v>284</v>
      </c>
      <c r="B5974" t="s">
        <v>469</v>
      </c>
      <c r="C5974" s="1">
        <v>0.299679748333809</v>
      </c>
    </row>
    <row r="5975" spans="1:3" x14ac:dyDescent="0.25">
      <c r="A5975" t="s">
        <v>284</v>
      </c>
      <c r="B5975" t="s">
        <v>184</v>
      </c>
      <c r="C5975" s="1">
        <v>0.32386960016185701</v>
      </c>
    </row>
    <row r="5976" spans="1:3" x14ac:dyDescent="0.25">
      <c r="A5976" t="s">
        <v>284</v>
      </c>
      <c r="B5976" t="s">
        <v>293</v>
      </c>
      <c r="C5976" s="1">
        <v>0.29122030730951098</v>
      </c>
    </row>
    <row r="5977" spans="1:3" x14ac:dyDescent="0.25">
      <c r="A5977" t="s">
        <v>284</v>
      </c>
      <c r="B5977" t="s">
        <v>294</v>
      </c>
      <c r="C5977" s="1">
        <v>0.357987561393731</v>
      </c>
    </row>
    <row r="5978" spans="1:3" x14ac:dyDescent="0.25">
      <c r="A5978" t="s">
        <v>284</v>
      </c>
      <c r="B5978" t="s">
        <v>470</v>
      </c>
      <c r="C5978" s="1">
        <v>0.35455137545121801</v>
      </c>
    </row>
    <row r="5979" spans="1:3" x14ac:dyDescent="0.25">
      <c r="A5979" t="s">
        <v>284</v>
      </c>
      <c r="B5979" t="s">
        <v>186</v>
      </c>
      <c r="C5979" s="1">
        <v>0.29681148282365399</v>
      </c>
    </row>
    <row r="5980" spans="1:3" x14ac:dyDescent="0.25">
      <c r="A5980" t="s">
        <v>284</v>
      </c>
      <c r="B5980" t="s">
        <v>472</v>
      </c>
      <c r="C5980" s="1">
        <v>0.31193037568405402</v>
      </c>
    </row>
    <row r="5981" spans="1:3" x14ac:dyDescent="0.25">
      <c r="A5981" t="s">
        <v>284</v>
      </c>
      <c r="B5981" t="s">
        <v>295</v>
      </c>
      <c r="C5981" s="1">
        <v>0.31310145887200302</v>
      </c>
    </row>
    <row r="5982" spans="1:3" x14ac:dyDescent="0.25">
      <c r="A5982" t="s">
        <v>284</v>
      </c>
      <c r="B5982" t="s">
        <v>384</v>
      </c>
      <c r="C5982" s="1">
        <v>0.290762513071114</v>
      </c>
    </row>
    <row r="5983" spans="1:3" x14ac:dyDescent="0.25">
      <c r="A5983" t="s">
        <v>284</v>
      </c>
      <c r="B5983" t="s">
        <v>187</v>
      </c>
      <c r="C5983" s="1">
        <v>0.307481523195134</v>
      </c>
    </row>
    <row r="5984" spans="1:3" x14ac:dyDescent="0.25">
      <c r="A5984" t="s">
        <v>284</v>
      </c>
      <c r="B5984" t="s">
        <v>188</v>
      </c>
      <c r="C5984" s="1">
        <v>0.35090557306160097</v>
      </c>
    </row>
    <row r="5985" spans="1:3" x14ac:dyDescent="0.25">
      <c r="A5985" t="s">
        <v>284</v>
      </c>
      <c r="B5985" t="s">
        <v>125</v>
      </c>
      <c r="C5985" s="1">
        <v>0.32691730630322702</v>
      </c>
    </row>
    <row r="5986" spans="1:3" x14ac:dyDescent="0.25">
      <c r="A5986" t="s">
        <v>284</v>
      </c>
      <c r="B5986" t="s">
        <v>190</v>
      </c>
      <c r="C5986" s="1">
        <v>0.31434952593377602</v>
      </c>
    </row>
    <row r="5987" spans="1:3" x14ac:dyDescent="0.25">
      <c r="A5987" t="s">
        <v>284</v>
      </c>
      <c r="B5987" t="s">
        <v>300</v>
      </c>
      <c r="C5987" s="1">
        <v>0.31194844405261701</v>
      </c>
    </row>
    <row r="5988" spans="1:3" x14ac:dyDescent="0.25">
      <c r="A5988" t="s">
        <v>284</v>
      </c>
      <c r="B5988" t="s">
        <v>301</v>
      </c>
      <c r="C5988" s="1">
        <v>0.307850426358869</v>
      </c>
    </row>
    <row r="5989" spans="1:3" x14ac:dyDescent="0.25">
      <c r="A5989" t="s">
        <v>284</v>
      </c>
      <c r="B5989" t="s">
        <v>302</v>
      </c>
      <c r="C5989" s="1">
        <v>0.32810544294835697</v>
      </c>
    </row>
    <row r="5990" spans="1:3" x14ac:dyDescent="0.25">
      <c r="A5990" t="s">
        <v>284</v>
      </c>
      <c r="B5990" t="s">
        <v>303</v>
      </c>
      <c r="C5990" s="1">
        <v>0.34394565176958602</v>
      </c>
    </row>
    <row r="5991" spans="1:3" x14ac:dyDescent="0.25">
      <c r="A5991" t="s">
        <v>284</v>
      </c>
      <c r="B5991" t="s">
        <v>304</v>
      </c>
      <c r="C5991" s="1">
        <v>0.31250624494017398</v>
      </c>
    </row>
    <row r="5992" spans="1:3" x14ac:dyDescent="0.25">
      <c r="A5992" t="s">
        <v>284</v>
      </c>
      <c r="B5992" t="s">
        <v>392</v>
      </c>
      <c r="C5992" s="1">
        <v>0.31342901369374898</v>
      </c>
    </row>
    <row r="5993" spans="1:3" x14ac:dyDescent="0.25">
      <c r="A5993" t="s">
        <v>284</v>
      </c>
      <c r="B5993" t="s">
        <v>474</v>
      </c>
      <c r="C5993" s="1">
        <v>0.29794219983775899</v>
      </c>
    </row>
    <row r="5994" spans="1:3" x14ac:dyDescent="0.25">
      <c r="A5994" t="s">
        <v>284</v>
      </c>
      <c r="B5994" t="s">
        <v>192</v>
      </c>
      <c r="C5994" s="1">
        <v>0.31558670845146902</v>
      </c>
    </row>
    <row r="5995" spans="1:3" x14ac:dyDescent="0.25">
      <c r="A5995" t="s">
        <v>284</v>
      </c>
      <c r="B5995" t="s">
        <v>393</v>
      </c>
      <c r="C5995" s="1">
        <v>0.33099693646762801</v>
      </c>
    </row>
    <row r="5996" spans="1:3" x14ac:dyDescent="0.25">
      <c r="A5996" t="s">
        <v>284</v>
      </c>
      <c r="B5996" t="s">
        <v>193</v>
      </c>
      <c r="C5996" s="1">
        <v>0.30361496721932202</v>
      </c>
    </row>
    <row r="5997" spans="1:3" x14ac:dyDescent="0.25">
      <c r="A5997" t="s">
        <v>284</v>
      </c>
      <c r="B5997" t="s">
        <v>306</v>
      </c>
      <c r="C5997" s="1">
        <v>0.30917403220672002</v>
      </c>
    </row>
    <row r="5998" spans="1:3" x14ac:dyDescent="0.25">
      <c r="A5998" t="s">
        <v>284</v>
      </c>
      <c r="B5998" t="s">
        <v>195</v>
      </c>
      <c r="C5998" s="1">
        <v>0.32343736205906898</v>
      </c>
    </row>
    <row r="5999" spans="1:3" x14ac:dyDescent="0.25">
      <c r="A5999" t="s">
        <v>284</v>
      </c>
      <c r="B5999" t="s">
        <v>308</v>
      </c>
      <c r="C5999" s="1">
        <v>0.320441745909475</v>
      </c>
    </row>
    <row r="6000" spans="1:3" x14ac:dyDescent="0.25">
      <c r="A6000" t="s">
        <v>284</v>
      </c>
      <c r="B6000" t="s">
        <v>196</v>
      </c>
      <c r="C6000" s="1">
        <v>0.29465740905526899</v>
      </c>
    </row>
    <row r="6001" spans="1:3" x14ac:dyDescent="0.25">
      <c r="A6001" t="s">
        <v>284</v>
      </c>
      <c r="B6001" t="s">
        <v>197</v>
      </c>
      <c r="C6001" s="1">
        <v>0.29606770739337801</v>
      </c>
    </row>
    <row r="6002" spans="1:3" x14ac:dyDescent="0.25">
      <c r="A6002" t="s">
        <v>284</v>
      </c>
      <c r="B6002" t="s">
        <v>309</v>
      </c>
      <c r="C6002" s="1">
        <v>0.31132300892364301</v>
      </c>
    </row>
    <row r="6003" spans="1:3" x14ac:dyDescent="0.25">
      <c r="A6003" t="s">
        <v>284</v>
      </c>
      <c r="B6003" t="s">
        <v>128</v>
      </c>
      <c r="C6003" s="1">
        <v>0.326589497217119</v>
      </c>
    </row>
    <row r="6004" spans="1:3" x14ac:dyDescent="0.25">
      <c r="A6004" t="s">
        <v>284</v>
      </c>
      <c r="B6004" t="s">
        <v>410</v>
      </c>
      <c r="C6004" s="1">
        <v>0.312504540567901</v>
      </c>
    </row>
    <row r="6005" spans="1:3" x14ac:dyDescent="0.25">
      <c r="A6005" t="s">
        <v>284</v>
      </c>
      <c r="B6005" t="s">
        <v>311</v>
      </c>
      <c r="C6005" s="1">
        <v>0.29951743343498499</v>
      </c>
    </row>
    <row r="6006" spans="1:3" x14ac:dyDescent="0.25">
      <c r="A6006" t="s">
        <v>284</v>
      </c>
      <c r="B6006" t="s">
        <v>312</v>
      </c>
      <c r="C6006" s="1">
        <v>0.32405054430833902</v>
      </c>
    </row>
    <row r="6007" spans="1:3" x14ac:dyDescent="0.25">
      <c r="A6007" t="s">
        <v>284</v>
      </c>
      <c r="B6007" t="s">
        <v>200</v>
      </c>
      <c r="C6007" s="1">
        <v>0.33246010847500002</v>
      </c>
    </row>
    <row r="6008" spans="1:3" x14ac:dyDescent="0.25">
      <c r="A6008" t="s">
        <v>284</v>
      </c>
      <c r="B6008" t="s">
        <v>201</v>
      </c>
      <c r="C6008" s="1">
        <v>0.30799396754033898</v>
      </c>
    </row>
    <row r="6009" spans="1:3" x14ac:dyDescent="0.25">
      <c r="A6009" t="s">
        <v>284</v>
      </c>
      <c r="B6009" t="s">
        <v>205</v>
      </c>
      <c r="C6009" s="1">
        <v>0.30092263608969499</v>
      </c>
    </row>
    <row r="6010" spans="1:3" x14ac:dyDescent="0.25">
      <c r="A6010" t="s">
        <v>284</v>
      </c>
      <c r="B6010" t="s">
        <v>394</v>
      </c>
      <c r="C6010" s="1">
        <v>0.33712199361919398</v>
      </c>
    </row>
    <row r="6011" spans="1:3" x14ac:dyDescent="0.25">
      <c r="A6011" t="s">
        <v>284</v>
      </c>
      <c r="B6011" t="s">
        <v>318</v>
      </c>
      <c r="C6011" s="1">
        <v>0.32940548798073799</v>
      </c>
    </row>
    <row r="6012" spans="1:3" x14ac:dyDescent="0.25">
      <c r="A6012" t="s">
        <v>284</v>
      </c>
      <c r="B6012" t="s">
        <v>130</v>
      </c>
      <c r="C6012" s="1">
        <v>0.33142862042659699</v>
      </c>
    </row>
    <row r="6013" spans="1:3" x14ac:dyDescent="0.25">
      <c r="A6013" t="s">
        <v>284</v>
      </c>
      <c r="B6013" t="s">
        <v>395</v>
      </c>
      <c r="C6013" s="1">
        <v>0.30655646030137201</v>
      </c>
    </row>
    <row r="6014" spans="1:3" x14ac:dyDescent="0.25">
      <c r="A6014" t="s">
        <v>284</v>
      </c>
      <c r="B6014" t="s">
        <v>319</v>
      </c>
      <c r="C6014" s="1">
        <v>0.29443008855818498</v>
      </c>
    </row>
    <row r="6015" spans="1:3" x14ac:dyDescent="0.25">
      <c r="A6015" t="s">
        <v>284</v>
      </c>
      <c r="B6015" t="s">
        <v>320</v>
      </c>
      <c r="C6015" s="1">
        <v>0.29027850926779297</v>
      </c>
    </row>
    <row r="6016" spans="1:3" x14ac:dyDescent="0.25">
      <c r="A6016" t="s">
        <v>284</v>
      </c>
      <c r="B6016" t="s">
        <v>321</v>
      </c>
      <c r="C6016" s="1">
        <v>0.33474092351969997</v>
      </c>
    </row>
    <row r="6017" spans="1:3" x14ac:dyDescent="0.25">
      <c r="A6017" t="s">
        <v>284</v>
      </c>
      <c r="B6017" t="s">
        <v>396</v>
      </c>
      <c r="C6017" s="1">
        <v>0.32550511203927002</v>
      </c>
    </row>
    <row r="6018" spans="1:3" x14ac:dyDescent="0.25">
      <c r="A6018" t="s">
        <v>284</v>
      </c>
      <c r="B6018" t="s">
        <v>131</v>
      </c>
      <c r="C6018" s="1">
        <v>0.36507422073533502</v>
      </c>
    </row>
    <row r="6019" spans="1:3" x14ac:dyDescent="0.25">
      <c r="A6019" t="s">
        <v>284</v>
      </c>
      <c r="B6019" t="s">
        <v>325</v>
      </c>
      <c r="C6019" s="1">
        <v>0.31779738641729799</v>
      </c>
    </row>
    <row r="6020" spans="1:3" x14ac:dyDescent="0.25">
      <c r="A6020" t="s">
        <v>284</v>
      </c>
      <c r="B6020" t="s">
        <v>132</v>
      </c>
      <c r="C6020" s="1">
        <v>0.335581671587595</v>
      </c>
    </row>
    <row r="6021" spans="1:3" x14ac:dyDescent="0.25">
      <c r="A6021" t="s">
        <v>284</v>
      </c>
      <c r="B6021" t="s">
        <v>328</v>
      </c>
      <c r="C6021" s="1">
        <v>0.34809265826515901</v>
      </c>
    </row>
    <row r="6022" spans="1:3" x14ac:dyDescent="0.25">
      <c r="A6022" t="s">
        <v>284</v>
      </c>
      <c r="B6022" t="s">
        <v>207</v>
      </c>
      <c r="C6022" s="1">
        <v>0.29115158539483899</v>
      </c>
    </row>
    <row r="6023" spans="1:3" x14ac:dyDescent="0.25">
      <c r="A6023" t="s">
        <v>284</v>
      </c>
      <c r="B6023" t="s">
        <v>208</v>
      </c>
      <c r="C6023" s="1">
        <v>0.34515067565052499</v>
      </c>
    </row>
    <row r="6024" spans="1:3" x14ac:dyDescent="0.25">
      <c r="A6024" t="s">
        <v>284</v>
      </c>
      <c r="B6024" t="s">
        <v>209</v>
      </c>
      <c r="C6024" s="1">
        <v>0.31777422560310098</v>
      </c>
    </row>
    <row r="6025" spans="1:3" x14ac:dyDescent="0.25">
      <c r="A6025" t="s">
        <v>284</v>
      </c>
      <c r="B6025" t="s">
        <v>210</v>
      </c>
      <c r="C6025" s="1">
        <v>0.35252208810778501</v>
      </c>
    </row>
    <row r="6026" spans="1:3" x14ac:dyDescent="0.25">
      <c r="A6026" t="s">
        <v>284</v>
      </c>
      <c r="B6026" t="s">
        <v>211</v>
      </c>
      <c r="C6026" s="1">
        <v>0.300340919682203</v>
      </c>
    </row>
    <row r="6027" spans="1:3" x14ac:dyDescent="0.25">
      <c r="A6027" t="s">
        <v>284</v>
      </c>
      <c r="B6027" t="s">
        <v>329</v>
      </c>
      <c r="C6027" s="1">
        <v>0.33399088204934502</v>
      </c>
    </row>
    <row r="6028" spans="1:3" x14ac:dyDescent="0.25">
      <c r="A6028" t="s">
        <v>284</v>
      </c>
      <c r="B6028" t="s">
        <v>212</v>
      </c>
      <c r="C6028" s="1">
        <v>0.32989948612806702</v>
      </c>
    </row>
    <row r="6029" spans="1:3" x14ac:dyDescent="0.25">
      <c r="A6029" t="s">
        <v>284</v>
      </c>
      <c r="B6029" t="s">
        <v>397</v>
      </c>
      <c r="C6029" s="1">
        <v>0.30254549282073501</v>
      </c>
    </row>
    <row r="6030" spans="1:3" x14ac:dyDescent="0.25">
      <c r="A6030" t="s">
        <v>284</v>
      </c>
      <c r="B6030" t="s">
        <v>213</v>
      </c>
      <c r="C6030" s="1">
        <v>0.31910648715895601</v>
      </c>
    </row>
    <row r="6031" spans="1:3" x14ac:dyDescent="0.25">
      <c r="A6031" t="s">
        <v>284</v>
      </c>
      <c r="B6031" t="s">
        <v>331</v>
      </c>
      <c r="C6031" s="1">
        <v>0.34703339493492602</v>
      </c>
    </row>
    <row r="6032" spans="1:3" x14ac:dyDescent="0.25">
      <c r="A6032" t="s">
        <v>284</v>
      </c>
      <c r="B6032" t="s">
        <v>214</v>
      </c>
      <c r="C6032" s="1">
        <v>0.32925170810292398</v>
      </c>
    </row>
    <row r="6033" spans="1:3" x14ac:dyDescent="0.25">
      <c r="A6033" t="s">
        <v>284</v>
      </c>
      <c r="B6033" t="s">
        <v>332</v>
      </c>
      <c r="C6033" s="1">
        <v>0.333111113775164</v>
      </c>
    </row>
    <row r="6034" spans="1:3" x14ac:dyDescent="0.25">
      <c r="A6034" t="s">
        <v>284</v>
      </c>
      <c r="B6034" t="s">
        <v>216</v>
      </c>
      <c r="C6034" s="1">
        <v>0.33211449140493898</v>
      </c>
    </row>
    <row r="6035" spans="1:3" x14ac:dyDescent="0.25">
      <c r="A6035" t="s">
        <v>284</v>
      </c>
      <c r="B6035" t="s">
        <v>135</v>
      </c>
      <c r="C6035" s="1">
        <v>0.30697819005261501</v>
      </c>
    </row>
    <row r="6036" spans="1:3" x14ac:dyDescent="0.25">
      <c r="A6036" t="s">
        <v>284</v>
      </c>
      <c r="B6036" t="s">
        <v>217</v>
      </c>
      <c r="C6036" s="1">
        <v>0.33857356882687301</v>
      </c>
    </row>
    <row r="6037" spans="1:3" x14ac:dyDescent="0.25">
      <c r="A6037" t="s">
        <v>284</v>
      </c>
      <c r="B6037" t="s">
        <v>218</v>
      </c>
      <c r="C6037" s="1">
        <v>0.30816628089117898</v>
      </c>
    </row>
    <row r="6038" spans="1:3" x14ac:dyDescent="0.25">
      <c r="A6038" t="s">
        <v>284</v>
      </c>
      <c r="B6038" t="s">
        <v>334</v>
      </c>
      <c r="C6038" s="1">
        <v>0.31550002313806202</v>
      </c>
    </row>
    <row r="6039" spans="1:3" x14ac:dyDescent="0.25">
      <c r="A6039" t="s">
        <v>284</v>
      </c>
      <c r="B6039" t="s">
        <v>219</v>
      </c>
      <c r="C6039" s="1">
        <v>0.33223937041498502</v>
      </c>
    </row>
    <row r="6040" spans="1:3" x14ac:dyDescent="0.25">
      <c r="A6040" t="s">
        <v>284</v>
      </c>
      <c r="B6040" t="s">
        <v>398</v>
      </c>
      <c r="C6040" s="1">
        <v>0.34876891056329501</v>
      </c>
    </row>
    <row r="6041" spans="1:3" x14ac:dyDescent="0.25">
      <c r="A6041" t="s">
        <v>284</v>
      </c>
      <c r="B6041" t="s">
        <v>222</v>
      </c>
      <c r="C6041" s="1">
        <v>0.29295295758425599</v>
      </c>
    </row>
    <row r="6042" spans="1:3" x14ac:dyDescent="0.25">
      <c r="A6042" t="s">
        <v>284</v>
      </c>
      <c r="B6042" t="s">
        <v>399</v>
      </c>
      <c r="C6042" s="1">
        <v>0.32641038422048102</v>
      </c>
    </row>
    <row r="6043" spans="1:3" x14ac:dyDescent="0.25">
      <c r="A6043" t="s">
        <v>284</v>
      </c>
      <c r="B6043" t="s">
        <v>336</v>
      </c>
      <c r="C6043" s="1">
        <v>0.29046520363028899</v>
      </c>
    </row>
    <row r="6044" spans="1:3" x14ac:dyDescent="0.25">
      <c r="A6044" t="s">
        <v>284</v>
      </c>
      <c r="B6044" t="s">
        <v>337</v>
      </c>
      <c r="C6044" s="1">
        <v>0.32724207713319398</v>
      </c>
    </row>
    <row r="6045" spans="1:3" x14ac:dyDescent="0.25">
      <c r="A6045" t="s">
        <v>284</v>
      </c>
      <c r="B6045" t="s">
        <v>225</v>
      </c>
      <c r="C6045" s="1">
        <v>0.33210046079377298</v>
      </c>
    </row>
    <row r="6046" spans="1:3" x14ac:dyDescent="0.25">
      <c r="A6046" t="s">
        <v>284</v>
      </c>
      <c r="B6046" t="s">
        <v>338</v>
      </c>
      <c r="C6046" s="1">
        <v>0.30239972489606498</v>
      </c>
    </row>
    <row r="6047" spans="1:3" x14ac:dyDescent="0.25">
      <c r="A6047" t="s">
        <v>284</v>
      </c>
      <c r="B6047" t="s">
        <v>137</v>
      </c>
      <c r="C6047" s="1">
        <v>0.29027196159408197</v>
      </c>
    </row>
    <row r="6048" spans="1:3" x14ac:dyDescent="0.25">
      <c r="A6048" t="s">
        <v>284</v>
      </c>
      <c r="B6048" t="s">
        <v>227</v>
      </c>
      <c r="C6048" s="1">
        <v>0.35079684056423299</v>
      </c>
    </row>
    <row r="6049" spans="1:3" x14ac:dyDescent="0.25">
      <c r="A6049" t="s">
        <v>284</v>
      </c>
      <c r="B6049" t="s">
        <v>339</v>
      </c>
      <c r="C6049" s="1">
        <v>0.28998425348459</v>
      </c>
    </row>
    <row r="6050" spans="1:3" x14ac:dyDescent="0.25">
      <c r="A6050" t="s">
        <v>284</v>
      </c>
      <c r="B6050" t="s">
        <v>228</v>
      </c>
      <c r="C6050" s="1">
        <v>0.35494680806482198</v>
      </c>
    </row>
    <row r="6051" spans="1:3" x14ac:dyDescent="0.25">
      <c r="A6051" t="s">
        <v>284</v>
      </c>
      <c r="B6051" t="s">
        <v>423</v>
      </c>
      <c r="C6051" s="1">
        <v>0.29499004144654001</v>
      </c>
    </row>
    <row r="6052" spans="1:3" x14ac:dyDescent="0.25">
      <c r="A6052" t="s">
        <v>284</v>
      </c>
      <c r="B6052" t="s">
        <v>229</v>
      </c>
      <c r="C6052" s="1">
        <v>0.35458677644085101</v>
      </c>
    </row>
    <row r="6053" spans="1:3" x14ac:dyDescent="0.25">
      <c r="A6053" t="s">
        <v>284</v>
      </c>
      <c r="B6053" t="s">
        <v>341</v>
      </c>
      <c r="C6053" s="1">
        <v>0.33596622323906999</v>
      </c>
    </row>
    <row r="6054" spans="1:3" x14ac:dyDescent="0.25">
      <c r="A6054" t="s">
        <v>284</v>
      </c>
      <c r="B6054" t="s">
        <v>342</v>
      </c>
      <c r="C6054" s="1">
        <v>0.29340083327406202</v>
      </c>
    </row>
    <row r="6055" spans="1:3" x14ac:dyDescent="0.25">
      <c r="A6055" t="s">
        <v>284</v>
      </c>
      <c r="B6055" t="s">
        <v>400</v>
      </c>
      <c r="C6055" s="1">
        <v>0.33978811422138899</v>
      </c>
    </row>
    <row r="6056" spans="1:3" x14ac:dyDescent="0.25">
      <c r="A6056" t="s">
        <v>284</v>
      </c>
      <c r="B6056" t="s">
        <v>231</v>
      </c>
      <c r="C6056" s="1">
        <v>0.30780848834302199</v>
      </c>
    </row>
    <row r="6057" spans="1:3" x14ac:dyDescent="0.25">
      <c r="A6057" t="s">
        <v>284</v>
      </c>
      <c r="B6057" t="s">
        <v>344</v>
      </c>
      <c r="C6057" s="1">
        <v>0.3270325046975</v>
      </c>
    </row>
    <row r="6058" spans="1:3" x14ac:dyDescent="0.25">
      <c r="A6058" t="s">
        <v>284</v>
      </c>
      <c r="B6058" t="s">
        <v>232</v>
      </c>
      <c r="C6058" s="1">
        <v>0.31302019705367401</v>
      </c>
    </row>
    <row r="6059" spans="1:3" x14ac:dyDescent="0.25">
      <c r="A6059" t="s">
        <v>284</v>
      </c>
      <c r="B6059" t="s">
        <v>233</v>
      </c>
      <c r="C6059" s="1">
        <v>0.29070266375428799</v>
      </c>
    </row>
    <row r="6060" spans="1:3" x14ac:dyDescent="0.25">
      <c r="A6060" t="s">
        <v>284</v>
      </c>
      <c r="B6060" t="s">
        <v>140</v>
      </c>
      <c r="C6060" s="1">
        <v>0.30487862320384501</v>
      </c>
    </row>
    <row r="6061" spans="1:3" x14ac:dyDescent="0.25">
      <c r="A6061" t="s">
        <v>284</v>
      </c>
      <c r="B6061" t="s">
        <v>234</v>
      </c>
      <c r="C6061" s="1">
        <v>0.33031611769379099</v>
      </c>
    </row>
    <row r="6062" spans="1:3" x14ac:dyDescent="0.25">
      <c r="A6062" t="s">
        <v>284</v>
      </c>
      <c r="B6062" t="s">
        <v>235</v>
      </c>
      <c r="C6062" s="1">
        <v>0.32497160317268597</v>
      </c>
    </row>
    <row r="6063" spans="1:3" x14ac:dyDescent="0.25">
      <c r="A6063" t="s">
        <v>284</v>
      </c>
      <c r="B6063" t="s">
        <v>345</v>
      </c>
      <c r="C6063" s="1">
        <v>0.33561702990877501</v>
      </c>
    </row>
    <row r="6064" spans="1:3" x14ac:dyDescent="0.25">
      <c r="A6064" t="s">
        <v>284</v>
      </c>
      <c r="B6064" t="s">
        <v>236</v>
      </c>
      <c r="C6064" s="1">
        <v>0.32675562543016401</v>
      </c>
    </row>
    <row r="6065" spans="1:3" x14ac:dyDescent="0.25">
      <c r="A6065" t="s">
        <v>284</v>
      </c>
      <c r="B6065" t="s">
        <v>141</v>
      </c>
      <c r="C6065" s="1">
        <v>0.33772004713195802</v>
      </c>
    </row>
    <row r="6066" spans="1:3" x14ac:dyDescent="0.25">
      <c r="A6066" t="s">
        <v>284</v>
      </c>
      <c r="B6066" t="s">
        <v>401</v>
      </c>
      <c r="C6066" s="1">
        <v>0.33156586866702797</v>
      </c>
    </row>
    <row r="6067" spans="1:3" x14ac:dyDescent="0.25">
      <c r="A6067" t="s">
        <v>284</v>
      </c>
      <c r="B6067" t="s">
        <v>346</v>
      </c>
      <c r="C6067" s="1">
        <v>0.326222657528219</v>
      </c>
    </row>
    <row r="6068" spans="1:3" x14ac:dyDescent="0.25">
      <c r="A6068" t="s">
        <v>284</v>
      </c>
      <c r="B6068" t="s">
        <v>349</v>
      </c>
      <c r="C6068" s="1">
        <v>0.31922177794927198</v>
      </c>
    </row>
    <row r="6069" spans="1:3" x14ac:dyDescent="0.25">
      <c r="A6069" t="s">
        <v>284</v>
      </c>
      <c r="B6069" t="s">
        <v>350</v>
      </c>
      <c r="C6069" s="1">
        <v>0.32559688258252201</v>
      </c>
    </row>
    <row r="6070" spans="1:3" x14ac:dyDescent="0.25">
      <c r="A6070" t="s">
        <v>284</v>
      </c>
      <c r="B6070" t="s">
        <v>351</v>
      </c>
      <c r="C6070" s="1">
        <v>0.31501450288960797</v>
      </c>
    </row>
    <row r="6071" spans="1:3" x14ac:dyDescent="0.25">
      <c r="A6071" t="s">
        <v>284</v>
      </c>
      <c r="B6071" t="s">
        <v>388</v>
      </c>
      <c r="C6071" s="1">
        <v>0.337918024073809</v>
      </c>
    </row>
    <row r="6072" spans="1:3" x14ac:dyDescent="0.25">
      <c r="A6072" t="s">
        <v>284</v>
      </c>
      <c r="B6072" t="s">
        <v>237</v>
      </c>
      <c r="C6072" s="1">
        <v>0.328911181804592</v>
      </c>
    </row>
    <row r="6073" spans="1:3" x14ac:dyDescent="0.25">
      <c r="A6073" t="s">
        <v>284</v>
      </c>
      <c r="B6073" t="s">
        <v>239</v>
      </c>
      <c r="C6073" s="1">
        <v>0.337212092513346</v>
      </c>
    </row>
    <row r="6074" spans="1:3" x14ac:dyDescent="0.25">
      <c r="A6074" t="s">
        <v>284</v>
      </c>
      <c r="B6074" t="s">
        <v>142</v>
      </c>
      <c r="C6074" s="1">
        <v>0.330548019408963</v>
      </c>
    </row>
    <row r="6075" spans="1:3" x14ac:dyDescent="0.25">
      <c r="A6075" t="s">
        <v>284</v>
      </c>
      <c r="B6075" t="s">
        <v>143</v>
      </c>
      <c r="C6075" s="1">
        <v>0.29390940599589499</v>
      </c>
    </row>
    <row r="6076" spans="1:3" x14ac:dyDescent="0.25">
      <c r="A6076" t="s">
        <v>284</v>
      </c>
      <c r="B6076" t="s">
        <v>425</v>
      </c>
      <c r="C6076" s="1">
        <v>0.32700949082191899</v>
      </c>
    </row>
    <row r="6077" spans="1:3" x14ac:dyDescent="0.25">
      <c r="A6077" t="s">
        <v>284</v>
      </c>
      <c r="B6077" t="s">
        <v>241</v>
      </c>
      <c r="C6077" s="1">
        <v>0.30875312111979702</v>
      </c>
    </row>
    <row r="6078" spans="1:3" x14ac:dyDescent="0.25">
      <c r="A6078" t="s">
        <v>284</v>
      </c>
      <c r="B6078" t="s">
        <v>353</v>
      </c>
      <c r="C6078" s="1">
        <v>0.30186572361096597</v>
      </c>
    </row>
    <row r="6079" spans="1:3" x14ac:dyDescent="0.25">
      <c r="A6079" t="s">
        <v>284</v>
      </c>
      <c r="B6079" t="s">
        <v>242</v>
      </c>
      <c r="C6079" s="1">
        <v>0.35268152755426302</v>
      </c>
    </row>
    <row r="6080" spans="1:3" x14ac:dyDescent="0.25">
      <c r="A6080" t="s">
        <v>284</v>
      </c>
      <c r="B6080" t="s">
        <v>144</v>
      </c>
      <c r="C6080" s="1">
        <v>0.31857913901277102</v>
      </c>
    </row>
    <row r="6081" spans="1:3" x14ac:dyDescent="0.25">
      <c r="A6081" t="s">
        <v>284</v>
      </c>
      <c r="B6081" t="s">
        <v>355</v>
      </c>
      <c r="C6081" s="1">
        <v>0.30850493492922199</v>
      </c>
    </row>
    <row r="6082" spans="1:3" x14ac:dyDescent="0.25">
      <c r="A6082" t="s">
        <v>284</v>
      </c>
      <c r="B6082" t="s">
        <v>145</v>
      </c>
      <c r="C6082" s="1">
        <v>0.29659981307855698</v>
      </c>
    </row>
    <row r="6083" spans="1:3" x14ac:dyDescent="0.25">
      <c r="A6083" t="s">
        <v>284</v>
      </c>
      <c r="B6083" t="s">
        <v>146</v>
      </c>
      <c r="C6083" s="1">
        <v>0.32420176597834199</v>
      </c>
    </row>
    <row r="6084" spans="1:3" x14ac:dyDescent="0.25">
      <c r="A6084" t="s">
        <v>284</v>
      </c>
      <c r="B6084" t="s">
        <v>243</v>
      </c>
      <c r="C6084" s="1">
        <v>0.34206137104913698</v>
      </c>
    </row>
    <row r="6085" spans="1:3" x14ac:dyDescent="0.25">
      <c r="A6085" t="s">
        <v>284</v>
      </c>
      <c r="B6085" t="s">
        <v>402</v>
      </c>
      <c r="C6085" s="1">
        <v>0.32811595620714901</v>
      </c>
    </row>
    <row r="6086" spans="1:3" x14ac:dyDescent="0.25">
      <c r="A6086" t="s">
        <v>284</v>
      </c>
      <c r="B6086" t="s">
        <v>358</v>
      </c>
      <c r="C6086" s="1">
        <v>0.32130168757501398</v>
      </c>
    </row>
    <row r="6087" spans="1:3" x14ac:dyDescent="0.25">
      <c r="A6087" t="s">
        <v>284</v>
      </c>
      <c r="B6087" t="s">
        <v>147</v>
      </c>
      <c r="C6087" s="1">
        <v>0.29704646627846498</v>
      </c>
    </row>
    <row r="6088" spans="1:3" x14ac:dyDescent="0.25">
      <c r="A6088" t="s">
        <v>284</v>
      </c>
      <c r="B6088" t="s">
        <v>427</v>
      </c>
      <c r="C6088" s="1">
        <v>0.30421042635513201</v>
      </c>
    </row>
    <row r="6089" spans="1:3" x14ac:dyDescent="0.25">
      <c r="A6089" t="s">
        <v>284</v>
      </c>
      <c r="B6089" t="s">
        <v>244</v>
      </c>
      <c r="C6089" s="1">
        <v>0.28950893215788898</v>
      </c>
    </row>
    <row r="6090" spans="1:3" x14ac:dyDescent="0.25">
      <c r="A6090" t="s">
        <v>284</v>
      </c>
      <c r="B6090" t="s">
        <v>245</v>
      </c>
      <c r="C6090" s="1">
        <v>0.32955505043599398</v>
      </c>
    </row>
    <row r="6091" spans="1:3" x14ac:dyDescent="0.25">
      <c r="A6091" t="s">
        <v>284</v>
      </c>
      <c r="B6091" t="s">
        <v>359</v>
      </c>
      <c r="C6091" s="1">
        <v>0.328611173496688</v>
      </c>
    </row>
    <row r="6092" spans="1:3" x14ac:dyDescent="0.25">
      <c r="A6092" t="s">
        <v>284</v>
      </c>
      <c r="B6092" t="s">
        <v>360</v>
      </c>
      <c r="C6092" s="1">
        <v>0.35370158669866902</v>
      </c>
    </row>
    <row r="6093" spans="1:3" x14ac:dyDescent="0.25">
      <c r="A6093" t="s">
        <v>284</v>
      </c>
      <c r="B6093" t="s">
        <v>361</v>
      </c>
      <c r="C6093" s="1">
        <v>0.33614041155389002</v>
      </c>
    </row>
    <row r="6094" spans="1:3" x14ac:dyDescent="0.25">
      <c r="A6094" t="s">
        <v>284</v>
      </c>
      <c r="B6094" t="s">
        <v>362</v>
      </c>
      <c r="C6094" s="1">
        <v>0.32446859687847501</v>
      </c>
    </row>
    <row r="6095" spans="1:3" x14ac:dyDescent="0.25">
      <c r="A6095" t="s">
        <v>284</v>
      </c>
      <c r="B6095" t="s">
        <v>246</v>
      </c>
      <c r="C6095" s="1">
        <v>0.314296819278509</v>
      </c>
    </row>
    <row r="6096" spans="1:3" x14ac:dyDescent="0.25">
      <c r="A6096" t="s">
        <v>284</v>
      </c>
      <c r="B6096" t="s">
        <v>247</v>
      </c>
      <c r="C6096" s="1">
        <v>0.33810180013212299</v>
      </c>
    </row>
    <row r="6097" spans="1:3" x14ac:dyDescent="0.25">
      <c r="A6097" t="s">
        <v>284</v>
      </c>
      <c r="B6097" t="s">
        <v>389</v>
      </c>
      <c r="C6097" s="1">
        <v>0.29123823048592401</v>
      </c>
    </row>
    <row r="6098" spans="1:3" x14ac:dyDescent="0.25">
      <c r="A6098" t="s">
        <v>284</v>
      </c>
      <c r="B6098" t="s">
        <v>403</v>
      </c>
      <c r="C6098" s="1">
        <v>0.33969701432453703</v>
      </c>
    </row>
    <row r="6099" spans="1:3" x14ac:dyDescent="0.25">
      <c r="A6099" t="s">
        <v>284</v>
      </c>
      <c r="B6099" t="s">
        <v>150</v>
      </c>
      <c r="C6099" s="1">
        <v>0.294935706530292</v>
      </c>
    </row>
    <row r="6100" spans="1:3" x14ac:dyDescent="0.25">
      <c r="A6100" t="s">
        <v>284</v>
      </c>
      <c r="B6100" t="s">
        <v>250</v>
      </c>
      <c r="C6100" s="1">
        <v>0.35500544459396</v>
      </c>
    </row>
    <row r="6101" spans="1:3" x14ac:dyDescent="0.25">
      <c r="A6101" t="s">
        <v>284</v>
      </c>
      <c r="B6101" t="s">
        <v>364</v>
      </c>
      <c r="C6101" s="1">
        <v>0.312572314586267</v>
      </c>
    </row>
    <row r="6102" spans="1:3" x14ac:dyDescent="0.25">
      <c r="A6102" t="s">
        <v>284</v>
      </c>
      <c r="B6102" t="s">
        <v>390</v>
      </c>
      <c r="C6102" s="1">
        <v>0.29343749901831001</v>
      </c>
    </row>
    <row r="6103" spans="1:3" x14ac:dyDescent="0.25">
      <c r="A6103" t="s">
        <v>284</v>
      </c>
      <c r="B6103" t="s">
        <v>253</v>
      </c>
      <c r="C6103" s="1">
        <v>0.31461278786214802</v>
      </c>
    </row>
    <row r="6104" spans="1:3" x14ac:dyDescent="0.25">
      <c r="A6104" t="s">
        <v>284</v>
      </c>
      <c r="B6104" t="s">
        <v>152</v>
      </c>
      <c r="C6104" s="1">
        <v>0.30495817573299999</v>
      </c>
    </row>
    <row r="6105" spans="1:3" x14ac:dyDescent="0.25">
      <c r="A6105" t="s">
        <v>284</v>
      </c>
      <c r="B6105" t="s">
        <v>254</v>
      </c>
      <c r="C6105" s="1">
        <v>0.31528107058673899</v>
      </c>
    </row>
    <row r="6106" spans="1:3" x14ac:dyDescent="0.25">
      <c r="A6106" t="s">
        <v>284</v>
      </c>
      <c r="B6106" t="s">
        <v>255</v>
      </c>
      <c r="C6106" s="1">
        <v>0.32482133446945699</v>
      </c>
    </row>
    <row r="6107" spans="1:3" x14ac:dyDescent="0.25">
      <c r="A6107" t="s">
        <v>284</v>
      </c>
      <c r="B6107" t="s">
        <v>365</v>
      </c>
      <c r="C6107" s="1">
        <v>0.35479994637519102</v>
      </c>
    </row>
    <row r="6108" spans="1:3" x14ac:dyDescent="0.25">
      <c r="A6108" t="s">
        <v>284</v>
      </c>
      <c r="B6108" t="s">
        <v>256</v>
      </c>
      <c r="C6108" s="1">
        <v>0.29892878849196203</v>
      </c>
    </row>
    <row r="6109" spans="1:3" x14ac:dyDescent="0.25">
      <c r="A6109" t="s">
        <v>284</v>
      </c>
      <c r="B6109" t="s">
        <v>404</v>
      </c>
      <c r="C6109" s="1">
        <v>0.33149976341329301</v>
      </c>
    </row>
    <row r="6110" spans="1:3" x14ac:dyDescent="0.25">
      <c r="A6110" t="s">
        <v>284</v>
      </c>
      <c r="B6110" t="s">
        <v>257</v>
      </c>
      <c r="C6110" s="1">
        <v>0.29471095977142697</v>
      </c>
    </row>
    <row r="6111" spans="1:3" x14ac:dyDescent="0.25">
      <c r="A6111" t="s">
        <v>284</v>
      </c>
      <c r="B6111" t="s">
        <v>367</v>
      </c>
      <c r="C6111" s="1">
        <v>0.301678070150314</v>
      </c>
    </row>
    <row r="6112" spans="1:3" x14ac:dyDescent="0.25">
      <c r="A6112" t="s">
        <v>284</v>
      </c>
      <c r="B6112" t="s">
        <v>368</v>
      </c>
      <c r="C6112" s="1">
        <v>0.30788396171251903</v>
      </c>
    </row>
    <row r="6113" spans="1:3" x14ac:dyDescent="0.25">
      <c r="A6113" t="s">
        <v>284</v>
      </c>
      <c r="B6113" t="s">
        <v>416</v>
      </c>
      <c r="C6113" s="1">
        <v>0.30038977332622702</v>
      </c>
    </row>
    <row r="6114" spans="1:3" x14ac:dyDescent="0.25">
      <c r="A6114" t="s">
        <v>284</v>
      </c>
      <c r="B6114" t="s">
        <v>369</v>
      </c>
      <c r="C6114" s="1">
        <v>0.34750592972503302</v>
      </c>
    </row>
    <row r="6115" spans="1:3" x14ac:dyDescent="0.25">
      <c r="A6115" t="s">
        <v>284</v>
      </c>
      <c r="B6115" t="s">
        <v>370</v>
      </c>
      <c r="C6115" s="1">
        <v>0.28973586876063301</v>
      </c>
    </row>
    <row r="6116" spans="1:3" x14ac:dyDescent="0.25">
      <c r="A6116" t="s">
        <v>284</v>
      </c>
      <c r="B6116" t="s">
        <v>371</v>
      </c>
      <c r="C6116" s="1">
        <v>0.324439302657624</v>
      </c>
    </row>
    <row r="6117" spans="1:3" x14ac:dyDescent="0.25">
      <c r="A6117" t="s">
        <v>284</v>
      </c>
      <c r="B6117" t="s">
        <v>405</v>
      </c>
      <c r="C6117" s="1">
        <v>0.33287252597002298</v>
      </c>
    </row>
    <row r="6118" spans="1:3" x14ac:dyDescent="0.25">
      <c r="A6118" t="s">
        <v>284</v>
      </c>
      <c r="B6118" t="s">
        <v>261</v>
      </c>
      <c r="C6118" s="1">
        <v>0.33142643337805899</v>
      </c>
    </row>
    <row r="6119" spans="1:3" x14ac:dyDescent="0.25">
      <c r="A6119" t="s">
        <v>284</v>
      </c>
      <c r="B6119" t="s">
        <v>262</v>
      </c>
      <c r="C6119" s="1">
        <v>0.33646901968461101</v>
      </c>
    </row>
    <row r="6120" spans="1:3" x14ac:dyDescent="0.25">
      <c r="A6120" t="s">
        <v>284</v>
      </c>
      <c r="B6120" t="s">
        <v>417</v>
      </c>
      <c r="C6120" s="1">
        <v>0.32251629314929597</v>
      </c>
    </row>
    <row r="6121" spans="1:3" x14ac:dyDescent="0.25">
      <c r="A6121" t="s">
        <v>284</v>
      </c>
      <c r="B6121" t="s">
        <v>263</v>
      </c>
      <c r="C6121" s="1">
        <v>0.29346465120980297</v>
      </c>
    </row>
    <row r="6122" spans="1:3" x14ac:dyDescent="0.25">
      <c r="A6122" t="s">
        <v>284</v>
      </c>
      <c r="B6122" t="s">
        <v>264</v>
      </c>
      <c r="C6122" s="1">
        <v>0.32300279221675499</v>
      </c>
    </row>
    <row r="6123" spans="1:3" x14ac:dyDescent="0.25">
      <c r="A6123" t="s">
        <v>284</v>
      </c>
      <c r="B6123" t="s">
        <v>372</v>
      </c>
      <c r="C6123" s="1">
        <v>0.34246080809805801</v>
      </c>
    </row>
    <row r="6124" spans="1:3" x14ac:dyDescent="0.25">
      <c r="A6124" t="s">
        <v>284</v>
      </c>
      <c r="B6124" t="s">
        <v>383</v>
      </c>
      <c r="C6124" s="1">
        <v>0.34979143601136298</v>
      </c>
    </row>
    <row r="6125" spans="1:3" x14ac:dyDescent="0.25">
      <c r="A6125" t="s">
        <v>284</v>
      </c>
      <c r="B6125" t="s">
        <v>265</v>
      </c>
      <c r="C6125" s="1">
        <v>0.302616862273966</v>
      </c>
    </row>
    <row r="6126" spans="1:3" x14ac:dyDescent="0.25">
      <c r="A6126" t="s">
        <v>284</v>
      </c>
      <c r="B6126" t="s">
        <v>406</v>
      </c>
      <c r="C6126" s="1">
        <v>0.29681431031391697</v>
      </c>
    </row>
    <row r="6127" spans="1:3" x14ac:dyDescent="0.25">
      <c r="A6127" t="s">
        <v>284</v>
      </c>
      <c r="B6127" t="s">
        <v>266</v>
      </c>
      <c r="C6127" s="1">
        <v>0.32022931063936899</v>
      </c>
    </row>
    <row r="6128" spans="1:3" x14ac:dyDescent="0.25">
      <c r="A6128" t="s">
        <v>284</v>
      </c>
      <c r="B6128" t="s">
        <v>267</v>
      </c>
      <c r="C6128" s="1">
        <v>0.33786323593093798</v>
      </c>
    </row>
    <row r="6129" spans="1:3" x14ac:dyDescent="0.25">
      <c r="A6129" t="s">
        <v>284</v>
      </c>
      <c r="B6129" t="s">
        <v>268</v>
      </c>
      <c r="C6129" s="1">
        <v>0.33724977953986002</v>
      </c>
    </row>
    <row r="6130" spans="1:3" x14ac:dyDescent="0.25">
      <c r="A6130" t="s">
        <v>284</v>
      </c>
      <c r="B6130" t="s">
        <v>270</v>
      </c>
      <c r="C6130" s="1">
        <v>0.29403044068472101</v>
      </c>
    </row>
    <row r="6131" spans="1:3" x14ac:dyDescent="0.25">
      <c r="A6131" t="s">
        <v>284</v>
      </c>
      <c r="B6131" t="s">
        <v>271</v>
      </c>
      <c r="C6131" s="1">
        <v>0.31812942140962702</v>
      </c>
    </row>
    <row r="6132" spans="1:3" x14ac:dyDescent="0.25">
      <c r="A6132" t="s">
        <v>284</v>
      </c>
      <c r="B6132" t="s">
        <v>407</v>
      </c>
      <c r="C6132" s="1">
        <v>0.33767382717654598</v>
      </c>
    </row>
    <row r="6133" spans="1:3" x14ac:dyDescent="0.25">
      <c r="A6133" t="s">
        <v>284</v>
      </c>
      <c r="B6133" t="s">
        <v>375</v>
      </c>
      <c r="C6133" s="1">
        <v>0.32445508714362498</v>
      </c>
    </row>
    <row r="6134" spans="1:3" x14ac:dyDescent="0.25">
      <c r="A6134" t="s">
        <v>284</v>
      </c>
      <c r="B6134" t="s">
        <v>418</v>
      </c>
      <c r="C6134" s="1">
        <v>0.31626999483770801</v>
      </c>
    </row>
    <row r="6135" spans="1:3" x14ac:dyDescent="0.25">
      <c r="A6135" t="s">
        <v>284</v>
      </c>
      <c r="B6135" t="s">
        <v>272</v>
      </c>
      <c r="C6135" s="1">
        <v>0.32455787090101501</v>
      </c>
    </row>
    <row r="6136" spans="1:3" x14ac:dyDescent="0.25">
      <c r="A6136" t="s">
        <v>284</v>
      </c>
      <c r="B6136" t="s">
        <v>431</v>
      </c>
      <c r="C6136" s="1">
        <v>0.31905650579370698</v>
      </c>
    </row>
    <row r="6137" spans="1:3" x14ac:dyDescent="0.25">
      <c r="A6137" t="s">
        <v>284</v>
      </c>
      <c r="B6137" t="s">
        <v>408</v>
      </c>
      <c r="C6137" s="1">
        <v>0.338723709831527</v>
      </c>
    </row>
    <row r="6138" spans="1:3" x14ac:dyDescent="0.25">
      <c r="A6138" t="s">
        <v>284</v>
      </c>
      <c r="B6138" t="s">
        <v>153</v>
      </c>
      <c r="C6138" s="1">
        <v>0.32858159915833102</v>
      </c>
    </row>
    <row r="6139" spans="1:3" x14ac:dyDescent="0.25">
      <c r="A6139" t="s">
        <v>175</v>
      </c>
      <c r="B6139" t="s">
        <v>155</v>
      </c>
      <c r="C6139" s="1">
        <v>0.31359457144914499</v>
      </c>
    </row>
    <row r="6140" spans="1:3" x14ac:dyDescent="0.25">
      <c r="A6140" t="s">
        <v>175</v>
      </c>
      <c r="B6140" t="s">
        <v>162</v>
      </c>
      <c r="C6140" s="1">
        <v>0.298122464783109</v>
      </c>
    </row>
    <row r="6141" spans="1:3" x14ac:dyDescent="0.25">
      <c r="A6141" t="s">
        <v>175</v>
      </c>
      <c r="B6141" t="s">
        <v>176</v>
      </c>
      <c r="C6141" s="1">
        <v>0.28890393617078602</v>
      </c>
    </row>
    <row r="6142" spans="1:3" x14ac:dyDescent="0.25">
      <c r="A6142" t="s">
        <v>175</v>
      </c>
      <c r="B6142" t="s">
        <v>178</v>
      </c>
      <c r="C6142" s="1">
        <v>0.34433866733329799</v>
      </c>
    </row>
    <row r="6143" spans="1:3" x14ac:dyDescent="0.25">
      <c r="A6143" t="s">
        <v>175</v>
      </c>
      <c r="B6143" t="s">
        <v>180</v>
      </c>
      <c r="C6143" s="1">
        <v>0.36739772088025302</v>
      </c>
    </row>
    <row r="6144" spans="1:3" x14ac:dyDescent="0.25">
      <c r="A6144" t="s">
        <v>175</v>
      </c>
      <c r="B6144" t="s">
        <v>181</v>
      </c>
      <c r="C6144" s="1">
        <v>0.34964414941335198</v>
      </c>
    </row>
    <row r="6145" spans="1:3" x14ac:dyDescent="0.25">
      <c r="A6145" t="s">
        <v>175</v>
      </c>
      <c r="B6145" t="s">
        <v>469</v>
      </c>
      <c r="C6145" s="1">
        <v>0.29884336600179601</v>
      </c>
    </row>
    <row r="6146" spans="1:3" x14ac:dyDescent="0.25">
      <c r="A6146" t="s">
        <v>175</v>
      </c>
      <c r="B6146" t="s">
        <v>184</v>
      </c>
      <c r="C6146" s="1">
        <v>0.30695279994578001</v>
      </c>
    </row>
    <row r="6147" spans="1:3" x14ac:dyDescent="0.25">
      <c r="A6147" t="s">
        <v>175</v>
      </c>
      <c r="B6147" t="s">
        <v>294</v>
      </c>
      <c r="C6147" s="1">
        <v>0.318454474437461</v>
      </c>
    </row>
    <row r="6148" spans="1:3" x14ac:dyDescent="0.25">
      <c r="A6148" t="s">
        <v>175</v>
      </c>
      <c r="B6148" t="s">
        <v>186</v>
      </c>
      <c r="C6148" s="1">
        <v>0.29273962703315898</v>
      </c>
    </row>
    <row r="6149" spans="1:3" x14ac:dyDescent="0.25">
      <c r="A6149" t="s">
        <v>175</v>
      </c>
      <c r="B6149" t="s">
        <v>187</v>
      </c>
      <c r="C6149" s="1">
        <v>0.31843983904398399</v>
      </c>
    </row>
    <row r="6150" spans="1:3" x14ac:dyDescent="0.25">
      <c r="A6150" t="s">
        <v>175</v>
      </c>
      <c r="B6150" t="s">
        <v>188</v>
      </c>
      <c r="C6150" s="1">
        <v>0.35542994407200501</v>
      </c>
    </row>
    <row r="6151" spans="1:3" x14ac:dyDescent="0.25">
      <c r="A6151" t="s">
        <v>175</v>
      </c>
      <c r="B6151" t="s">
        <v>189</v>
      </c>
      <c r="C6151" s="1">
        <v>0.309742287906974</v>
      </c>
    </row>
    <row r="6152" spans="1:3" x14ac:dyDescent="0.25">
      <c r="A6152" t="s">
        <v>175</v>
      </c>
      <c r="B6152" t="s">
        <v>190</v>
      </c>
      <c r="C6152" s="1">
        <v>0.31813810987156999</v>
      </c>
    </row>
    <row r="6153" spans="1:3" x14ac:dyDescent="0.25">
      <c r="A6153" t="s">
        <v>175</v>
      </c>
      <c r="B6153" t="s">
        <v>191</v>
      </c>
      <c r="C6153" s="1">
        <v>0.32209606193613299</v>
      </c>
    </row>
    <row r="6154" spans="1:3" x14ac:dyDescent="0.25">
      <c r="A6154" t="s">
        <v>175</v>
      </c>
      <c r="B6154" t="s">
        <v>302</v>
      </c>
      <c r="C6154" s="1">
        <v>0.325971894902785</v>
      </c>
    </row>
    <row r="6155" spans="1:3" x14ac:dyDescent="0.25">
      <c r="A6155" t="s">
        <v>175</v>
      </c>
      <c r="B6155" t="s">
        <v>126</v>
      </c>
      <c r="C6155" s="1">
        <v>0.29808887970938103</v>
      </c>
    </row>
    <row r="6156" spans="1:3" x14ac:dyDescent="0.25">
      <c r="A6156" t="s">
        <v>175</v>
      </c>
      <c r="B6156" t="s">
        <v>193</v>
      </c>
      <c r="C6156" s="1">
        <v>0.30194186550860302</v>
      </c>
    </row>
    <row r="6157" spans="1:3" x14ac:dyDescent="0.25">
      <c r="A6157" t="s">
        <v>175</v>
      </c>
      <c r="B6157" t="s">
        <v>308</v>
      </c>
      <c r="C6157" s="1">
        <v>0.31026964344749902</v>
      </c>
    </row>
    <row r="6158" spans="1:3" x14ac:dyDescent="0.25">
      <c r="A6158" t="s">
        <v>175</v>
      </c>
      <c r="B6158" t="s">
        <v>196</v>
      </c>
      <c r="C6158" s="1">
        <v>0.30263975990226699</v>
      </c>
    </row>
    <row r="6159" spans="1:3" x14ac:dyDescent="0.25">
      <c r="A6159" t="s">
        <v>175</v>
      </c>
      <c r="B6159" t="s">
        <v>309</v>
      </c>
      <c r="C6159" s="1">
        <v>0.29044185407297801</v>
      </c>
    </row>
    <row r="6160" spans="1:3" x14ac:dyDescent="0.25">
      <c r="A6160" t="s">
        <v>175</v>
      </c>
      <c r="B6160" t="s">
        <v>128</v>
      </c>
      <c r="C6160" s="1">
        <v>0.35266892592622101</v>
      </c>
    </row>
    <row r="6161" spans="1:3" x14ac:dyDescent="0.25">
      <c r="A6161" t="s">
        <v>175</v>
      </c>
      <c r="B6161" t="s">
        <v>199</v>
      </c>
      <c r="C6161" s="1">
        <v>0.306411097477989</v>
      </c>
    </row>
    <row r="6162" spans="1:3" x14ac:dyDescent="0.25">
      <c r="A6162" t="s">
        <v>175</v>
      </c>
      <c r="B6162" t="s">
        <v>200</v>
      </c>
      <c r="C6162" s="1">
        <v>0.35440365214125802</v>
      </c>
    </row>
    <row r="6163" spans="1:3" x14ac:dyDescent="0.25">
      <c r="A6163" t="s">
        <v>175</v>
      </c>
      <c r="B6163" t="s">
        <v>202</v>
      </c>
      <c r="C6163" s="1">
        <v>0.293172041517616</v>
      </c>
    </row>
    <row r="6164" spans="1:3" x14ac:dyDescent="0.25">
      <c r="A6164" t="s">
        <v>175</v>
      </c>
      <c r="B6164" t="s">
        <v>203</v>
      </c>
      <c r="C6164" s="1">
        <v>0.30706039828502701</v>
      </c>
    </row>
    <row r="6165" spans="1:3" x14ac:dyDescent="0.25">
      <c r="A6165" t="s">
        <v>175</v>
      </c>
      <c r="B6165" t="s">
        <v>204</v>
      </c>
      <c r="C6165" s="1">
        <v>0.31326996910430899</v>
      </c>
    </row>
    <row r="6166" spans="1:3" x14ac:dyDescent="0.25">
      <c r="A6166" t="s">
        <v>175</v>
      </c>
      <c r="B6166" t="s">
        <v>205</v>
      </c>
      <c r="C6166" s="1">
        <v>0.32334180337735202</v>
      </c>
    </row>
    <row r="6167" spans="1:3" x14ac:dyDescent="0.25">
      <c r="A6167" t="s">
        <v>175</v>
      </c>
      <c r="B6167" t="s">
        <v>394</v>
      </c>
      <c r="C6167" s="1">
        <v>0.31643553434092597</v>
      </c>
    </row>
    <row r="6168" spans="1:3" x14ac:dyDescent="0.25">
      <c r="A6168" t="s">
        <v>175</v>
      </c>
      <c r="B6168" t="s">
        <v>318</v>
      </c>
      <c r="C6168" s="1">
        <v>0.32447187468719402</v>
      </c>
    </row>
    <row r="6169" spans="1:3" x14ac:dyDescent="0.25">
      <c r="A6169" t="s">
        <v>175</v>
      </c>
      <c r="B6169" t="s">
        <v>130</v>
      </c>
      <c r="C6169" s="1">
        <v>0.308892633138729</v>
      </c>
    </row>
    <row r="6170" spans="1:3" x14ac:dyDescent="0.25">
      <c r="A6170" t="s">
        <v>175</v>
      </c>
      <c r="B6170" t="s">
        <v>131</v>
      </c>
      <c r="C6170" s="1">
        <v>0.35252379759399599</v>
      </c>
    </row>
    <row r="6171" spans="1:3" x14ac:dyDescent="0.25">
      <c r="A6171" t="s">
        <v>175</v>
      </c>
      <c r="B6171" t="s">
        <v>133</v>
      </c>
      <c r="C6171" s="1">
        <v>0.30275930395010198</v>
      </c>
    </row>
    <row r="6172" spans="1:3" x14ac:dyDescent="0.25">
      <c r="A6172" t="s">
        <v>175</v>
      </c>
      <c r="B6172" t="s">
        <v>208</v>
      </c>
      <c r="C6172" s="1">
        <v>0.34413523977280502</v>
      </c>
    </row>
    <row r="6173" spans="1:3" x14ac:dyDescent="0.25">
      <c r="A6173" t="s">
        <v>175</v>
      </c>
      <c r="B6173" t="s">
        <v>209</v>
      </c>
      <c r="C6173" s="1">
        <v>0.334524143136612</v>
      </c>
    </row>
    <row r="6174" spans="1:3" x14ac:dyDescent="0.25">
      <c r="A6174" t="s">
        <v>175</v>
      </c>
      <c r="B6174" t="s">
        <v>213</v>
      </c>
      <c r="C6174" s="1">
        <v>0.30205648927231898</v>
      </c>
    </row>
    <row r="6175" spans="1:3" x14ac:dyDescent="0.25">
      <c r="A6175" t="s">
        <v>175</v>
      </c>
      <c r="B6175" t="s">
        <v>215</v>
      </c>
      <c r="C6175" s="1">
        <v>0.31801695122330897</v>
      </c>
    </row>
    <row r="6176" spans="1:3" x14ac:dyDescent="0.25">
      <c r="A6176" t="s">
        <v>175</v>
      </c>
      <c r="B6176" t="s">
        <v>216</v>
      </c>
      <c r="C6176" s="1">
        <v>0.33097503243182602</v>
      </c>
    </row>
    <row r="6177" spans="1:3" x14ac:dyDescent="0.25">
      <c r="A6177" t="s">
        <v>175</v>
      </c>
      <c r="B6177" t="s">
        <v>218</v>
      </c>
      <c r="C6177" s="1">
        <v>0.32332006989949602</v>
      </c>
    </row>
    <row r="6178" spans="1:3" x14ac:dyDescent="0.25">
      <c r="A6178" t="s">
        <v>175</v>
      </c>
      <c r="B6178" t="s">
        <v>220</v>
      </c>
      <c r="C6178" s="1">
        <v>0.305310982227329</v>
      </c>
    </row>
    <row r="6179" spans="1:3" x14ac:dyDescent="0.25">
      <c r="A6179" t="s">
        <v>175</v>
      </c>
      <c r="B6179" t="s">
        <v>221</v>
      </c>
      <c r="C6179" s="1">
        <v>0.31358329287349201</v>
      </c>
    </row>
    <row r="6180" spans="1:3" x14ac:dyDescent="0.25">
      <c r="A6180" t="s">
        <v>175</v>
      </c>
      <c r="B6180" t="s">
        <v>335</v>
      </c>
      <c r="C6180" s="1">
        <v>0.29021349725891799</v>
      </c>
    </row>
    <row r="6181" spans="1:3" x14ac:dyDescent="0.25">
      <c r="A6181" t="s">
        <v>175</v>
      </c>
      <c r="B6181" t="s">
        <v>224</v>
      </c>
      <c r="C6181" s="1">
        <v>0.29373010294809798</v>
      </c>
    </row>
    <row r="6182" spans="1:3" x14ac:dyDescent="0.25">
      <c r="A6182" t="s">
        <v>175</v>
      </c>
      <c r="B6182" t="s">
        <v>225</v>
      </c>
      <c r="C6182" s="1">
        <v>0.29556330320816498</v>
      </c>
    </row>
    <row r="6183" spans="1:3" x14ac:dyDescent="0.25">
      <c r="A6183" t="s">
        <v>175</v>
      </c>
      <c r="B6183" t="s">
        <v>137</v>
      </c>
      <c r="C6183" s="1">
        <v>0.33978083523063402</v>
      </c>
    </row>
    <row r="6184" spans="1:3" x14ac:dyDescent="0.25">
      <c r="A6184" t="s">
        <v>175</v>
      </c>
      <c r="B6184" t="s">
        <v>227</v>
      </c>
      <c r="C6184" s="1">
        <v>0.32247315013716399</v>
      </c>
    </row>
    <row r="6185" spans="1:3" x14ac:dyDescent="0.25">
      <c r="A6185" t="s">
        <v>175</v>
      </c>
      <c r="B6185" t="s">
        <v>228</v>
      </c>
      <c r="C6185" s="1">
        <v>0.35252385545996801</v>
      </c>
    </row>
    <row r="6186" spans="1:3" x14ac:dyDescent="0.25">
      <c r="A6186" t="s">
        <v>175</v>
      </c>
      <c r="B6186" t="s">
        <v>231</v>
      </c>
      <c r="C6186" s="1">
        <v>0.32842806299107802</v>
      </c>
    </row>
    <row r="6187" spans="1:3" x14ac:dyDescent="0.25">
      <c r="A6187" t="s">
        <v>175</v>
      </c>
      <c r="B6187" t="s">
        <v>233</v>
      </c>
      <c r="C6187" s="1">
        <v>0.332994278860964</v>
      </c>
    </row>
    <row r="6188" spans="1:3" x14ac:dyDescent="0.25">
      <c r="A6188" t="s">
        <v>175</v>
      </c>
      <c r="B6188" t="s">
        <v>140</v>
      </c>
      <c r="C6188" s="1">
        <v>0.32738060652371598</v>
      </c>
    </row>
    <row r="6189" spans="1:3" x14ac:dyDescent="0.25">
      <c r="A6189" t="s">
        <v>175</v>
      </c>
      <c r="B6189" t="s">
        <v>234</v>
      </c>
      <c r="C6189" s="1">
        <v>0.29735007456608398</v>
      </c>
    </row>
    <row r="6190" spans="1:3" x14ac:dyDescent="0.25">
      <c r="A6190" t="s">
        <v>175</v>
      </c>
      <c r="B6190" t="s">
        <v>409</v>
      </c>
      <c r="C6190" s="1">
        <v>0.30503234737759199</v>
      </c>
    </row>
    <row r="6191" spans="1:3" x14ac:dyDescent="0.25">
      <c r="A6191" t="s">
        <v>175</v>
      </c>
      <c r="B6191" t="s">
        <v>236</v>
      </c>
      <c r="C6191" s="1">
        <v>0.334774074166864</v>
      </c>
    </row>
    <row r="6192" spans="1:3" x14ac:dyDescent="0.25">
      <c r="A6192" t="s">
        <v>175</v>
      </c>
      <c r="B6192" t="s">
        <v>141</v>
      </c>
      <c r="C6192" s="1">
        <v>0.314785726085266</v>
      </c>
    </row>
    <row r="6193" spans="1:3" x14ac:dyDescent="0.25">
      <c r="A6193" t="s">
        <v>175</v>
      </c>
      <c r="B6193" t="s">
        <v>350</v>
      </c>
      <c r="C6193" s="1">
        <v>0.29912556084696801</v>
      </c>
    </row>
    <row r="6194" spans="1:3" x14ac:dyDescent="0.25">
      <c r="A6194" t="s">
        <v>175</v>
      </c>
      <c r="B6194" t="s">
        <v>237</v>
      </c>
      <c r="C6194" s="1">
        <v>0.30880480110367597</v>
      </c>
    </row>
    <row r="6195" spans="1:3" x14ac:dyDescent="0.25">
      <c r="A6195" t="s">
        <v>175</v>
      </c>
      <c r="B6195" t="s">
        <v>238</v>
      </c>
      <c r="C6195" s="1">
        <v>0.31622974649754798</v>
      </c>
    </row>
    <row r="6196" spans="1:3" x14ac:dyDescent="0.25">
      <c r="A6196" t="s">
        <v>175</v>
      </c>
      <c r="B6196" t="s">
        <v>239</v>
      </c>
      <c r="C6196" s="1">
        <v>0.31357851495494299</v>
      </c>
    </row>
    <row r="6197" spans="1:3" x14ac:dyDescent="0.25">
      <c r="A6197" t="s">
        <v>175</v>
      </c>
      <c r="B6197" t="s">
        <v>240</v>
      </c>
      <c r="C6197" s="1">
        <v>0.31338038664620999</v>
      </c>
    </row>
    <row r="6198" spans="1:3" x14ac:dyDescent="0.25">
      <c r="A6198" t="s">
        <v>175</v>
      </c>
      <c r="B6198" t="s">
        <v>242</v>
      </c>
      <c r="C6198" s="1">
        <v>0.34919027128436397</v>
      </c>
    </row>
    <row r="6199" spans="1:3" x14ac:dyDescent="0.25">
      <c r="A6199" t="s">
        <v>175</v>
      </c>
      <c r="B6199" t="s">
        <v>361</v>
      </c>
      <c r="C6199" s="1">
        <v>0.29013473858147698</v>
      </c>
    </row>
    <row r="6200" spans="1:3" x14ac:dyDescent="0.25">
      <c r="A6200" t="s">
        <v>175</v>
      </c>
      <c r="B6200" t="s">
        <v>246</v>
      </c>
      <c r="C6200" s="1">
        <v>0.32413099191578798</v>
      </c>
    </row>
    <row r="6201" spans="1:3" x14ac:dyDescent="0.25">
      <c r="A6201" t="s">
        <v>175</v>
      </c>
      <c r="B6201" t="s">
        <v>247</v>
      </c>
      <c r="C6201" s="1">
        <v>0.290585118879781</v>
      </c>
    </row>
    <row r="6202" spans="1:3" x14ac:dyDescent="0.25">
      <c r="A6202" t="s">
        <v>175</v>
      </c>
      <c r="B6202" t="s">
        <v>249</v>
      </c>
      <c r="C6202" s="1">
        <v>0.290573792847102</v>
      </c>
    </row>
    <row r="6203" spans="1:3" x14ac:dyDescent="0.25">
      <c r="A6203" t="s">
        <v>175</v>
      </c>
      <c r="B6203" t="s">
        <v>150</v>
      </c>
      <c r="C6203" s="1">
        <v>0.29817269536247798</v>
      </c>
    </row>
    <row r="6204" spans="1:3" x14ac:dyDescent="0.25">
      <c r="A6204" t="s">
        <v>175</v>
      </c>
      <c r="B6204" t="s">
        <v>250</v>
      </c>
      <c r="C6204" s="1">
        <v>0.30969106750959402</v>
      </c>
    </row>
    <row r="6205" spans="1:3" x14ac:dyDescent="0.25">
      <c r="A6205" t="s">
        <v>175</v>
      </c>
      <c r="B6205" t="s">
        <v>251</v>
      </c>
      <c r="C6205" s="1">
        <v>0.32121819444226801</v>
      </c>
    </row>
    <row r="6206" spans="1:3" x14ac:dyDescent="0.25">
      <c r="A6206" t="s">
        <v>175</v>
      </c>
      <c r="B6206" t="s">
        <v>253</v>
      </c>
      <c r="C6206" s="1">
        <v>0.30900334021550402</v>
      </c>
    </row>
    <row r="6207" spans="1:3" x14ac:dyDescent="0.25">
      <c r="A6207" t="s">
        <v>175</v>
      </c>
      <c r="B6207" t="s">
        <v>366</v>
      </c>
      <c r="C6207" s="1">
        <v>0.294311754152355</v>
      </c>
    </row>
    <row r="6208" spans="1:3" x14ac:dyDescent="0.25">
      <c r="A6208" t="s">
        <v>175</v>
      </c>
      <c r="B6208" t="s">
        <v>368</v>
      </c>
      <c r="C6208" s="1">
        <v>0.29159677877934298</v>
      </c>
    </row>
    <row r="6209" spans="1:3" x14ac:dyDescent="0.25">
      <c r="A6209" t="s">
        <v>175</v>
      </c>
      <c r="B6209" t="s">
        <v>416</v>
      </c>
      <c r="C6209" s="1">
        <v>0.299842962388982</v>
      </c>
    </row>
    <row r="6210" spans="1:3" x14ac:dyDescent="0.25">
      <c r="A6210" t="s">
        <v>175</v>
      </c>
      <c r="B6210" t="s">
        <v>261</v>
      </c>
      <c r="C6210" s="1">
        <v>0.29717993507873097</v>
      </c>
    </row>
    <row r="6211" spans="1:3" x14ac:dyDescent="0.25">
      <c r="A6211" t="s">
        <v>175</v>
      </c>
      <c r="B6211" t="s">
        <v>263</v>
      </c>
      <c r="C6211" s="1">
        <v>0.30587039589694398</v>
      </c>
    </row>
    <row r="6212" spans="1:3" x14ac:dyDescent="0.25">
      <c r="A6212" t="s">
        <v>175</v>
      </c>
      <c r="B6212" t="s">
        <v>267</v>
      </c>
      <c r="C6212" s="1">
        <v>0.33293309654593101</v>
      </c>
    </row>
    <row r="6213" spans="1:3" x14ac:dyDescent="0.25">
      <c r="A6213" t="s">
        <v>175</v>
      </c>
      <c r="B6213" t="s">
        <v>271</v>
      </c>
      <c r="C6213" s="1">
        <v>0.34991045486582401</v>
      </c>
    </row>
    <row r="6214" spans="1:3" x14ac:dyDescent="0.25">
      <c r="A6214" t="s">
        <v>175</v>
      </c>
      <c r="B6214" t="s">
        <v>272</v>
      </c>
      <c r="C6214" s="1">
        <v>0.29620584793844801</v>
      </c>
    </row>
    <row r="6215" spans="1:3" x14ac:dyDescent="0.25">
      <c r="A6215" t="s">
        <v>175</v>
      </c>
      <c r="B6215" t="s">
        <v>153</v>
      </c>
      <c r="C6215" s="1">
        <v>0.31526995194060897</v>
      </c>
    </row>
    <row r="6216" spans="1:3" x14ac:dyDescent="0.25">
      <c r="A6216" t="s">
        <v>285</v>
      </c>
      <c r="B6216" t="s">
        <v>162</v>
      </c>
      <c r="C6216" s="1">
        <v>0.321807220122584</v>
      </c>
    </row>
    <row r="6217" spans="1:3" x14ac:dyDescent="0.25">
      <c r="A6217" t="s">
        <v>285</v>
      </c>
      <c r="B6217" t="s">
        <v>176</v>
      </c>
      <c r="C6217" s="1">
        <v>0.323622543351192</v>
      </c>
    </row>
    <row r="6218" spans="1:3" x14ac:dyDescent="0.25">
      <c r="A6218" t="s">
        <v>285</v>
      </c>
      <c r="B6218" t="s">
        <v>180</v>
      </c>
      <c r="C6218" s="1">
        <v>0.30008501217959399</v>
      </c>
    </row>
    <row r="6219" spans="1:3" x14ac:dyDescent="0.25">
      <c r="A6219" t="s">
        <v>285</v>
      </c>
      <c r="B6219" t="s">
        <v>181</v>
      </c>
      <c r="C6219" s="1">
        <v>0.31151541419958401</v>
      </c>
    </row>
    <row r="6220" spans="1:3" x14ac:dyDescent="0.25">
      <c r="A6220" t="s">
        <v>285</v>
      </c>
      <c r="B6220" t="s">
        <v>183</v>
      </c>
      <c r="C6220" s="1">
        <v>0.31785561923316402</v>
      </c>
    </row>
    <row r="6221" spans="1:3" x14ac:dyDescent="0.25">
      <c r="A6221" t="s">
        <v>285</v>
      </c>
      <c r="B6221" t="s">
        <v>291</v>
      </c>
      <c r="C6221" s="1">
        <v>0.29576823088522702</v>
      </c>
    </row>
    <row r="6222" spans="1:3" x14ac:dyDescent="0.25">
      <c r="A6222" t="s">
        <v>285</v>
      </c>
      <c r="B6222" t="s">
        <v>292</v>
      </c>
      <c r="C6222" s="1">
        <v>0.32480602686867299</v>
      </c>
    </row>
    <row r="6223" spans="1:3" x14ac:dyDescent="0.25">
      <c r="A6223" t="s">
        <v>285</v>
      </c>
      <c r="B6223" t="s">
        <v>184</v>
      </c>
      <c r="C6223" s="1">
        <v>0.29899356719933501</v>
      </c>
    </row>
    <row r="6224" spans="1:3" x14ac:dyDescent="0.25">
      <c r="A6224" t="s">
        <v>285</v>
      </c>
      <c r="B6224" t="s">
        <v>294</v>
      </c>
      <c r="C6224" s="1">
        <v>0.29556880372996502</v>
      </c>
    </row>
    <row r="6225" spans="1:3" x14ac:dyDescent="0.25">
      <c r="A6225" t="s">
        <v>285</v>
      </c>
      <c r="B6225" t="s">
        <v>470</v>
      </c>
      <c r="C6225" s="1">
        <v>0.29979760383810999</v>
      </c>
    </row>
    <row r="6226" spans="1:3" x14ac:dyDescent="0.25">
      <c r="A6226" t="s">
        <v>285</v>
      </c>
      <c r="B6226" t="s">
        <v>300</v>
      </c>
      <c r="C6226" s="1">
        <v>0.307987502301727</v>
      </c>
    </row>
    <row r="6227" spans="1:3" x14ac:dyDescent="0.25">
      <c r="A6227" t="s">
        <v>285</v>
      </c>
      <c r="B6227" t="s">
        <v>303</v>
      </c>
      <c r="C6227" s="1">
        <v>0.29397920302358499</v>
      </c>
    </row>
    <row r="6228" spans="1:3" x14ac:dyDescent="0.25">
      <c r="A6228" t="s">
        <v>285</v>
      </c>
      <c r="B6228" t="s">
        <v>306</v>
      </c>
      <c r="C6228" s="1">
        <v>0.304200989755395</v>
      </c>
    </row>
    <row r="6229" spans="1:3" x14ac:dyDescent="0.25">
      <c r="A6229" t="s">
        <v>285</v>
      </c>
      <c r="B6229" t="s">
        <v>318</v>
      </c>
      <c r="C6229" s="1">
        <v>0.29276028685935601</v>
      </c>
    </row>
    <row r="6230" spans="1:3" x14ac:dyDescent="0.25">
      <c r="A6230" t="s">
        <v>285</v>
      </c>
      <c r="B6230" t="s">
        <v>130</v>
      </c>
      <c r="C6230" s="1">
        <v>0.29715848226734698</v>
      </c>
    </row>
    <row r="6231" spans="1:3" x14ac:dyDescent="0.25">
      <c r="A6231" t="s">
        <v>285</v>
      </c>
      <c r="B6231" t="s">
        <v>131</v>
      </c>
      <c r="C6231" s="1">
        <v>0.34167300888137597</v>
      </c>
    </row>
    <row r="6232" spans="1:3" x14ac:dyDescent="0.25">
      <c r="A6232" t="s">
        <v>285</v>
      </c>
      <c r="B6232" t="s">
        <v>208</v>
      </c>
      <c r="C6232" s="1">
        <v>0.31982199540533701</v>
      </c>
    </row>
    <row r="6233" spans="1:3" x14ac:dyDescent="0.25">
      <c r="A6233" t="s">
        <v>285</v>
      </c>
      <c r="B6233" t="s">
        <v>210</v>
      </c>
      <c r="C6233" s="1">
        <v>0.29838652134065002</v>
      </c>
    </row>
    <row r="6234" spans="1:3" x14ac:dyDescent="0.25">
      <c r="A6234" t="s">
        <v>285</v>
      </c>
      <c r="B6234" t="s">
        <v>214</v>
      </c>
      <c r="C6234" s="1">
        <v>0.29543901986349602</v>
      </c>
    </row>
    <row r="6235" spans="1:3" x14ac:dyDescent="0.25">
      <c r="A6235" t="s">
        <v>285</v>
      </c>
      <c r="B6235" t="s">
        <v>135</v>
      </c>
      <c r="C6235" s="1">
        <v>0.29337682470960302</v>
      </c>
    </row>
    <row r="6236" spans="1:3" x14ac:dyDescent="0.25">
      <c r="A6236" t="s">
        <v>285</v>
      </c>
      <c r="B6236" t="s">
        <v>219</v>
      </c>
      <c r="C6236" s="1">
        <v>0.31400198034322102</v>
      </c>
    </row>
    <row r="6237" spans="1:3" x14ac:dyDescent="0.25">
      <c r="A6237" t="s">
        <v>285</v>
      </c>
      <c r="B6237" t="s">
        <v>227</v>
      </c>
      <c r="C6237" s="1">
        <v>0.33758482885910202</v>
      </c>
    </row>
    <row r="6238" spans="1:3" x14ac:dyDescent="0.25">
      <c r="A6238" t="s">
        <v>285</v>
      </c>
      <c r="B6238" t="s">
        <v>228</v>
      </c>
      <c r="C6238" s="1">
        <v>0.29974744391437602</v>
      </c>
    </row>
    <row r="6239" spans="1:3" x14ac:dyDescent="0.25">
      <c r="A6239" t="s">
        <v>285</v>
      </c>
      <c r="B6239" t="s">
        <v>229</v>
      </c>
      <c r="C6239" s="1">
        <v>0.32138388752194902</v>
      </c>
    </row>
    <row r="6240" spans="1:3" x14ac:dyDescent="0.25">
      <c r="A6240" t="s">
        <v>285</v>
      </c>
      <c r="B6240" t="s">
        <v>344</v>
      </c>
      <c r="C6240" s="1">
        <v>0.29119622668955403</v>
      </c>
    </row>
    <row r="6241" spans="1:3" x14ac:dyDescent="0.25">
      <c r="A6241" t="s">
        <v>285</v>
      </c>
      <c r="B6241" t="s">
        <v>141</v>
      </c>
      <c r="C6241" s="1">
        <v>0.31959944186300498</v>
      </c>
    </row>
    <row r="6242" spans="1:3" x14ac:dyDescent="0.25">
      <c r="A6242" t="s">
        <v>285</v>
      </c>
      <c r="B6242" t="s">
        <v>346</v>
      </c>
      <c r="C6242" s="1">
        <v>0.29686798296309003</v>
      </c>
    </row>
    <row r="6243" spans="1:3" x14ac:dyDescent="0.25">
      <c r="A6243" t="s">
        <v>285</v>
      </c>
      <c r="B6243" t="s">
        <v>351</v>
      </c>
      <c r="C6243" s="1">
        <v>0.29677610478715399</v>
      </c>
    </row>
    <row r="6244" spans="1:3" x14ac:dyDescent="0.25">
      <c r="A6244" t="s">
        <v>285</v>
      </c>
      <c r="B6244" t="s">
        <v>237</v>
      </c>
      <c r="C6244" s="1">
        <v>0.30735492292508998</v>
      </c>
    </row>
    <row r="6245" spans="1:3" x14ac:dyDescent="0.25">
      <c r="A6245" t="s">
        <v>285</v>
      </c>
      <c r="B6245" t="s">
        <v>239</v>
      </c>
      <c r="C6245" s="1">
        <v>0.33815442783095101</v>
      </c>
    </row>
    <row r="6246" spans="1:3" x14ac:dyDescent="0.25">
      <c r="A6246" t="s">
        <v>285</v>
      </c>
      <c r="B6246" t="s">
        <v>142</v>
      </c>
      <c r="C6246" s="1">
        <v>0.29672120676549602</v>
      </c>
    </row>
    <row r="6247" spans="1:3" x14ac:dyDescent="0.25">
      <c r="A6247" t="s">
        <v>285</v>
      </c>
      <c r="B6247" t="s">
        <v>425</v>
      </c>
      <c r="C6247" s="1">
        <v>0.305146928273688</v>
      </c>
    </row>
    <row r="6248" spans="1:3" x14ac:dyDescent="0.25">
      <c r="A6248" t="s">
        <v>285</v>
      </c>
      <c r="B6248" t="s">
        <v>242</v>
      </c>
      <c r="C6248" s="1">
        <v>0.340686586181908</v>
      </c>
    </row>
    <row r="6249" spans="1:3" x14ac:dyDescent="0.25">
      <c r="A6249" t="s">
        <v>285</v>
      </c>
      <c r="B6249" t="s">
        <v>146</v>
      </c>
      <c r="C6249" s="1">
        <v>0.306146657413435</v>
      </c>
    </row>
    <row r="6250" spans="1:3" x14ac:dyDescent="0.25">
      <c r="A6250" t="s">
        <v>285</v>
      </c>
      <c r="B6250" t="s">
        <v>243</v>
      </c>
      <c r="C6250" s="1">
        <v>0.32683036309059499</v>
      </c>
    </row>
    <row r="6251" spans="1:3" x14ac:dyDescent="0.25">
      <c r="A6251" t="s">
        <v>285</v>
      </c>
      <c r="B6251" t="s">
        <v>358</v>
      </c>
      <c r="C6251" s="1">
        <v>0.29749026066338002</v>
      </c>
    </row>
    <row r="6252" spans="1:3" x14ac:dyDescent="0.25">
      <c r="A6252" t="s">
        <v>285</v>
      </c>
      <c r="B6252" t="s">
        <v>245</v>
      </c>
      <c r="C6252" s="1">
        <v>0.299034308922351</v>
      </c>
    </row>
    <row r="6253" spans="1:3" x14ac:dyDescent="0.25">
      <c r="A6253" t="s">
        <v>285</v>
      </c>
      <c r="B6253" t="s">
        <v>359</v>
      </c>
      <c r="C6253" s="1">
        <v>0.30622485687553402</v>
      </c>
    </row>
    <row r="6254" spans="1:3" x14ac:dyDescent="0.25">
      <c r="A6254" t="s">
        <v>285</v>
      </c>
      <c r="B6254" t="s">
        <v>361</v>
      </c>
      <c r="C6254" s="1">
        <v>0.301588886928642</v>
      </c>
    </row>
    <row r="6255" spans="1:3" x14ac:dyDescent="0.25">
      <c r="A6255" t="s">
        <v>285</v>
      </c>
      <c r="B6255" t="s">
        <v>247</v>
      </c>
      <c r="C6255" s="1">
        <v>0.31434441246846101</v>
      </c>
    </row>
    <row r="6256" spans="1:3" x14ac:dyDescent="0.25">
      <c r="A6256" t="s">
        <v>285</v>
      </c>
      <c r="B6256" t="s">
        <v>250</v>
      </c>
      <c r="C6256" s="1">
        <v>0.30664940665829099</v>
      </c>
    </row>
    <row r="6257" spans="1:3" x14ac:dyDescent="0.25">
      <c r="A6257" t="s">
        <v>285</v>
      </c>
      <c r="B6257" t="s">
        <v>253</v>
      </c>
      <c r="C6257" s="1">
        <v>0.296807604517002</v>
      </c>
    </row>
    <row r="6258" spans="1:3" x14ac:dyDescent="0.25">
      <c r="A6258" t="s">
        <v>285</v>
      </c>
      <c r="B6258" t="s">
        <v>152</v>
      </c>
      <c r="C6258" s="1">
        <v>0.29542964573327601</v>
      </c>
    </row>
    <row r="6259" spans="1:3" x14ac:dyDescent="0.25">
      <c r="A6259" t="s">
        <v>285</v>
      </c>
      <c r="B6259" t="s">
        <v>365</v>
      </c>
      <c r="C6259" s="1">
        <v>0.32295090020267497</v>
      </c>
    </row>
    <row r="6260" spans="1:3" x14ac:dyDescent="0.25">
      <c r="A6260" t="s">
        <v>285</v>
      </c>
      <c r="B6260" t="s">
        <v>404</v>
      </c>
      <c r="C6260" s="1">
        <v>0.30303202455989298</v>
      </c>
    </row>
    <row r="6261" spans="1:3" x14ac:dyDescent="0.25">
      <c r="A6261" t="s">
        <v>285</v>
      </c>
      <c r="B6261" t="s">
        <v>383</v>
      </c>
      <c r="C6261" s="1">
        <v>0.29370179932663798</v>
      </c>
    </row>
    <row r="6262" spans="1:3" x14ac:dyDescent="0.25">
      <c r="A6262" t="s">
        <v>285</v>
      </c>
      <c r="B6262" t="s">
        <v>268</v>
      </c>
      <c r="C6262" s="1">
        <v>0.29866673652646197</v>
      </c>
    </row>
    <row r="6263" spans="1:3" x14ac:dyDescent="0.25">
      <c r="A6263" t="s">
        <v>285</v>
      </c>
      <c r="B6263" t="s">
        <v>407</v>
      </c>
      <c r="C6263" s="1">
        <v>0.29561341003830299</v>
      </c>
    </row>
    <row r="6264" spans="1:3" x14ac:dyDescent="0.25">
      <c r="A6264" t="s">
        <v>285</v>
      </c>
      <c r="B6264" t="s">
        <v>153</v>
      </c>
      <c r="C6264" s="1">
        <v>0.30153787880677102</v>
      </c>
    </row>
    <row r="6265" spans="1:3" x14ac:dyDescent="0.25">
      <c r="A6265" t="s">
        <v>465</v>
      </c>
      <c r="B6265" t="s">
        <v>162</v>
      </c>
      <c r="C6265" s="1">
        <v>0.29171006803699201</v>
      </c>
    </row>
    <row r="6266" spans="1:3" x14ac:dyDescent="0.25">
      <c r="A6266" t="s">
        <v>465</v>
      </c>
      <c r="B6266" t="s">
        <v>286</v>
      </c>
      <c r="C6266" s="1">
        <v>0.32014776039095599</v>
      </c>
    </row>
    <row r="6267" spans="1:3" x14ac:dyDescent="0.25">
      <c r="A6267" t="s">
        <v>465</v>
      </c>
      <c r="B6267" t="s">
        <v>180</v>
      </c>
      <c r="C6267" s="1">
        <v>0.29251567430696201</v>
      </c>
    </row>
    <row r="6268" spans="1:3" x14ac:dyDescent="0.25">
      <c r="A6268" t="s">
        <v>465</v>
      </c>
      <c r="B6268" t="s">
        <v>118</v>
      </c>
      <c r="C6268" s="1">
        <v>0.29043225677815798</v>
      </c>
    </row>
    <row r="6269" spans="1:3" x14ac:dyDescent="0.25">
      <c r="A6269" t="s">
        <v>465</v>
      </c>
      <c r="B6269" t="s">
        <v>181</v>
      </c>
      <c r="C6269" s="1">
        <v>0.30962064253367499</v>
      </c>
    </row>
    <row r="6270" spans="1:3" x14ac:dyDescent="0.25">
      <c r="A6270" t="s">
        <v>465</v>
      </c>
      <c r="B6270" t="s">
        <v>289</v>
      </c>
      <c r="C6270" s="1">
        <v>0.292976612208242</v>
      </c>
    </row>
    <row r="6271" spans="1:3" x14ac:dyDescent="0.25">
      <c r="A6271" t="s">
        <v>465</v>
      </c>
      <c r="B6271" t="s">
        <v>183</v>
      </c>
      <c r="C6271" s="1">
        <v>0.29186234621590801</v>
      </c>
    </row>
    <row r="6272" spans="1:3" x14ac:dyDescent="0.25">
      <c r="A6272" t="s">
        <v>465</v>
      </c>
      <c r="B6272" t="s">
        <v>292</v>
      </c>
      <c r="C6272" s="1">
        <v>0.33018895833831702</v>
      </c>
    </row>
    <row r="6273" spans="1:3" x14ac:dyDescent="0.25">
      <c r="A6273" t="s">
        <v>465</v>
      </c>
      <c r="B6273" t="s">
        <v>294</v>
      </c>
      <c r="C6273" s="1">
        <v>0.298357619884277</v>
      </c>
    </row>
    <row r="6274" spans="1:3" x14ac:dyDescent="0.25">
      <c r="A6274" t="s">
        <v>465</v>
      </c>
      <c r="B6274" t="s">
        <v>470</v>
      </c>
      <c r="C6274" s="1">
        <v>0.33236052877861499</v>
      </c>
    </row>
    <row r="6275" spans="1:3" x14ac:dyDescent="0.25">
      <c r="A6275" t="s">
        <v>465</v>
      </c>
      <c r="B6275" t="s">
        <v>188</v>
      </c>
      <c r="C6275" s="1">
        <v>0.31680124210627397</v>
      </c>
    </row>
    <row r="6276" spans="1:3" x14ac:dyDescent="0.25">
      <c r="A6276" t="s">
        <v>465</v>
      </c>
      <c r="B6276" t="s">
        <v>125</v>
      </c>
      <c r="C6276" s="1">
        <v>0.30876504420373002</v>
      </c>
    </row>
    <row r="6277" spans="1:3" x14ac:dyDescent="0.25">
      <c r="A6277" t="s">
        <v>465</v>
      </c>
      <c r="B6277" t="s">
        <v>303</v>
      </c>
      <c r="C6277" s="1">
        <v>0.29304252767600902</v>
      </c>
    </row>
    <row r="6278" spans="1:3" x14ac:dyDescent="0.25">
      <c r="A6278" t="s">
        <v>465</v>
      </c>
      <c r="B6278" t="s">
        <v>192</v>
      </c>
      <c r="C6278" s="1">
        <v>0.31397478550586999</v>
      </c>
    </row>
    <row r="6279" spans="1:3" x14ac:dyDescent="0.25">
      <c r="A6279" t="s">
        <v>465</v>
      </c>
      <c r="B6279" t="s">
        <v>393</v>
      </c>
      <c r="C6279" s="1">
        <v>0.294670659058691</v>
      </c>
    </row>
    <row r="6280" spans="1:3" x14ac:dyDescent="0.25">
      <c r="A6280" t="s">
        <v>465</v>
      </c>
      <c r="B6280" t="s">
        <v>306</v>
      </c>
      <c r="C6280" s="1">
        <v>0.31103839240654302</v>
      </c>
    </row>
    <row r="6281" spans="1:3" x14ac:dyDescent="0.25">
      <c r="A6281" t="s">
        <v>465</v>
      </c>
      <c r="B6281" t="s">
        <v>128</v>
      </c>
      <c r="C6281" s="1">
        <v>0.29480326571357801</v>
      </c>
    </row>
    <row r="6282" spans="1:3" x14ac:dyDescent="0.25">
      <c r="A6282" t="s">
        <v>465</v>
      </c>
      <c r="B6282" t="s">
        <v>200</v>
      </c>
      <c r="C6282" s="1">
        <v>0.294986302406962</v>
      </c>
    </row>
    <row r="6283" spans="1:3" x14ac:dyDescent="0.25">
      <c r="A6283" t="s">
        <v>465</v>
      </c>
      <c r="B6283" t="s">
        <v>201</v>
      </c>
      <c r="C6283" s="1">
        <v>0.29393987787206699</v>
      </c>
    </row>
    <row r="6284" spans="1:3" x14ac:dyDescent="0.25">
      <c r="A6284" t="s">
        <v>465</v>
      </c>
      <c r="B6284" t="s">
        <v>394</v>
      </c>
      <c r="C6284" s="1">
        <v>0.30483681737502799</v>
      </c>
    </row>
    <row r="6285" spans="1:3" x14ac:dyDescent="0.25">
      <c r="A6285" t="s">
        <v>465</v>
      </c>
      <c r="B6285" t="s">
        <v>130</v>
      </c>
      <c r="C6285" s="1">
        <v>0.30060110149671698</v>
      </c>
    </row>
    <row r="6286" spans="1:3" x14ac:dyDescent="0.25">
      <c r="A6286" t="s">
        <v>465</v>
      </c>
      <c r="B6286" t="s">
        <v>131</v>
      </c>
      <c r="C6286" s="1">
        <v>0.33874197615627699</v>
      </c>
    </row>
    <row r="6287" spans="1:3" x14ac:dyDescent="0.25">
      <c r="A6287" t="s">
        <v>465</v>
      </c>
      <c r="B6287" t="s">
        <v>325</v>
      </c>
      <c r="C6287" s="1">
        <v>0.28978362576073502</v>
      </c>
    </row>
    <row r="6288" spans="1:3" x14ac:dyDescent="0.25">
      <c r="A6288" t="s">
        <v>465</v>
      </c>
      <c r="B6288" t="s">
        <v>132</v>
      </c>
      <c r="C6288" s="1">
        <v>0.289768459414119</v>
      </c>
    </row>
    <row r="6289" spans="1:3" x14ac:dyDescent="0.25">
      <c r="A6289" t="s">
        <v>465</v>
      </c>
      <c r="B6289" t="s">
        <v>328</v>
      </c>
      <c r="C6289" s="1">
        <v>0.29080427196157199</v>
      </c>
    </row>
    <row r="6290" spans="1:3" x14ac:dyDescent="0.25">
      <c r="A6290" t="s">
        <v>465</v>
      </c>
      <c r="B6290" t="s">
        <v>208</v>
      </c>
      <c r="C6290" s="1">
        <v>0.31237731704592597</v>
      </c>
    </row>
    <row r="6291" spans="1:3" x14ac:dyDescent="0.25">
      <c r="A6291" t="s">
        <v>465</v>
      </c>
      <c r="B6291" t="s">
        <v>210</v>
      </c>
      <c r="C6291" s="1">
        <v>0.32835464225746003</v>
      </c>
    </row>
    <row r="6292" spans="1:3" x14ac:dyDescent="0.25">
      <c r="A6292" t="s">
        <v>465</v>
      </c>
      <c r="B6292" t="s">
        <v>329</v>
      </c>
      <c r="C6292" s="1">
        <v>0.29327759555953897</v>
      </c>
    </row>
    <row r="6293" spans="1:3" x14ac:dyDescent="0.25">
      <c r="A6293" t="s">
        <v>465</v>
      </c>
      <c r="B6293" t="s">
        <v>212</v>
      </c>
      <c r="C6293" s="1">
        <v>0.30542618833837798</v>
      </c>
    </row>
    <row r="6294" spans="1:3" x14ac:dyDescent="0.25">
      <c r="A6294" t="s">
        <v>465</v>
      </c>
      <c r="B6294" t="s">
        <v>331</v>
      </c>
      <c r="C6294" s="1">
        <v>0.29638608427521701</v>
      </c>
    </row>
    <row r="6295" spans="1:3" x14ac:dyDescent="0.25">
      <c r="A6295" t="s">
        <v>465</v>
      </c>
      <c r="B6295" t="s">
        <v>214</v>
      </c>
      <c r="C6295" s="1">
        <v>0.30000464234283503</v>
      </c>
    </row>
    <row r="6296" spans="1:3" x14ac:dyDescent="0.25">
      <c r="A6296" t="s">
        <v>465</v>
      </c>
      <c r="B6296" t="s">
        <v>216</v>
      </c>
      <c r="C6296" s="1">
        <v>0.29722631378012898</v>
      </c>
    </row>
    <row r="6297" spans="1:3" x14ac:dyDescent="0.25">
      <c r="A6297" t="s">
        <v>465</v>
      </c>
      <c r="B6297" t="s">
        <v>217</v>
      </c>
      <c r="C6297" s="1">
        <v>0.325191953028174</v>
      </c>
    </row>
    <row r="6298" spans="1:3" x14ac:dyDescent="0.25">
      <c r="A6298" t="s">
        <v>465</v>
      </c>
      <c r="B6298" t="s">
        <v>219</v>
      </c>
      <c r="C6298" s="1">
        <v>0.32584023274991403</v>
      </c>
    </row>
    <row r="6299" spans="1:3" x14ac:dyDescent="0.25">
      <c r="A6299" t="s">
        <v>465</v>
      </c>
      <c r="B6299" t="s">
        <v>398</v>
      </c>
      <c r="C6299" s="1">
        <v>0.30357768822405401</v>
      </c>
    </row>
    <row r="6300" spans="1:3" x14ac:dyDescent="0.25">
      <c r="A6300" t="s">
        <v>465</v>
      </c>
      <c r="B6300" t="s">
        <v>399</v>
      </c>
      <c r="C6300" s="1">
        <v>0.30366430316479198</v>
      </c>
    </row>
    <row r="6301" spans="1:3" x14ac:dyDescent="0.25">
      <c r="A6301" t="s">
        <v>465</v>
      </c>
      <c r="B6301" t="s">
        <v>337</v>
      </c>
      <c r="C6301" s="1">
        <v>0.29718305380858201</v>
      </c>
    </row>
    <row r="6302" spans="1:3" x14ac:dyDescent="0.25">
      <c r="A6302" t="s">
        <v>465</v>
      </c>
      <c r="B6302" t="s">
        <v>225</v>
      </c>
      <c r="C6302" s="1">
        <v>0.29935032797061101</v>
      </c>
    </row>
    <row r="6303" spans="1:3" x14ac:dyDescent="0.25">
      <c r="A6303" t="s">
        <v>465</v>
      </c>
      <c r="B6303" t="s">
        <v>227</v>
      </c>
      <c r="C6303" s="1">
        <v>0.32378357162851701</v>
      </c>
    </row>
    <row r="6304" spans="1:3" x14ac:dyDescent="0.25">
      <c r="A6304" t="s">
        <v>465</v>
      </c>
      <c r="B6304" t="s">
        <v>228</v>
      </c>
      <c r="C6304" s="1">
        <v>0.32292578803233601</v>
      </c>
    </row>
    <row r="6305" spans="1:3" x14ac:dyDescent="0.25">
      <c r="A6305" t="s">
        <v>465</v>
      </c>
      <c r="B6305" t="s">
        <v>229</v>
      </c>
      <c r="C6305" s="1">
        <v>0.31379158811568097</v>
      </c>
    </row>
    <row r="6306" spans="1:3" x14ac:dyDescent="0.25">
      <c r="A6306" t="s">
        <v>465</v>
      </c>
      <c r="B6306" t="s">
        <v>341</v>
      </c>
      <c r="C6306" s="1">
        <v>0.29730341616938299</v>
      </c>
    </row>
    <row r="6307" spans="1:3" x14ac:dyDescent="0.25">
      <c r="A6307" t="s">
        <v>465</v>
      </c>
      <c r="B6307" t="s">
        <v>400</v>
      </c>
      <c r="C6307" s="1">
        <v>0.29625804516686199</v>
      </c>
    </row>
    <row r="6308" spans="1:3" x14ac:dyDescent="0.25">
      <c r="A6308" t="s">
        <v>465</v>
      </c>
      <c r="B6308" t="s">
        <v>141</v>
      </c>
      <c r="C6308" s="1">
        <v>0.313544860027898</v>
      </c>
    </row>
    <row r="6309" spans="1:3" x14ac:dyDescent="0.25">
      <c r="A6309" t="s">
        <v>465</v>
      </c>
      <c r="B6309" t="s">
        <v>401</v>
      </c>
      <c r="C6309" s="1">
        <v>0.29839171721839403</v>
      </c>
    </row>
    <row r="6310" spans="1:3" x14ac:dyDescent="0.25">
      <c r="A6310" t="s">
        <v>465</v>
      </c>
      <c r="B6310" t="s">
        <v>351</v>
      </c>
      <c r="C6310" s="1">
        <v>0.29173709293998501</v>
      </c>
    </row>
    <row r="6311" spans="1:3" x14ac:dyDescent="0.25">
      <c r="A6311" t="s">
        <v>465</v>
      </c>
      <c r="B6311" t="s">
        <v>388</v>
      </c>
      <c r="C6311" s="1">
        <v>0.30531469011240903</v>
      </c>
    </row>
    <row r="6312" spans="1:3" x14ac:dyDescent="0.25">
      <c r="A6312" t="s">
        <v>465</v>
      </c>
      <c r="B6312" t="s">
        <v>239</v>
      </c>
      <c r="C6312" s="1">
        <v>0.31701385473590699</v>
      </c>
    </row>
    <row r="6313" spans="1:3" x14ac:dyDescent="0.25">
      <c r="A6313" t="s">
        <v>465</v>
      </c>
      <c r="B6313" t="s">
        <v>142</v>
      </c>
      <c r="C6313" s="1">
        <v>0.304708535448169</v>
      </c>
    </row>
    <row r="6314" spans="1:3" x14ac:dyDescent="0.25">
      <c r="A6314" t="s">
        <v>465</v>
      </c>
      <c r="B6314" t="s">
        <v>425</v>
      </c>
      <c r="C6314" s="1">
        <v>0.31625803283155102</v>
      </c>
    </row>
    <row r="6315" spans="1:3" x14ac:dyDescent="0.25">
      <c r="A6315" t="s">
        <v>465</v>
      </c>
      <c r="B6315" t="s">
        <v>242</v>
      </c>
      <c r="C6315" s="1">
        <v>0.32553917777183999</v>
      </c>
    </row>
    <row r="6316" spans="1:3" x14ac:dyDescent="0.25">
      <c r="A6316" t="s">
        <v>465</v>
      </c>
      <c r="B6316" t="s">
        <v>144</v>
      </c>
      <c r="C6316" s="1">
        <v>0.30567666842263402</v>
      </c>
    </row>
    <row r="6317" spans="1:3" x14ac:dyDescent="0.25">
      <c r="A6317" t="s">
        <v>465</v>
      </c>
      <c r="B6317" t="s">
        <v>243</v>
      </c>
      <c r="C6317" s="1">
        <v>0.31528409600474999</v>
      </c>
    </row>
    <row r="6318" spans="1:3" x14ac:dyDescent="0.25">
      <c r="A6318" t="s">
        <v>465</v>
      </c>
      <c r="B6318" t="s">
        <v>358</v>
      </c>
      <c r="C6318" s="1">
        <v>0.30141829117112201</v>
      </c>
    </row>
    <row r="6319" spans="1:3" x14ac:dyDescent="0.25">
      <c r="A6319" t="s">
        <v>465</v>
      </c>
      <c r="B6319" t="s">
        <v>360</v>
      </c>
      <c r="C6319" s="1">
        <v>0.30072784554966198</v>
      </c>
    </row>
    <row r="6320" spans="1:3" x14ac:dyDescent="0.25">
      <c r="A6320" t="s">
        <v>465</v>
      </c>
      <c r="B6320" t="s">
        <v>361</v>
      </c>
      <c r="C6320" s="1">
        <v>0.310936119673414</v>
      </c>
    </row>
    <row r="6321" spans="1:3" x14ac:dyDescent="0.25">
      <c r="A6321" t="s">
        <v>465</v>
      </c>
      <c r="B6321" t="s">
        <v>247</v>
      </c>
      <c r="C6321" s="1">
        <v>0.29362805355013599</v>
      </c>
    </row>
    <row r="6322" spans="1:3" x14ac:dyDescent="0.25">
      <c r="A6322" t="s">
        <v>465</v>
      </c>
      <c r="B6322" t="s">
        <v>403</v>
      </c>
      <c r="C6322" s="1">
        <v>0.29278662453004001</v>
      </c>
    </row>
    <row r="6323" spans="1:3" x14ac:dyDescent="0.25">
      <c r="A6323" t="s">
        <v>465</v>
      </c>
      <c r="B6323" t="s">
        <v>250</v>
      </c>
      <c r="C6323" s="1">
        <v>0.34510938966548699</v>
      </c>
    </row>
    <row r="6324" spans="1:3" x14ac:dyDescent="0.25">
      <c r="A6324" t="s">
        <v>465</v>
      </c>
      <c r="B6324" t="s">
        <v>152</v>
      </c>
      <c r="C6324" s="1">
        <v>0.315754188767916</v>
      </c>
    </row>
    <row r="6325" spans="1:3" x14ac:dyDescent="0.25">
      <c r="A6325" t="s">
        <v>465</v>
      </c>
      <c r="B6325" t="s">
        <v>365</v>
      </c>
      <c r="C6325" s="1">
        <v>0.34525789370516902</v>
      </c>
    </row>
    <row r="6326" spans="1:3" x14ac:dyDescent="0.25">
      <c r="A6326" t="s">
        <v>465</v>
      </c>
      <c r="B6326" t="s">
        <v>404</v>
      </c>
      <c r="C6326" s="1">
        <v>0.32364970300934398</v>
      </c>
    </row>
    <row r="6327" spans="1:3" x14ac:dyDescent="0.25">
      <c r="A6327" t="s">
        <v>465</v>
      </c>
      <c r="B6327" t="s">
        <v>369</v>
      </c>
      <c r="C6327" s="1">
        <v>0.307131625095311</v>
      </c>
    </row>
    <row r="6328" spans="1:3" x14ac:dyDescent="0.25">
      <c r="A6328" t="s">
        <v>465</v>
      </c>
      <c r="B6328" t="s">
        <v>405</v>
      </c>
      <c r="C6328" s="1">
        <v>0.30030149605523498</v>
      </c>
    </row>
    <row r="6329" spans="1:3" x14ac:dyDescent="0.25">
      <c r="A6329" t="s">
        <v>465</v>
      </c>
      <c r="B6329" t="s">
        <v>261</v>
      </c>
      <c r="C6329" s="1">
        <v>0.31778621185546801</v>
      </c>
    </row>
    <row r="6330" spans="1:3" x14ac:dyDescent="0.25">
      <c r="A6330" t="s">
        <v>465</v>
      </c>
      <c r="B6330" t="s">
        <v>262</v>
      </c>
      <c r="C6330" s="1">
        <v>0.31104384964732201</v>
      </c>
    </row>
    <row r="6331" spans="1:3" x14ac:dyDescent="0.25">
      <c r="A6331" t="s">
        <v>465</v>
      </c>
      <c r="B6331" t="s">
        <v>372</v>
      </c>
      <c r="C6331" s="1">
        <v>0.29760990597348802</v>
      </c>
    </row>
    <row r="6332" spans="1:3" x14ac:dyDescent="0.25">
      <c r="A6332" t="s">
        <v>465</v>
      </c>
      <c r="B6332" t="s">
        <v>383</v>
      </c>
      <c r="C6332" s="1">
        <v>0.32579989335860998</v>
      </c>
    </row>
    <row r="6333" spans="1:3" x14ac:dyDescent="0.25">
      <c r="A6333" t="s">
        <v>465</v>
      </c>
      <c r="B6333" t="s">
        <v>268</v>
      </c>
      <c r="C6333" s="1">
        <v>0.29876606238079201</v>
      </c>
    </row>
    <row r="6334" spans="1:3" x14ac:dyDescent="0.25">
      <c r="A6334" t="s">
        <v>465</v>
      </c>
      <c r="B6334" t="s">
        <v>407</v>
      </c>
      <c r="C6334" s="1">
        <v>0.31502488486320701</v>
      </c>
    </row>
    <row r="6335" spans="1:3" x14ac:dyDescent="0.25">
      <c r="A6335" t="s">
        <v>465</v>
      </c>
      <c r="B6335" t="s">
        <v>408</v>
      </c>
      <c r="C6335" s="1">
        <v>0.29848595709818998</v>
      </c>
    </row>
    <row r="6336" spans="1:3" x14ac:dyDescent="0.25">
      <c r="A6336" t="s">
        <v>465</v>
      </c>
      <c r="B6336" t="s">
        <v>153</v>
      </c>
      <c r="C6336" s="1">
        <v>0.29174331105419099</v>
      </c>
    </row>
    <row r="6337" spans="1:3" x14ac:dyDescent="0.25">
      <c r="A6337" t="s">
        <v>176</v>
      </c>
      <c r="B6337" t="s">
        <v>155</v>
      </c>
      <c r="C6337" s="1">
        <v>0.31067709703357499</v>
      </c>
    </row>
    <row r="6338" spans="1:3" x14ac:dyDescent="0.25">
      <c r="A6338" t="s">
        <v>176</v>
      </c>
      <c r="B6338" t="s">
        <v>162</v>
      </c>
      <c r="C6338" s="1">
        <v>0.33719967793833699</v>
      </c>
    </row>
    <row r="6339" spans="1:3" x14ac:dyDescent="0.25">
      <c r="A6339" t="s">
        <v>176</v>
      </c>
      <c r="B6339" t="s">
        <v>177</v>
      </c>
      <c r="C6339" s="1">
        <v>0.33270913427794502</v>
      </c>
    </row>
    <row r="6340" spans="1:3" x14ac:dyDescent="0.25">
      <c r="A6340" t="s">
        <v>176</v>
      </c>
      <c r="B6340" t="s">
        <v>286</v>
      </c>
      <c r="C6340" s="1">
        <v>0.29310993863384999</v>
      </c>
    </row>
    <row r="6341" spans="1:3" x14ac:dyDescent="0.25">
      <c r="A6341" t="s">
        <v>176</v>
      </c>
      <c r="B6341" t="s">
        <v>178</v>
      </c>
      <c r="C6341" s="1">
        <v>0.29447944399772902</v>
      </c>
    </row>
    <row r="6342" spans="1:3" x14ac:dyDescent="0.25">
      <c r="A6342" t="s">
        <v>176</v>
      </c>
      <c r="B6342" t="s">
        <v>179</v>
      </c>
      <c r="C6342" s="1">
        <v>0.31278286732475902</v>
      </c>
    </row>
    <row r="6343" spans="1:3" x14ac:dyDescent="0.25">
      <c r="A6343" t="s">
        <v>176</v>
      </c>
      <c r="B6343" t="s">
        <v>180</v>
      </c>
      <c r="C6343" s="1">
        <v>0.35738340601215102</v>
      </c>
    </row>
    <row r="6344" spans="1:3" x14ac:dyDescent="0.25">
      <c r="A6344" t="s">
        <v>176</v>
      </c>
      <c r="B6344" t="s">
        <v>181</v>
      </c>
      <c r="C6344" s="1">
        <v>0.36583844461642201</v>
      </c>
    </row>
    <row r="6345" spans="1:3" x14ac:dyDescent="0.25">
      <c r="A6345" t="s">
        <v>176</v>
      </c>
      <c r="B6345" t="s">
        <v>467</v>
      </c>
      <c r="C6345" s="1">
        <v>0.29345029429255698</v>
      </c>
    </row>
    <row r="6346" spans="1:3" x14ac:dyDescent="0.25">
      <c r="A6346" t="s">
        <v>176</v>
      </c>
      <c r="B6346" t="s">
        <v>288</v>
      </c>
      <c r="C6346" s="1">
        <v>0.31508553412990098</v>
      </c>
    </row>
    <row r="6347" spans="1:3" x14ac:dyDescent="0.25">
      <c r="A6347" t="s">
        <v>176</v>
      </c>
      <c r="B6347" t="s">
        <v>289</v>
      </c>
      <c r="C6347" s="1">
        <v>0.304784832070016</v>
      </c>
    </row>
    <row r="6348" spans="1:3" x14ac:dyDescent="0.25">
      <c r="A6348" t="s">
        <v>176</v>
      </c>
      <c r="B6348" t="s">
        <v>182</v>
      </c>
      <c r="C6348" s="1">
        <v>0.32963643964997102</v>
      </c>
    </row>
    <row r="6349" spans="1:3" x14ac:dyDescent="0.25">
      <c r="A6349" t="s">
        <v>176</v>
      </c>
      <c r="B6349" t="s">
        <v>183</v>
      </c>
      <c r="C6349" s="1">
        <v>0.33428218692098199</v>
      </c>
    </row>
    <row r="6350" spans="1:3" x14ac:dyDescent="0.25">
      <c r="A6350" t="s">
        <v>176</v>
      </c>
      <c r="B6350" t="s">
        <v>291</v>
      </c>
      <c r="C6350" s="1">
        <v>0.34304035629205498</v>
      </c>
    </row>
    <row r="6351" spans="1:3" x14ac:dyDescent="0.25">
      <c r="A6351" t="s">
        <v>176</v>
      </c>
      <c r="B6351" t="s">
        <v>292</v>
      </c>
      <c r="C6351" s="1">
        <v>0.31076468011129299</v>
      </c>
    </row>
    <row r="6352" spans="1:3" x14ac:dyDescent="0.25">
      <c r="A6352" t="s">
        <v>176</v>
      </c>
      <c r="B6352" t="s">
        <v>469</v>
      </c>
      <c r="C6352" s="1">
        <v>0.29469737969664</v>
      </c>
    </row>
    <row r="6353" spans="1:3" x14ac:dyDescent="0.25">
      <c r="A6353" t="s">
        <v>176</v>
      </c>
      <c r="B6353" t="s">
        <v>184</v>
      </c>
      <c r="C6353" s="1">
        <v>0.33579371862232699</v>
      </c>
    </row>
    <row r="6354" spans="1:3" x14ac:dyDescent="0.25">
      <c r="A6354" t="s">
        <v>176</v>
      </c>
      <c r="B6354" t="s">
        <v>293</v>
      </c>
      <c r="C6354" s="1">
        <v>0.32246701105693298</v>
      </c>
    </row>
    <row r="6355" spans="1:3" x14ac:dyDescent="0.25">
      <c r="A6355" t="s">
        <v>176</v>
      </c>
      <c r="B6355" t="s">
        <v>294</v>
      </c>
      <c r="C6355" s="1">
        <v>0.32495343123252701</v>
      </c>
    </row>
    <row r="6356" spans="1:3" x14ac:dyDescent="0.25">
      <c r="A6356" t="s">
        <v>176</v>
      </c>
      <c r="B6356" t="s">
        <v>119</v>
      </c>
      <c r="C6356" s="1">
        <v>0.31753072277136601</v>
      </c>
    </row>
    <row r="6357" spans="1:3" x14ac:dyDescent="0.25">
      <c r="A6357" t="s">
        <v>176</v>
      </c>
      <c r="B6357" t="s">
        <v>186</v>
      </c>
      <c r="C6357" s="1">
        <v>0.309361657015504</v>
      </c>
    </row>
    <row r="6358" spans="1:3" x14ac:dyDescent="0.25">
      <c r="A6358" t="s">
        <v>176</v>
      </c>
      <c r="B6358" t="s">
        <v>471</v>
      </c>
      <c r="C6358" s="1">
        <v>0.29625909904780601</v>
      </c>
    </row>
    <row r="6359" spans="1:3" x14ac:dyDescent="0.25">
      <c r="A6359" t="s">
        <v>176</v>
      </c>
      <c r="B6359" t="s">
        <v>472</v>
      </c>
      <c r="C6359" s="1">
        <v>0.30764203889062602</v>
      </c>
    </row>
    <row r="6360" spans="1:3" x14ac:dyDescent="0.25">
      <c r="A6360" t="s">
        <v>176</v>
      </c>
      <c r="B6360" t="s">
        <v>295</v>
      </c>
      <c r="C6360" s="1">
        <v>0.31538052966362801</v>
      </c>
    </row>
    <row r="6361" spans="1:3" x14ac:dyDescent="0.25">
      <c r="A6361" t="s">
        <v>176</v>
      </c>
      <c r="B6361" t="s">
        <v>297</v>
      </c>
      <c r="C6361" s="1">
        <v>0.31737364366531701</v>
      </c>
    </row>
    <row r="6362" spans="1:3" x14ac:dyDescent="0.25">
      <c r="A6362" t="s">
        <v>176</v>
      </c>
      <c r="B6362" t="s">
        <v>384</v>
      </c>
      <c r="C6362" s="1">
        <v>0.300643358794624</v>
      </c>
    </row>
    <row r="6363" spans="1:3" x14ac:dyDescent="0.25">
      <c r="A6363" t="s">
        <v>176</v>
      </c>
      <c r="B6363" t="s">
        <v>187</v>
      </c>
      <c r="C6363" s="1">
        <v>0.34022923115508302</v>
      </c>
    </row>
    <row r="6364" spans="1:3" x14ac:dyDescent="0.25">
      <c r="A6364" t="s">
        <v>176</v>
      </c>
      <c r="B6364" t="s">
        <v>120</v>
      </c>
      <c r="C6364" s="1">
        <v>0.30242565985950298</v>
      </c>
    </row>
    <row r="6365" spans="1:3" x14ac:dyDescent="0.25">
      <c r="A6365" t="s">
        <v>176</v>
      </c>
      <c r="B6365" t="s">
        <v>122</v>
      </c>
      <c r="C6365" s="1">
        <v>0.314741250014756</v>
      </c>
    </row>
    <row r="6366" spans="1:3" x14ac:dyDescent="0.25">
      <c r="A6366" t="s">
        <v>176</v>
      </c>
      <c r="B6366" t="s">
        <v>123</v>
      </c>
      <c r="C6366" s="1">
        <v>0.32189142580810598</v>
      </c>
    </row>
    <row r="6367" spans="1:3" x14ac:dyDescent="0.25">
      <c r="A6367" t="s">
        <v>176</v>
      </c>
      <c r="B6367" t="s">
        <v>188</v>
      </c>
      <c r="C6367" s="1">
        <v>0.33304804429096302</v>
      </c>
    </row>
    <row r="6368" spans="1:3" x14ac:dyDescent="0.25">
      <c r="A6368" t="s">
        <v>176</v>
      </c>
      <c r="B6368" t="s">
        <v>190</v>
      </c>
      <c r="C6368" s="1">
        <v>0.30278197733373802</v>
      </c>
    </row>
    <row r="6369" spans="1:3" x14ac:dyDescent="0.25">
      <c r="A6369" t="s">
        <v>176</v>
      </c>
      <c r="B6369" t="s">
        <v>300</v>
      </c>
      <c r="C6369" s="1">
        <v>0.35027063649151302</v>
      </c>
    </row>
    <row r="6370" spans="1:3" x14ac:dyDescent="0.25">
      <c r="A6370" t="s">
        <v>176</v>
      </c>
      <c r="B6370" t="s">
        <v>191</v>
      </c>
      <c r="C6370" s="1">
        <v>0.28972186724260401</v>
      </c>
    </row>
    <row r="6371" spans="1:3" x14ac:dyDescent="0.25">
      <c r="A6371" t="s">
        <v>176</v>
      </c>
      <c r="B6371" t="s">
        <v>301</v>
      </c>
      <c r="C6371" s="1">
        <v>0.31032952003129299</v>
      </c>
    </row>
    <row r="6372" spans="1:3" x14ac:dyDescent="0.25">
      <c r="A6372" t="s">
        <v>176</v>
      </c>
      <c r="B6372" t="s">
        <v>302</v>
      </c>
      <c r="C6372" s="1">
        <v>0.322856013058817</v>
      </c>
    </row>
    <row r="6373" spans="1:3" x14ac:dyDescent="0.25">
      <c r="A6373" t="s">
        <v>176</v>
      </c>
      <c r="B6373" t="s">
        <v>303</v>
      </c>
      <c r="C6373" s="1">
        <v>0.323786969285694</v>
      </c>
    </row>
    <row r="6374" spans="1:3" x14ac:dyDescent="0.25">
      <c r="A6374" t="s">
        <v>176</v>
      </c>
      <c r="B6374" t="s">
        <v>304</v>
      </c>
      <c r="C6374" s="1">
        <v>0.30045137703307001</v>
      </c>
    </row>
    <row r="6375" spans="1:3" x14ac:dyDescent="0.25">
      <c r="A6375" t="s">
        <v>176</v>
      </c>
      <c r="B6375" t="s">
        <v>385</v>
      </c>
      <c r="C6375" s="1">
        <v>0.30968516578376198</v>
      </c>
    </row>
    <row r="6376" spans="1:3" x14ac:dyDescent="0.25">
      <c r="A6376" t="s">
        <v>176</v>
      </c>
      <c r="B6376" t="s">
        <v>305</v>
      </c>
      <c r="C6376" s="1">
        <v>0.32240091949524202</v>
      </c>
    </row>
    <row r="6377" spans="1:3" x14ac:dyDescent="0.25">
      <c r="A6377" t="s">
        <v>176</v>
      </c>
      <c r="B6377" t="s">
        <v>474</v>
      </c>
      <c r="C6377" s="1">
        <v>0.29893023268957197</v>
      </c>
    </row>
    <row r="6378" spans="1:3" x14ac:dyDescent="0.25">
      <c r="A6378" t="s">
        <v>176</v>
      </c>
      <c r="B6378" t="s">
        <v>126</v>
      </c>
      <c r="C6378" s="1">
        <v>0.30447469024951901</v>
      </c>
    </row>
    <row r="6379" spans="1:3" x14ac:dyDescent="0.25">
      <c r="A6379" t="s">
        <v>176</v>
      </c>
      <c r="B6379" t="s">
        <v>192</v>
      </c>
      <c r="C6379" s="1">
        <v>0.32860416648649199</v>
      </c>
    </row>
    <row r="6380" spans="1:3" x14ac:dyDescent="0.25">
      <c r="A6380" t="s">
        <v>176</v>
      </c>
      <c r="B6380" t="s">
        <v>194</v>
      </c>
      <c r="C6380" s="1">
        <v>0.31376160252535201</v>
      </c>
    </row>
    <row r="6381" spans="1:3" x14ac:dyDescent="0.25">
      <c r="A6381" t="s">
        <v>176</v>
      </c>
      <c r="B6381" t="s">
        <v>306</v>
      </c>
      <c r="C6381" s="1">
        <v>0.338521125120189</v>
      </c>
    </row>
    <row r="6382" spans="1:3" x14ac:dyDescent="0.25">
      <c r="A6382" t="s">
        <v>176</v>
      </c>
      <c r="B6382" t="s">
        <v>195</v>
      </c>
      <c r="C6382" s="1">
        <v>0.337951512438671</v>
      </c>
    </row>
    <row r="6383" spans="1:3" x14ac:dyDescent="0.25">
      <c r="A6383" t="s">
        <v>176</v>
      </c>
      <c r="B6383" t="s">
        <v>308</v>
      </c>
      <c r="C6383" s="1">
        <v>0.290122768074284</v>
      </c>
    </row>
    <row r="6384" spans="1:3" x14ac:dyDescent="0.25">
      <c r="A6384" t="s">
        <v>176</v>
      </c>
      <c r="B6384" t="s">
        <v>476</v>
      </c>
      <c r="C6384" s="1">
        <v>0.30383819093491699</v>
      </c>
    </row>
    <row r="6385" spans="1:3" x14ac:dyDescent="0.25">
      <c r="A6385" t="s">
        <v>176</v>
      </c>
      <c r="B6385" t="s">
        <v>196</v>
      </c>
      <c r="C6385" s="1">
        <v>0.30415416475103402</v>
      </c>
    </row>
    <row r="6386" spans="1:3" x14ac:dyDescent="0.25">
      <c r="A6386" t="s">
        <v>176</v>
      </c>
      <c r="B6386" t="s">
        <v>386</v>
      </c>
      <c r="C6386" s="1">
        <v>0.29044117885611698</v>
      </c>
    </row>
    <row r="6387" spans="1:3" x14ac:dyDescent="0.25">
      <c r="A6387" t="s">
        <v>176</v>
      </c>
      <c r="B6387" t="s">
        <v>197</v>
      </c>
      <c r="C6387" s="1">
        <v>0.33039268450069997</v>
      </c>
    </row>
    <row r="6388" spans="1:3" x14ac:dyDescent="0.25">
      <c r="A6388" t="s">
        <v>176</v>
      </c>
      <c r="B6388" t="s">
        <v>309</v>
      </c>
      <c r="C6388" s="1">
        <v>0.31864894857347198</v>
      </c>
    </row>
    <row r="6389" spans="1:3" x14ac:dyDescent="0.25">
      <c r="A6389" t="s">
        <v>176</v>
      </c>
      <c r="B6389" t="s">
        <v>128</v>
      </c>
      <c r="C6389" s="1">
        <v>0.35658365537076098</v>
      </c>
    </row>
    <row r="6390" spans="1:3" x14ac:dyDescent="0.25">
      <c r="A6390" t="s">
        <v>176</v>
      </c>
      <c r="B6390" t="s">
        <v>310</v>
      </c>
      <c r="C6390" s="1">
        <v>0.31721266085067101</v>
      </c>
    </row>
    <row r="6391" spans="1:3" x14ac:dyDescent="0.25">
      <c r="A6391" t="s">
        <v>176</v>
      </c>
      <c r="B6391" t="s">
        <v>311</v>
      </c>
      <c r="C6391" s="1">
        <v>0.33584683480231797</v>
      </c>
    </row>
    <row r="6392" spans="1:3" x14ac:dyDescent="0.25">
      <c r="A6392" t="s">
        <v>176</v>
      </c>
      <c r="B6392" t="s">
        <v>312</v>
      </c>
      <c r="C6392" s="1">
        <v>0.31565771950708699</v>
      </c>
    </row>
    <row r="6393" spans="1:3" x14ac:dyDescent="0.25">
      <c r="A6393" t="s">
        <v>176</v>
      </c>
      <c r="B6393" t="s">
        <v>477</v>
      </c>
      <c r="C6393" s="1">
        <v>0.30137099744899498</v>
      </c>
    </row>
    <row r="6394" spans="1:3" x14ac:dyDescent="0.25">
      <c r="A6394" t="s">
        <v>176</v>
      </c>
      <c r="B6394" t="s">
        <v>314</v>
      </c>
      <c r="C6394" s="1">
        <v>0.30807053794016098</v>
      </c>
    </row>
    <row r="6395" spans="1:3" x14ac:dyDescent="0.25">
      <c r="A6395" t="s">
        <v>176</v>
      </c>
      <c r="B6395" t="s">
        <v>432</v>
      </c>
      <c r="C6395" s="1">
        <v>0.30753380789125601</v>
      </c>
    </row>
    <row r="6396" spans="1:3" x14ac:dyDescent="0.25">
      <c r="A6396" t="s">
        <v>176</v>
      </c>
      <c r="B6396" t="s">
        <v>200</v>
      </c>
      <c r="C6396" s="1">
        <v>0.32409110651661999</v>
      </c>
    </row>
    <row r="6397" spans="1:3" x14ac:dyDescent="0.25">
      <c r="A6397" t="s">
        <v>176</v>
      </c>
      <c r="B6397" t="s">
        <v>478</v>
      </c>
      <c r="C6397" s="1">
        <v>0.29028926930808402</v>
      </c>
    </row>
    <row r="6398" spans="1:3" x14ac:dyDescent="0.25">
      <c r="A6398" t="s">
        <v>176</v>
      </c>
      <c r="B6398" t="s">
        <v>201</v>
      </c>
      <c r="C6398" s="1">
        <v>0.28946067918437302</v>
      </c>
    </row>
    <row r="6399" spans="1:3" x14ac:dyDescent="0.25">
      <c r="A6399" t="s">
        <v>176</v>
      </c>
      <c r="B6399" t="s">
        <v>203</v>
      </c>
      <c r="C6399" s="1">
        <v>0.29824027857779101</v>
      </c>
    </row>
    <row r="6400" spans="1:3" x14ac:dyDescent="0.25">
      <c r="A6400" t="s">
        <v>176</v>
      </c>
      <c r="B6400" t="s">
        <v>205</v>
      </c>
      <c r="C6400" s="1">
        <v>0.303944801808189</v>
      </c>
    </row>
    <row r="6401" spans="1:3" x14ac:dyDescent="0.25">
      <c r="A6401" t="s">
        <v>176</v>
      </c>
      <c r="B6401" t="s">
        <v>317</v>
      </c>
      <c r="C6401" s="1">
        <v>0.30776620019932099</v>
      </c>
    </row>
    <row r="6402" spans="1:3" x14ac:dyDescent="0.25">
      <c r="A6402" t="s">
        <v>176</v>
      </c>
      <c r="B6402" t="s">
        <v>480</v>
      </c>
      <c r="C6402" s="1">
        <v>0.29968826679351201</v>
      </c>
    </row>
    <row r="6403" spans="1:3" x14ac:dyDescent="0.25">
      <c r="A6403" t="s">
        <v>176</v>
      </c>
      <c r="B6403" t="s">
        <v>318</v>
      </c>
      <c r="C6403" s="1">
        <v>0.33446174635863701</v>
      </c>
    </row>
    <row r="6404" spans="1:3" x14ac:dyDescent="0.25">
      <c r="A6404" t="s">
        <v>176</v>
      </c>
      <c r="B6404" t="s">
        <v>129</v>
      </c>
      <c r="C6404" s="1">
        <v>0.29153823493611503</v>
      </c>
    </row>
    <row r="6405" spans="1:3" x14ac:dyDescent="0.25">
      <c r="A6405" t="s">
        <v>176</v>
      </c>
      <c r="B6405" t="s">
        <v>130</v>
      </c>
      <c r="C6405" s="1">
        <v>0.34256528529302999</v>
      </c>
    </row>
    <row r="6406" spans="1:3" x14ac:dyDescent="0.25">
      <c r="A6406" t="s">
        <v>176</v>
      </c>
      <c r="B6406" t="s">
        <v>319</v>
      </c>
      <c r="C6406" s="1">
        <v>0.33179409379864899</v>
      </c>
    </row>
    <row r="6407" spans="1:3" x14ac:dyDescent="0.25">
      <c r="A6407" t="s">
        <v>176</v>
      </c>
      <c r="B6407" t="s">
        <v>206</v>
      </c>
      <c r="C6407" s="1">
        <v>0.32562816372792702</v>
      </c>
    </row>
    <row r="6408" spans="1:3" x14ac:dyDescent="0.25">
      <c r="A6408" t="s">
        <v>176</v>
      </c>
      <c r="B6408" t="s">
        <v>320</v>
      </c>
      <c r="C6408" s="1">
        <v>0.30895159694623597</v>
      </c>
    </row>
    <row r="6409" spans="1:3" x14ac:dyDescent="0.25">
      <c r="A6409" t="s">
        <v>176</v>
      </c>
      <c r="B6409" t="s">
        <v>321</v>
      </c>
      <c r="C6409" s="1">
        <v>0.30967879466493098</v>
      </c>
    </row>
    <row r="6410" spans="1:3" x14ac:dyDescent="0.25">
      <c r="A6410" t="s">
        <v>176</v>
      </c>
      <c r="B6410" t="s">
        <v>131</v>
      </c>
      <c r="C6410" s="1">
        <v>0.37252367826053201</v>
      </c>
    </row>
    <row r="6411" spans="1:3" x14ac:dyDescent="0.25">
      <c r="A6411" t="s">
        <v>176</v>
      </c>
      <c r="B6411" t="s">
        <v>322</v>
      </c>
      <c r="C6411" s="1">
        <v>0.304897983095962</v>
      </c>
    </row>
    <row r="6412" spans="1:3" x14ac:dyDescent="0.25">
      <c r="A6412" t="s">
        <v>176</v>
      </c>
      <c r="B6412" t="s">
        <v>325</v>
      </c>
      <c r="C6412" s="1">
        <v>0.30718261901204902</v>
      </c>
    </row>
    <row r="6413" spans="1:3" x14ac:dyDescent="0.25">
      <c r="A6413" t="s">
        <v>176</v>
      </c>
      <c r="B6413" t="s">
        <v>132</v>
      </c>
      <c r="C6413" s="1">
        <v>0.318643017847897</v>
      </c>
    </row>
    <row r="6414" spans="1:3" x14ac:dyDescent="0.25">
      <c r="A6414" t="s">
        <v>176</v>
      </c>
      <c r="B6414" t="s">
        <v>326</v>
      </c>
      <c r="C6414" s="1">
        <v>0.31079939135918799</v>
      </c>
    </row>
    <row r="6415" spans="1:3" x14ac:dyDescent="0.25">
      <c r="A6415" t="s">
        <v>176</v>
      </c>
      <c r="B6415" t="s">
        <v>327</v>
      </c>
      <c r="C6415" s="1">
        <v>0.31370516963421802</v>
      </c>
    </row>
    <row r="6416" spans="1:3" x14ac:dyDescent="0.25">
      <c r="A6416" t="s">
        <v>176</v>
      </c>
      <c r="B6416" t="s">
        <v>420</v>
      </c>
      <c r="C6416" s="1">
        <v>0.30959933959038799</v>
      </c>
    </row>
    <row r="6417" spans="1:3" x14ac:dyDescent="0.25">
      <c r="A6417" t="s">
        <v>176</v>
      </c>
      <c r="B6417" t="s">
        <v>328</v>
      </c>
      <c r="C6417" s="1">
        <v>0.31367525603768798</v>
      </c>
    </row>
    <row r="6418" spans="1:3" x14ac:dyDescent="0.25">
      <c r="A6418" t="s">
        <v>176</v>
      </c>
      <c r="B6418" t="s">
        <v>133</v>
      </c>
      <c r="C6418" s="1">
        <v>0.30369603499317899</v>
      </c>
    </row>
    <row r="6419" spans="1:3" x14ac:dyDescent="0.25">
      <c r="A6419" t="s">
        <v>176</v>
      </c>
      <c r="B6419" t="s">
        <v>207</v>
      </c>
      <c r="C6419" s="1">
        <v>0.31587038860132699</v>
      </c>
    </row>
    <row r="6420" spans="1:3" x14ac:dyDescent="0.25">
      <c r="A6420" t="s">
        <v>176</v>
      </c>
      <c r="B6420" t="s">
        <v>208</v>
      </c>
      <c r="C6420" s="1">
        <v>0.36732000344875698</v>
      </c>
    </row>
    <row r="6421" spans="1:3" x14ac:dyDescent="0.25">
      <c r="A6421" t="s">
        <v>176</v>
      </c>
      <c r="B6421" t="s">
        <v>209</v>
      </c>
      <c r="C6421" s="1">
        <v>0.322786486470865</v>
      </c>
    </row>
    <row r="6422" spans="1:3" x14ac:dyDescent="0.25">
      <c r="A6422" t="s">
        <v>176</v>
      </c>
      <c r="B6422" t="s">
        <v>210</v>
      </c>
      <c r="C6422" s="1">
        <v>0.292610048756275</v>
      </c>
    </row>
    <row r="6423" spans="1:3" x14ac:dyDescent="0.25">
      <c r="A6423" t="s">
        <v>176</v>
      </c>
      <c r="B6423" t="s">
        <v>211</v>
      </c>
      <c r="C6423" s="1">
        <v>0.33426540440816099</v>
      </c>
    </row>
    <row r="6424" spans="1:3" x14ac:dyDescent="0.25">
      <c r="A6424" t="s">
        <v>176</v>
      </c>
      <c r="B6424" t="s">
        <v>329</v>
      </c>
      <c r="C6424" s="1">
        <v>0.30661836133203701</v>
      </c>
    </row>
    <row r="6425" spans="1:3" x14ac:dyDescent="0.25">
      <c r="A6425" t="s">
        <v>176</v>
      </c>
      <c r="B6425" t="s">
        <v>134</v>
      </c>
      <c r="C6425" s="1">
        <v>0.30904415864205997</v>
      </c>
    </row>
    <row r="6426" spans="1:3" x14ac:dyDescent="0.25">
      <c r="A6426" t="s">
        <v>176</v>
      </c>
      <c r="B6426" t="s">
        <v>213</v>
      </c>
      <c r="C6426" s="1">
        <v>0.33514798252332401</v>
      </c>
    </row>
    <row r="6427" spans="1:3" x14ac:dyDescent="0.25">
      <c r="A6427" t="s">
        <v>176</v>
      </c>
      <c r="B6427" t="s">
        <v>331</v>
      </c>
      <c r="C6427" s="1">
        <v>0.30784201536037198</v>
      </c>
    </row>
    <row r="6428" spans="1:3" x14ac:dyDescent="0.25">
      <c r="A6428" t="s">
        <v>176</v>
      </c>
      <c r="B6428" t="s">
        <v>214</v>
      </c>
      <c r="C6428" s="1">
        <v>0.334977692893</v>
      </c>
    </row>
    <row r="6429" spans="1:3" x14ac:dyDescent="0.25">
      <c r="A6429" t="s">
        <v>176</v>
      </c>
      <c r="B6429" t="s">
        <v>332</v>
      </c>
      <c r="C6429" s="1">
        <v>0.298664117514785</v>
      </c>
    </row>
    <row r="6430" spans="1:3" x14ac:dyDescent="0.25">
      <c r="A6430" t="s">
        <v>176</v>
      </c>
      <c r="B6430" t="s">
        <v>215</v>
      </c>
      <c r="C6430" s="1">
        <v>0.302002218494754</v>
      </c>
    </row>
    <row r="6431" spans="1:3" x14ac:dyDescent="0.25">
      <c r="A6431" t="s">
        <v>176</v>
      </c>
      <c r="B6431" t="s">
        <v>216</v>
      </c>
      <c r="C6431" s="1">
        <v>0.31118883626592297</v>
      </c>
    </row>
    <row r="6432" spans="1:3" x14ac:dyDescent="0.25">
      <c r="A6432" t="s">
        <v>176</v>
      </c>
      <c r="B6432" t="s">
        <v>135</v>
      </c>
      <c r="C6432" s="1">
        <v>0.33803868614565702</v>
      </c>
    </row>
    <row r="6433" spans="1:3" x14ac:dyDescent="0.25">
      <c r="A6433" t="s">
        <v>176</v>
      </c>
      <c r="B6433" t="s">
        <v>218</v>
      </c>
      <c r="C6433" s="1">
        <v>0.30829787495988498</v>
      </c>
    </row>
    <row r="6434" spans="1:3" x14ac:dyDescent="0.25">
      <c r="A6434" t="s">
        <v>176</v>
      </c>
      <c r="B6434" t="s">
        <v>421</v>
      </c>
      <c r="C6434" s="1">
        <v>0.31184427095452599</v>
      </c>
    </row>
    <row r="6435" spans="1:3" x14ac:dyDescent="0.25">
      <c r="A6435" t="s">
        <v>176</v>
      </c>
      <c r="B6435" t="s">
        <v>334</v>
      </c>
      <c r="C6435" s="1">
        <v>0.289355327751048</v>
      </c>
    </row>
    <row r="6436" spans="1:3" x14ac:dyDescent="0.25">
      <c r="A6436" t="s">
        <v>176</v>
      </c>
      <c r="B6436" t="s">
        <v>136</v>
      </c>
      <c r="C6436" s="1">
        <v>0.29848957478976801</v>
      </c>
    </row>
    <row r="6437" spans="1:3" x14ac:dyDescent="0.25">
      <c r="A6437" t="s">
        <v>176</v>
      </c>
      <c r="B6437" t="s">
        <v>219</v>
      </c>
      <c r="C6437" s="1">
        <v>0.31956382189280103</v>
      </c>
    </row>
    <row r="6438" spans="1:3" x14ac:dyDescent="0.25">
      <c r="A6438" t="s">
        <v>176</v>
      </c>
      <c r="B6438" t="s">
        <v>422</v>
      </c>
      <c r="C6438" s="1">
        <v>0.292619533848479</v>
      </c>
    </row>
    <row r="6439" spans="1:3" x14ac:dyDescent="0.25">
      <c r="A6439" t="s">
        <v>176</v>
      </c>
      <c r="B6439" t="s">
        <v>222</v>
      </c>
      <c r="C6439" s="1">
        <v>0.31672538997398703</v>
      </c>
    </row>
    <row r="6440" spans="1:3" x14ac:dyDescent="0.25">
      <c r="A6440" t="s">
        <v>176</v>
      </c>
      <c r="B6440" t="s">
        <v>223</v>
      </c>
      <c r="C6440" s="1">
        <v>0.30799562916104101</v>
      </c>
    </row>
    <row r="6441" spans="1:3" x14ac:dyDescent="0.25">
      <c r="A6441" t="s">
        <v>176</v>
      </c>
      <c r="B6441" t="s">
        <v>399</v>
      </c>
      <c r="C6441" s="1">
        <v>0.29685992358961499</v>
      </c>
    </row>
    <row r="6442" spans="1:3" x14ac:dyDescent="0.25">
      <c r="A6442" t="s">
        <v>176</v>
      </c>
      <c r="B6442" t="s">
        <v>336</v>
      </c>
      <c r="C6442" s="1">
        <v>0.32667410612188802</v>
      </c>
    </row>
    <row r="6443" spans="1:3" x14ac:dyDescent="0.25">
      <c r="A6443" t="s">
        <v>176</v>
      </c>
      <c r="B6443" t="s">
        <v>224</v>
      </c>
      <c r="C6443" s="1">
        <v>0.30253663228911198</v>
      </c>
    </row>
    <row r="6444" spans="1:3" x14ac:dyDescent="0.25">
      <c r="A6444" t="s">
        <v>176</v>
      </c>
      <c r="B6444" t="s">
        <v>337</v>
      </c>
      <c r="C6444" s="1">
        <v>0.30138608285951701</v>
      </c>
    </row>
    <row r="6445" spans="1:3" x14ac:dyDescent="0.25">
      <c r="A6445" t="s">
        <v>176</v>
      </c>
      <c r="B6445" t="s">
        <v>338</v>
      </c>
      <c r="C6445" s="1">
        <v>0.323716904957009</v>
      </c>
    </row>
    <row r="6446" spans="1:3" x14ac:dyDescent="0.25">
      <c r="A6446" t="s">
        <v>176</v>
      </c>
      <c r="B6446" t="s">
        <v>137</v>
      </c>
      <c r="C6446" s="1">
        <v>0.32847799209109102</v>
      </c>
    </row>
    <row r="6447" spans="1:3" x14ac:dyDescent="0.25">
      <c r="A6447" t="s">
        <v>176</v>
      </c>
      <c r="B6447" t="s">
        <v>227</v>
      </c>
      <c r="C6447" s="1">
        <v>0.36253589081443</v>
      </c>
    </row>
    <row r="6448" spans="1:3" x14ac:dyDescent="0.25">
      <c r="A6448" t="s">
        <v>176</v>
      </c>
      <c r="B6448" t="s">
        <v>339</v>
      </c>
      <c r="C6448" s="1">
        <v>0.30252719811836198</v>
      </c>
    </row>
    <row r="6449" spans="1:3" x14ac:dyDescent="0.25">
      <c r="A6449" t="s">
        <v>176</v>
      </c>
      <c r="B6449" t="s">
        <v>228</v>
      </c>
      <c r="C6449" s="1">
        <v>0.33218909286557302</v>
      </c>
    </row>
    <row r="6450" spans="1:3" x14ac:dyDescent="0.25">
      <c r="A6450" t="s">
        <v>176</v>
      </c>
      <c r="B6450" t="s">
        <v>138</v>
      </c>
      <c r="C6450" s="1">
        <v>0.29999439060631899</v>
      </c>
    </row>
    <row r="6451" spans="1:3" x14ac:dyDescent="0.25">
      <c r="A6451" t="s">
        <v>176</v>
      </c>
      <c r="B6451" t="s">
        <v>340</v>
      </c>
      <c r="C6451" s="1">
        <v>0.30888666556399802</v>
      </c>
    </row>
    <row r="6452" spans="1:3" x14ac:dyDescent="0.25">
      <c r="A6452" t="s">
        <v>176</v>
      </c>
      <c r="B6452" t="s">
        <v>423</v>
      </c>
      <c r="C6452" s="1">
        <v>0.29784474326009702</v>
      </c>
    </row>
    <row r="6453" spans="1:3" x14ac:dyDescent="0.25">
      <c r="A6453" t="s">
        <v>176</v>
      </c>
      <c r="B6453" t="s">
        <v>229</v>
      </c>
      <c r="C6453" s="1">
        <v>0.32545394621544199</v>
      </c>
    </row>
    <row r="6454" spans="1:3" x14ac:dyDescent="0.25">
      <c r="A6454" t="s">
        <v>176</v>
      </c>
      <c r="B6454" t="s">
        <v>341</v>
      </c>
      <c r="C6454" s="1">
        <v>0.30990600962161602</v>
      </c>
    </row>
    <row r="6455" spans="1:3" x14ac:dyDescent="0.25">
      <c r="A6455" t="s">
        <v>176</v>
      </c>
      <c r="B6455" t="s">
        <v>342</v>
      </c>
      <c r="C6455" s="1">
        <v>0.33240285049198698</v>
      </c>
    </row>
    <row r="6456" spans="1:3" x14ac:dyDescent="0.25">
      <c r="A6456" t="s">
        <v>176</v>
      </c>
      <c r="B6456" t="s">
        <v>230</v>
      </c>
      <c r="C6456" s="1">
        <v>0.31012232272657603</v>
      </c>
    </row>
    <row r="6457" spans="1:3" x14ac:dyDescent="0.25">
      <c r="A6457" t="s">
        <v>176</v>
      </c>
      <c r="B6457" t="s">
        <v>231</v>
      </c>
      <c r="C6457" s="1">
        <v>0.29713542947474703</v>
      </c>
    </row>
    <row r="6458" spans="1:3" x14ac:dyDescent="0.25">
      <c r="A6458" t="s">
        <v>176</v>
      </c>
      <c r="B6458" t="s">
        <v>344</v>
      </c>
      <c r="C6458" s="1">
        <v>0.33352078073699998</v>
      </c>
    </row>
    <row r="6459" spans="1:3" x14ac:dyDescent="0.25">
      <c r="A6459" t="s">
        <v>176</v>
      </c>
      <c r="B6459" t="s">
        <v>232</v>
      </c>
      <c r="C6459" s="1">
        <v>0.33808155189959199</v>
      </c>
    </row>
    <row r="6460" spans="1:3" x14ac:dyDescent="0.25">
      <c r="A6460" t="s">
        <v>176</v>
      </c>
      <c r="B6460" t="s">
        <v>139</v>
      </c>
      <c r="C6460" s="1">
        <v>0.30456975371563899</v>
      </c>
    </row>
    <row r="6461" spans="1:3" x14ac:dyDescent="0.25">
      <c r="A6461" t="s">
        <v>176</v>
      </c>
      <c r="B6461" t="s">
        <v>233</v>
      </c>
      <c r="C6461" s="1">
        <v>0.31273938824077202</v>
      </c>
    </row>
    <row r="6462" spans="1:3" x14ac:dyDescent="0.25">
      <c r="A6462" t="s">
        <v>176</v>
      </c>
      <c r="B6462" t="s">
        <v>140</v>
      </c>
      <c r="C6462" s="1">
        <v>0.33433732922390402</v>
      </c>
    </row>
    <row r="6463" spans="1:3" x14ac:dyDescent="0.25">
      <c r="A6463" t="s">
        <v>176</v>
      </c>
      <c r="B6463" t="s">
        <v>234</v>
      </c>
      <c r="C6463" s="1">
        <v>0.32917026479671702</v>
      </c>
    </row>
    <row r="6464" spans="1:3" x14ac:dyDescent="0.25">
      <c r="A6464" t="s">
        <v>176</v>
      </c>
      <c r="B6464" t="s">
        <v>235</v>
      </c>
      <c r="C6464" s="1">
        <v>0.30176041894695599</v>
      </c>
    </row>
    <row r="6465" spans="1:3" x14ac:dyDescent="0.25">
      <c r="A6465" t="s">
        <v>176</v>
      </c>
      <c r="B6465" t="s">
        <v>424</v>
      </c>
      <c r="C6465" s="1">
        <v>0.29579208859362799</v>
      </c>
    </row>
    <row r="6466" spans="1:3" x14ac:dyDescent="0.25">
      <c r="A6466" t="s">
        <v>176</v>
      </c>
      <c r="B6466" t="s">
        <v>141</v>
      </c>
      <c r="C6466" s="1">
        <v>0.34590495996399501</v>
      </c>
    </row>
    <row r="6467" spans="1:3" x14ac:dyDescent="0.25">
      <c r="A6467" t="s">
        <v>176</v>
      </c>
      <c r="B6467" t="s">
        <v>401</v>
      </c>
      <c r="C6467" s="1">
        <v>0.29439391016638899</v>
      </c>
    </row>
    <row r="6468" spans="1:3" x14ac:dyDescent="0.25">
      <c r="A6468" t="s">
        <v>176</v>
      </c>
      <c r="B6468" t="s">
        <v>346</v>
      </c>
      <c r="C6468" s="1">
        <v>0.322118218133637</v>
      </c>
    </row>
    <row r="6469" spans="1:3" x14ac:dyDescent="0.25">
      <c r="A6469" t="s">
        <v>176</v>
      </c>
      <c r="B6469" t="s">
        <v>348</v>
      </c>
      <c r="C6469" s="1">
        <v>0.32243069834329702</v>
      </c>
    </row>
    <row r="6470" spans="1:3" x14ac:dyDescent="0.25">
      <c r="A6470" t="s">
        <v>176</v>
      </c>
      <c r="B6470" t="s">
        <v>349</v>
      </c>
      <c r="C6470" s="1">
        <v>0.334398387626548</v>
      </c>
    </row>
    <row r="6471" spans="1:3" x14ac:dyDescent="0.25">
      <c r="A6471" t="s">
        <v>176</v>
      </c>
      <c r="B6471" t="s">
        <v>351</v>
      </c>
      <c r="C6471" s="1">
        <v>0.306867209432166</v>
      </c>
    </row>
    <row r="6472" spans="1:3" x14ac:dyDescent="0.25">
      <c r="A6472" t="s">
        <v>176</v>
      </c>
      <c r="B6472" t="s">
        <v>237</v>
      </c>
      <c r="C6472" s="1">
        <v>0.342302730710417</v>
      </c>
    </row>
    <row r="6473" spans="1:3" x14ac:dyDescent="0.25">
      <c r="A6473" t="s">
        <v>176</v>
      </c>
      <c r="B6473" t="s">
        <v>239</v>
      </c>
      <c r="C6473" s="1">
        <v>0.36810996640125598</v>
      </c>
    </row>
    <row r="6474" spans="1:3" x14ac:dyDescent="0.25">
      <c r="A6474" t="s">
        <v>176</v>
      </c>
      <c r="B6474" t="s">
        <v>142</v>
      </c>
      <c r="C6474" s="1">
        <v>0.33818595514737598</v>
      </c>
    </row>
    <row r="6475" spans="1:3" x14ac:dyDescent="0.25">
      <c r="A6475" t="s">
        <v>176</v>
      </c>
      <c r="B6475" t="s">
        <v>143</v>
      </c>
      <c r="C6475" s="1">
        <v>0.33957275573399098</v>
      </c>
    </row>
    <row r="6476" spans="1:3" x14ac:dyDescent="0.25">
      <c r="A6476" t="s">
        <v>176</v>
      </c>
      <c r="B6476" t="s">
        <v>352</v>
      </c>
      <c r="C6476" s="1">
        <v>0.31303426343037599</v>
      </c>
    </row>
    <row r="6477" spans="1:3" x14ac:dyDescent="0.25">
      <c r="A6477" t="s">
        <v>176</v>
      </c>
      <c r="B6477" t="s">
        <v>240</v>
      </c>
      <c r="C6477" s="1">
        <v>0.29537400488864901</v>
      </c>
    </row>
    <row r="6478" spans="1:3" x14ac:dyDescent="0.25">
      <c r="A6478" t="s">
        <v>176</v>
      </c>
      <c r="B6478" t="s">
        <v>425</v>
      </c>
      <c r="C6478" s="1">
        <v>0.30187891445272902</v>
      </c>
    </row>
    <row r="6479" spans="1:3" x14ac:dyDescent="0.25">
      <c r="A6479" t="s">
        <v>176</v>
      </c>
      <c r="B6479" t="s">
        <v>241</v>
      </c>
      <c r="C6479" s="1">
        <v>0.33340870823033802</v>
      </c>
    </row>
    <row r="6480" spans="1:3" x14ac:dyDescent="0.25">
      <c r="A6480" t="s">
        <v>176</v>
      </c>
      <c r="B6480" t="s">
        <v>353</v>
      </c>
      <c r="C6480" s="1">
        <v>0.31884047930484699</v>
      </c>
    </row>
    <row r="6481" spans="1:3" x14ac:dyDescent="0.25">
      <c r="A6481" t="s">
        <v>176</v>
      </c>
      <c r="B6481" t="s">
        <v>242</v>
      </c>
      <c r="C6481" s="1">
        <v>0.377169279637939</v>
      </c>
    </row>
    <row r="6482" spans="1:3" x14ac:dyDescent="0.25">
      <c r="A6482" t="s">
        <v>176</v>
      </c>
      <c r="B6482" t="s">
        <v>426</v>
      </c>
      <c r="C6482" s="1">
        <v>0.30119802064134799</v>
      </c>
    </row>
    <row r="6483" spans="1:3" x14ac:dyDescent="0.25">
      <c r="A6483" t="s">
        <v>176</v>
      </c>
      <c r="B6483" t="s">
        <v>354</v>
      </c>
      <c r="C6483" s="1">
        <v>0.32163593875388202</v>
      </c>
    </row>
    <row r="6484" spans="1:3" x14ac:dyDescent="0.25">
      <c r="A6484" t="s">
        <v>176</v>
      </c>
      <c r="B6484" t="s">
        <v>355</v>
      </c>
      <c r="C6484" s="1">
        <v>0.32090911263303901</v>
      </c>
    </row>
    <row r="6485" spans="1:3" x14ac:dyDescent="0.25">
      <c r="A6485" t="s">
        <v>176</v>
      </c>
      <c r="B6485" t="s">
        <v>145</v>
      </c>
      <c r="C6485" s="1">
        <v>0.29735032783338899</v>
      </c>
    </row>
    <row r="6486" spans="1:3" x14ac:dyDescent="0.25">
      <c r="A6486" t="s">
        <v>176</v>
      </c>
      <c r="B6486" t="s">
        <v>146</v>
      </c>
      <c r="C6486" s="1">
        <v>0.342982580489677</v>
      </c>
    </row>
    <row r="6487" spans="1:3" x14ac:dyDescent="0.25">
      <c r="A6487" t="s">
        <v>176</v>
      </c>
      <c r="B6487" t="s">
        <v>356</v>
      </c>
      <c r="C6487" s="1">
        <v>0.29029772565047202</v>
      </c>
    </row>
    <row r="6488" spans="1:3" x14ac:dyDescent="0.25">
      <c r="A6488" t="s">
        <v>176</v>
      </c>
      <c r="B6488" t="s">
        <v>357</v>
      </c>
      <c r="C6488" s="1">
        <v>0.31427216304362299</v>
      </c>
    </row>
    <row r="6489" spans="1:3" x14ac:dyDescent="0.25">
      <c r="A6489" t="s">
        <v>176</v>
      </c>
      <c r="B6489" t="s">
        <v>243</v>
      </c>
      <c r="C6489" s="1">
        <v>0.32828779017230603</v>
      </c>
    </row>
    <row r="6490" spans="1:3" x14ac:dyDescent="0.25">
      <c r="A6490" t="s">
        <v>176</v>
      </c>
      <c r="B6490" t="s">
        <v>358</v>
      </c>
      <c r="C6490" s="1">
        <v>0.31767695700406701</v>
      </c>
    </row>
    <row r="6491" spans="1:3" x14ac:dyDescent="0.25">
      <c r="A6491" t="s">
        <v>176</v>
      </c>
      <c r="B6491" t="s">
        <v>147</v>
      </c>
      <c r="C6491" s="1">
        <v>0.29994302637682202</v>
      </c>
    </row>
    <row r="6492" spans="1:3" x14ac:dyDescent="0.25">
      <c r="A6492" t="s">
        <v>176</v>
      </c>
      <c r="B6492" t="s">
        <v>427</v>
      </c>
      <c r="C6492" s="1">
        <v>0.30891580713057798</v>
      </c>
    </row>
    <row r="6493" spans="1:3" x14ac:dyDescent="0.25">
      <c r="A6493" t="s">
        <v>176</v>
      </c>
      <c r="B6493" t="s">
        <v>148</v>
      </c>
      <c r="C6493" s="1">
        <v>0.30494679814369402</v>
      </c>
    </row>
    <row r="6494" spans="1:3" x14ac:dyDescent="0.25">
      <c r="A6494" t="s">
        <v>176</v>
      </c>
      <c r="B6494" t="s">
        <v>244</v>
      </c>
      <c r="C6494" s="1">
        <v>0.33038484923329497</v>
      </c>
    </row>
    <row r="6495" spans="1:3" x14ac:dyDescent="0.25">
      <c r="A6495" t="s">
        <v>176</v>
      </c>
      <c r="B6495" t="s">
        <v>245</v>
      </c>
      <c r="C6495" s="1">
        <v>0.334313462632506</v>
      </c>
    </row>
    <row r="6496" spans="1:3" x14ac:dyDescent="0.25">
      <c r="A6496" t="s">
        <v>176</v>
      </c>
      <c r="B6496" t="s">
        <v>359</v>
      </c>
      <c r="C6496" s="1">
        <v>0.32484848637002101</v>
      </c>
    </row>
    <row r="6497" spans="1:3" x14ac:dyDescent="0.25">
      <c r="A6497" t="s">
        <v>176</v>
      </c>
      <c r="B6497" t="s">
        <v>360</v>
      </c>
      <c r="C6497" s="1">
        <v>0.30271926289842499</v>
      </c>
    </row>
    <row r="6498" spans="1:3" x14ac:dyDescent="0.25">
      <c r="A6498" t="s">
        <v>176</v>
      </c>
      <c r="B6498" t="s">
        <v>149</v>
      </c>
      <c r="C6498" s="1">
        <v>0.29372302876290501</v>
      </c>
    </row>
    <row r="6499" spans="1:3" x14ac:dyDescent="0.25">
      <c r="A6499" t="s">
        <v>176</v>
      </c>
      <c r="B6499" t="s">
        <v>361</v>
      </c>
      <c r="C6499" s="1">
        <v>0.31842284290228701</v>
      </c>
    </row>
    <row r="6500" spans="1:3" x14ac:dyDescent="0.25">
      <c r="A6500" t="s">
        <v>176</v>
      </c>
      <c r="B6500" t="s">
        <v>246</v>
      </c>
      <c r="C6500" s="1">
        <v>0.28970372466503003</v>
      </c>
    </row>
    <row r="6501" spans="1:3" x14ac:dyDescent="0.25">
      <c r="A6501" t="s">
        <v>176</v>
      </c>
      <c r="B6501" t="s">
        <v>247</v>
      </c>
      <c r="C6501" s="1">
        <v>0.32975272225346303</v>
      </c>
    </row>
    <row r="6502" spans="1:3" x14ac:dyDescent="0.25">
      <c r="A6502" t="s">
        <v>176</v>
      </c>
      <c r="B6502" t="s">
        <v>249</v>
      </c>
      <c r="C6502" s="1">
        <v>0.302045289848828</v>
      </c>
    </row>
    <row r="6503" spans="1:3" x14ac:dyDescent="0.25">
      <c r="A6503" t="s">
        <v>176</v>
      </c>
      <c r="B6503" t="s">
        <v>389</v>
      </c>
      <c r="C6503" s="1">
        <v>0.30981711845895998</v>
      </c>
    </row>
    <row r="6504" spans="1:3" x14ac:dyDescent="0.25">
      <c r="A6504" t="s">
        <v>176</v>
      </c>
      <c r="B6504" t="s">
        <v>403</v>
      </c>
      <c r="C6504" s="1">
        <v>0.29934332237578598</v>
      </c>
    </row>
    <row r="6505" spans="1:3" x14ac:dyDescent="0.25">
      <c r="A6505" t="s">
        <v>176</v>
      </c>
      <c r="B6505" t="s">
        <v>150</v>
      </c>
      <c r="C6505" s="1">
        <v>0.30510606797509898</v>
      </c>
    </row>
    <row r="6506" spans="1:3" x14ac:dyDescent="0.25">
      <c r="A6506" t="s">
        <v>176</v>
      </c>
      <c r="B6506" t="s">
        <v>151</v>
      </c>
      <c r="C6506" s="1">
        <v>0.29653858109513198</v>
      </c>
    </row>
    <row r="6507" spans="1:3" x14ac:dyDescent="0.25">
      <c r="A6507" t="s">
        <v>176</v>
      </c>
      <c r="B6507" t="s">
        <v>250</v>
      </c>
      <c r="C6507" s="1">
        <v>0.33844248628603901</v>
      </c>
    </row>
    <row r="6508" spans="1:3" x14ac:dyDescent="0.25">
      <c r="A6508" t="s">
        <v>176</v>
      </c>
      <c r="B6508" t="s">
        <v>363</v>
      </c>
      <c r="C6508" s="1">
        <v>0.31188003221974597</v>
      </c>
    </row>
    <row r="6509" spans="1:3" x14ac:dyDescent="0.25">
      <c r="A6509" t="s">
        <v>176</v>
      </c>
      <c r="B6509" t="s">
        <v>364</v>
      </c>
      <c r="C6509" s="1">
        <v>0.33204548890688701</v>
      </c>
    </row>
    <row r="6510" spans="1:3" x14ac:dyDescent="0.25">
      <c r="A6510" t="s">
        <v>176</v>
      </c>
      <c r="B6510" t="s">
        <v>390</v>
      </c>
      <c r="C6510" s="1">
        <v>0.29470423937917101</v>
      </c>
    </row>
    <row r="6511" spans="1:3" x14ac:dyDescent="0.25">
      <c r="A6511" t="s">
        <v>176</v>
      </c>
      <c r="B6511" t="s">
        <v>253</v>
      </c>
      <c r="C6511" s="1">
        <v>0.338752239282889</v>
      </c>
    </row>
    <row r="6512" spans="1:3" x14ac:dyDescent="0.25">
      <c r="A6512" t="s">
        <v>176</v>
      </c>
      <c r="B6512" t="s">
        <v>152</v>
      </c>
      <c r="C6512" s="1">
        <v>0.33765398193053098</v>
      </c>
    </row>
    <row r="6513" spans="1:3" x14ac:dyDescent="0.25">
      <c r="A6513" t="s">
        <v>176</v>
      </c>
      <c r="B6513" t="s">
        <v>254</v>
      </c>
      <c r="C6513" s="1">
        <v>0.33504286783547799</v>
      </c>
    </row>
    <row r="6514" spans="1:3" x14ac:dyDescent="0.25">
      <c r="A6514" t="s">
        <v>176</v>
      </c>
      <c r="B6514" t="s">
        <v>255</v>
      </c>
      <c r="C6514" s="1">
        <v>0.34431670088729899</v>
      </c>
    </row>
    <row r="6515" spans="1:3" x14ac:dyDescent="0.25">
      <c r="A6515" t="s">
        <v>176</v>
      </c>
      <c r="B6515" t="s">
        <v>365</v>
      </c>
      <c r="C6515" s="1">
        <v>0.31498035281285802</v>
      </c>
    </row>
    <row r="6516" spans="1:3" x14ac:dyDescent="0.25">
      <c r="A6516" t="s">
        <v>176</v>
      </c>
      <c r="B6516" t="s">
        <v>256</v>
      </c>
      <c r="C6516" s="1">
        <v>0.32913501481504198</v>
      </c>
    </row>
    <row r="6517" spans="1:3" x14ac:dyDescent="0.25">
      <c r="A6517" t="s">
        <v>176</v>
      </c>
      <c r="B6517" t="s">
        <v>404</v>
      </c>
      <c r="C6517" s="1">
        <v>0.31662970789699202</v>
      </c>
    </row>
    <row r="6518" spans="1:3" x14ac:dyDescent="0.25">
      <c r="A6518" t="s">
        <v>176</v>
      </c>
      <c r="B6518" t="s">
        <v>257</v>
      </c>
      <c r="C6518" s="1">
        <v>0.30389980119419602</v>
      </c>
    </row>
    <row r="6519" spans="1:3" x14ac:dyDescent="0.25">
      <c r="A6519" t="s">
        <v>176</v>
      </c>
      <c r="B6519" t="s">
        <v>367</v>
      </c>
      <c r="C6519" s="1">
        <v>0.30370169027133997</v>
      </c>
    </row>
    <row r="6520" spans="1:3" x14ac:dyDescent="0.25">
      <c r="A6520" t="s">
        <v>176</v>
      </c>
      <c r="B6520" t="s">
        <v>368</v>
      </c>
      <c r="C6520" s="1">
        <v>0.29806103439764697</v>
      </c>
    </row>
    <row r="6521" spans="1:3" x14ac:dyDescent="0.25">
      <c r="A6521" t="s">
        <v>176</v>
      </c>
      <c r="B6521" t="s">
        <v>259</v>
      </c>
      <c r="C6521" s="1">
        <v>0.313334316167031</v>
      </c>
    </row>
    <row r="6522" spans="1:3" x14ac:dyDescent="0.25">
      <c r="A6522" t="s">
        <v>176</v>
      </c>
      <c r="B6522" t="s">
        <v>369</v>
      </c>
      <c r="C6522" s="1">
        <v>0.293199052791147</v>
      </c>
    </row>
    <row r="6523" spans="1:3" x14ac:dyDescent="0.25">
      <c r="A6523" t="s">
        <v>176</v>
      </c>
      <c r="B6523" t="s">
        <v>370</v>
      </c>
      <c r="C6523" s="1">
        <v>0.31313599446639501</v>
      </c>
    </row>
    <row r="6524" spans="1:3" x14ac:dyDescent="0.25">
      <c r="A6524" t="s">
        <v>176</v>
      </c>
      <c r="B6524" t="s">
        <v>371</v>
      </c>
      <c r="C6524" s="1">
        <v>0.32240110829698898</v>
      </c>
    </row>
    <row r="6525" spans="1:3" x14ac:dyDescent="0.25">
      <c r="A6525" t="s">
        <v>176</v>
      </c>
      <c r="B6525" t="s">
        <v>405</v>
      </c>
      <c r="C6525" s="1">
        <v>0.29728826545765402</v>
      </c>
    </row>
    <row r="6526" spans="1:3" x14ac:dyDescent="0.25">
      <c r="A6526" t="s">
        <v>176</v>
      </c>
      <c r="B6526" t="s">
        <v>483</v>
      </c>
      <c r="C6526" s="1">
        <v>0.29678047882638497</v>
      </c>
    </row>
    <row r="6527" spans="1:3" x14ac:dyDescent="0.25">
      <c r="A6527" t="s">
        <v>176</v>
      </c>
      <c r="B6527" t="s">
        <v>261</v>
      </c>
      <c r="C6527" s="1">
        <v>0.30412904834833998</v>
      </c>
    </row>
    <row r="6528" spans="1:3" x14ac:dyDescent="0.25">
      <c r="A6528" t="s">
        <v>176</v>
      </c>
      <c r="B6528" t="s">
        <v>417</v>
      </c>
      <c r="C6528" s="1">
        <v>0.28893550540291302</v>
      </c>
    </row>
    <row r="6529" spans="1:3" x14ac:dyDescent="0.25">
      <c r="A6529" t="s">
        <v>176</v>
      </c>
      <c r="B6529" t="s">
        <v>263</v>
      </c>
      <c r="C6529" s="1">
        <v>0.315128836389305</v>
      </c>
    </row>
    <row r="6530" spans="1:3" x14ac:dyDescent="0.25">
      <c r="A6530" t="s">
        <v>176</v>
      </c>
      <c r="B6530" t="s">
        <v>264</v>
      </c>
      <c r="C6530" s="1">
        <v>0.33120110155914201</v>
      </c>
    </row>
    <row r="6531" spans="1:3" x14ac:dyDescent="0.25">
      <c r="A6531" t="s">
        <v>176</v>
      </c>
      <c r="B6531" t="s">
        <v>372</v>
      </c>
      <c r="C6531" s="1">
        <v>0.30920264847427398</v>
      </c>
    </row>
    <row r="6532" spans="1:3" x14ac:dyDescent="0.25">
      <c r="A6532" t="s">
        <v>176</v>
      </c>
      <c r="B6532" t="s">
        <v>373</v>
      </c>
      <c r="C6532" s="1">
        <v>0.323426590965603</v>
      </c>
    </row>
    <row r="6533" spans="1:3" x14ac:dyDescent="0.25">
      <c r="A6533" t="s">
        <v>176</v>
      </c>
      <c r="B6533" t="s">
        <v>429</v>
      </c>
      <c r="C6533" s="1">
        <v>0.29841082973823602</v>
      </c>
    </row>
    <row r="6534" spans="1:3" x14ac:dyDescent="0.25">
      <c r="A6534" t="s">
        <v>176</v>
      </c>
      <c r="B6534" t="s">
        <v>430</v>
      </c>
      <c r="C6534" s="1">
        <v>0.31099162024349197</v>
      </c>
    </row>
    <row r="6535" spans="1:3" x14ac:dyDescent="0.25">
      <c r="A6535" t="s">
        <v>176</v>
      </c>
      <c r="B6535" t="s">
        <v>265</v>
      </c>
      <c r="C6535" s="1">
        <v>0.334524477779995</v>
      </c>
    </row>
    <row r="6536" spans="1:3" x14ac:dyDescent="0.25">
      <c r="A6536" t="s">
        <v>176</v>
      </c>
      <c r="B6536" t="s">
        <v>266</v>
      </c>
      <c r="C6536" s="1">
        <v>0.31617155187938201</v>
      </c>
    </row>
    <row r="6537" spans="1:3" x14ac:dyDescent="0.25">
      <c r="A6537" t="s">
        <v>176</v>
      </c>
      <c r="B6537" t="s">
        <v>267</v>
      </c>
      <c r="C6537" s="1">
        <v>0.32011384444478003</v>
      </c>
    </row>
    <row r="6538" spans="1:3" x14ac:dyDescent="0.25">
      <c r="A6538" t="s">
        <v>176</v>
      </c>
      <c r="B6538" t="s">
        <v>268</v>
      </c>
      <c r="C6538" s="1">
        <v>0.31704725824574798</v>
      </c>
    </row>
    <row r="6539" spans="1:3" x14ac:dyDescent="0.25">
      <c r="A6539" t="s">
        <v>176</v>
      </c>
      <c r="B6539" t="s">
        <v>269</v>
      </c>
      <c r="C6539" s="1">
        <v>0.30053364290523699</v>
      </c>
    </row>
    <row r="6540" spans="1:3" x14ac:dyDescent="0.25">
      <c r="A6540" t="s">
        <v>176</v>
      </c>
      <c r="B6540" t="s">
        <v>270</v>
      </c>
      <c r="C6540" s="1">
        <v>0.32703632378347403</v>
      </c>
    </row>
    <row r="6541" spans="1:3" x14ac:dyDescent="0.25">
      <c r="A6541" t="s">
        <v>176</v>
      </c>
      <c r="B6541" t="s">
        <v>271</v>
      </c>
      <c r="C6541" s="1">
        <v>0.33027814706484898</v>
      </c>
    </row>
    <row r="6542" spans="1:3" x14ac:dyDescent="0.25">
      <c r="A6542" t="s">
        <v>176</v>
      </c>
      <c r="B6542" t="s">
        <v>375</v>
      </c>
      <c r="C6542" s="1">
        <v>0.33472601153388698</v>
      </c>
    </row>
    <row r="6543" spans="1:3" x14ac:dyDescent="0.25">
      <c r="A6543" t="s">
        <v>176</v>
      </c>
      <c r="B6543" t="s">
        <v>376</v>
      </c>
      <c r="C6543" s="1">
        <v>0.29438251141474903</v>
      </c>
    </row>
    <row r="6544" spans="1:3" x14ac:dyDescent="0.25">
      <c r="A6544" t="s">
        <v>176</v>
      </c>
      <c r="B6544" t="s">
        <v>418</v>
      </c>
      <c r="C6544" s="1">
        <v>0.28971408356457101</v>
      </c>
    </row>
    <row r="6545" spans="1:3" x14ac:dyDescent="0.25">
      <c r="A6545" t="s">
        <v>176</v>
      </c>
      <c r="B6545" t="s">
        <v>272</v>
      </c>
      <c r="C6545" s="1">
        <v>0.333755792049031</v>
      </c>
    </row>
    <row r="6546" spans="1:3" x14ac:dyDescent="0.25">
      <c r="A6546" t="s">
        <v>176</v>
      </c>
      <c r="B6546" t="s">
        <v>377</v>
      </c>
      <c r="C6546" s="1">
        <v>0.31454294120517601</v>
      </c>
    </row>
    <row r="6547" spans="1:3" x14ac:dyDescent="0.25">
      <c r="A6547" t="s">
        <v>176</v>
      </c>
      <c r="B6547" t="s">
        <v>431</v>
      </c>
      <c r="C6547" s="1">
        <v>0.30663246448019699</v>
      </c>
    </row>
    <row r="6548" spans="1:3" x14ac:dyDescent="0.25">
      <c r="A6548" t="s">
        <v>176</v>
      </c>
      <c r="B6548" t="s">
        <v>408</v>
      </c>
      <c r="C6548" s="1">
        <v>0.29674743918991903</v>
      </c>
    </row>
    <row r="6549" spans="1:3" x14ac:dyDescent="0.25">
      <c r="A6549" t="s">
        <v>176</v>
      </c>
      <c r="B6549" t="s">
        <v>153</v>
      </c>
      <c r="C6549" s="1">
        <v>0.35204924401120502</v>
      </c>
    </row>
    <row r="6550" spans="1:3" x14ac:dyDescent="0.25">
      <c r="A6550" t="s">
        <v>177</v>
      </c>
      <c r="B6550" t="s">
        <v>155</v>
      </c>
      <c r="C6550" s="1">
        <v>0.31643655470418403</v>
      </c>
    </row>
    <row r="6551" spans="1:3" x14ac:dyDescent="0.25">
      <c r="A6551" t="s">
        <v>177</v>
      </c>
      <c r="B6551" t="s">
        <v>162</v>
      </c>
      <c r="C6551" s="1">
        <v>0.32293710072506698</v>
      </c>
    </row>
    <row r="6552" spans="1:3" x14ac:dyDescent="0.25">
      <c r="A6552" t="s">
        <v>177</v>
      </c>
      <c r="B6552" t="s">
        <v>179</v>
      </c>
      <c r="C6552" s="1">
        <v>0.30031158772573402</v>
      </c>
    </row>
    <row r="6553" spans="1:3" x14ac:dyDescent="0.25">
      <c r="A6553" t="s">
        <v>177</v>
      </c>
      <c r="B6553" t="s">
        <v>180</v>
      </c>
      <c r="C6553" s="1">
        <v>0.34091079410307601</v>
      </c>
    </row>
    <row r="6554" spans="1:3" x14ac:dyDescent="0.25">
      <c r="A6554" t="s">
        <v>177</v>
      </c>
      <c r="B6554" t="s">
        <v>181</v>
      </c>
      <c r="C6554" s="1">
        <v>0.32687231346005902</v>
      </c>
    </row>
    <row r="6555" spans="1:3" x14ac:dyDescent="0.25">
      <c r="A6555" t="s">
        <v>177</v>
      </c>
      <c r="B6555" t="s">
        <v>288</v>
      </c>
      <c r="C6555" s="1">
        <v>0.30347452568522398</v>
      </c>
    </row>
    <row r="6556" spans="1:3" x14ac:dyDescent="0.25">
      <c r="A6556" t="s">
        <v>177</v>
      </c>
      <c r="B6556" t="s">
        <v>182</v>
      </c>
      <c r="C6556" s="1">
        <v>0.29407416927845198</v>
      </c>
    </row>
    <row r="6557" spans="1:3" x14ac:dyDescent="0.25">
      <c r="A6557" t="s">
        <v>177</v>
      </c>
      <c r="B6557" t="s">
        <v>183</v>
      </c>
      <c r="C6557" s="1">
        <v>0.30592538387712498</v>
      </c>
    </row>
    <row r="6558" spans="1:3" x14ac:dyDescent="0.25">
      <c r="A6558" t="s">
        <v>177</v>
      </c>
      <c r="B6558" t="s">
        <v>291</v>
      </c>
      <c r="C6558" s="1">
        <v>0.32106807652643998</v>
      </c>
    </row>
    <row r="6559" spans="1:3" x14ac:dyDescent="0.25">
      <c r="A6559" t="s">
        <v>177</v>
      </c>
      <c r="B6559" t="s">
        <v>468</v>
      </c>
      <c r="C6559" s="1">
        <v>0.28970959915022898</v>
      </c>
    </row>
    <row r="6560" spans="1:3" x14ac:dyDescent="0.25">
      <c r="A6560" t="s">
        <v>177</v>
      </c>
      <c r="B6560" t="s">
        <v>184</v>
      </c>
      <c r="C6560" s="1">
        <v>0.32508279623314901</v>
      </c>
    </row>
    <row r="6561" spans="1:3" x14ac:dyDescent="0.25">
      <c r="A6561" t="s">
        <v>177</v>
      </c>
      <c r="B6561" t="s">
        <v>293</v>
      </c>
      <c r="C6561" s="1">
        <v>0.29112903416718899</v>
      </c>
    </row>
    <row r="6562" spans="1:3" x14ac:dyDescent="0.25">
      <c r="A6562" t="s">
        <v>177</v>
      </c>
      <c r="B6562" t="s">
        <v>294</v>
      </c>
      <c r="C6562" s="1">
        <v>0.29597728872974899</v>
      </c>
    </row>
    <row r="6563" spans="1:3" x14ac:dyDescent="0.25">
      <c r="A6563" t="s">
        <v>177</v>
      </c>
      <c r="B6563" t="s">
        <v>119</v>
      </c>
      <c r="C6563" s="1">
        <v>0.30967124850445599</v>
      </c>
    </row>
    <row r="6564" spans="1:3" x14ac:dyDescent="0.25">
      <c r="A6564" t="s">
        <v>177</v>
      </c>
      <c r="B6564" t="s">
        <v>186</v>
      </c>
      <c r="C6564" s="1">
        <v>0.303180267870303</v>
      </c>
    </row>
    <row r="6565" spans="1:3" x14ac:dyDescent="0.25">
      <c r="A6565" t="s">
        <v>177</v>
      </c>
      <c r="B6565" t="s">
        <v>187</v>
      </c>
      <c r="C6565" s="1">
        <v>0.31034418194291902</v>
      </c>
    </row>
    <row r="6566" spans="1:3" x14ac:dyDescent="0.25">
      <c r="A6566" t="s">
        <v>177</v>
      </c>
      <c r="B6566" t="s">
        <v>120</v>
      </c>
      <c r="C6566" s="1">
        <v>0.29919640482224202</v>
      </c>
    </row>
    <row r="6567" spans="1:3" x14ac:dyDescent="0.25">
      <c r="A6567" t="s">
        <v>177</v>
      </c>
      <c r="B6567" t="s">
        <v>122</v>
      </c>
      <c r="C6567" s="1">
        <v>0.31761583180667302</v>
      </c>
    </row>
    <row r="6568" spans="1:3" x14ac:dyDescent="0.25">
      <c r="A6568" t="s">
        <v>177</v>
      </c>
      <c r="B6568" t="s">
        <v>123</v>
      </c>
      <c r="C6568" s="1">
        <v>0.291617540702374</v>
      </c>
    </row>
    <row r="6569" spans="1:3" x14ac:dyDescent="0.25">
      <c r="A6569" t="s">
        <v>177</v>
      </c>
      <c r="B6569" t="s">
        <v>188</v>
      </c>
      <c r="C6569" s="1">
        <v>0.29782336991354202</v>
      </c>
    </row>
    <row r="6570" spans="1:3" x14ac:dyDescent="0.25">
      <c r="A6570" t="s">
        <v>177</v>
      </c>
      <c r="B6570" t="s">
        <v>300</v>
      </c>
      <c r="C6570" s="1">
        <v>0.32627238598018998</v>
      </c>
    </row>
    <row r="6571" spans="1:3" x14ac:dyDescent="0.25">
      <c r="A6571" t="s">
        <v>177</v>
      </c>
      <c r="B6571" t="s">
        <v>302</v>
      </c>
      <c r="C6571" s="1">
        <v>0.29173078826332799</v>
      </c>
    </row>
    <row r="6572" spans="1:3" x14ac:dyDescent="0.25">
      <c r="A6572" t="s">
        <v>177</v>
      </c>
      <c r="B6572" t="s">
        <v>192</v>
      </c>
      <c r="C6572" s="1">
        <v>0.30007982237277597</v>
      </c>
    </row>
    <row r="6573" spans="1:3" x14ac:dyDescent="0.25">
      <c r="A6573" t="s">
        <v>177</v>
      </c>
      <c r="B6573" t="s">
        <v>194</v>
      </c>
      <c r="C6573" s="1">
        <v>0.32138867756926898</v>
      </c>
    </row>
    <row r="6574" spans="1:3" x14ac:dyDescent="0.25">
      <c r="A6574" t="s">
        <v>177</v>
      </c>
      <c r="B6574" t="s">
        <v>195</v>
      </c>
      <c r="C6574" s="1">
        <v>0.29604476339680402</v>
      </c>
    </row>
    <row r="6575" spans="1:3" x14ac:dyDescent="0.25">
      <c r="A6575" t="s">
        <v>177</v>
      </c>
      <c r="B6575" t="s">
        <v>476</v>
      </c>
      <c r="C6575" s="1">
        <v>0.29693239438343699</v>
      </c>
    </row>
    <row r="6576" spans="1:3" x14ac:dyDescent="0.25">
      <c r="A6576" t="s">
        <v>177</v>
      </c>
      <c r="B6576" t="s">
        <v>197</v>
      </c>
      <c r="C6576" s="1">
        <v>0.29250521037270899</v>
      </c>
    </row>
    <row r="6577" spans="1:3" x14ac:dyDescent="0.25">
      <c r="A6577" t="s">
        <v>177</v>
      </c>
      <c r="B6577" t="s">
        <v>128</v>
      </c>
      <c r="C6577" s="1">
        <v>0.32800256954363699</v>
      </c>
    </row>
    <row r="6578" spans="1:3" x14ac:dyDescent="0.25">
      <c r="A6578" t="s">
        <v>177</v>
      </c>
      <c r="B6578" t="s">
        <v>310</v>
      </c>
      <c r="C6578" s="1">
        <v>0.29741604047790099</v>
      </c>
    </row>
    <row r="6579" spans="1:3" x14ac:dyDescent="0.25">
      <c r="A6579" t="s">
        <v>177</v>
      </c>
      <c r="B6579" t="s">
        <v>311</v>
      </c>
      <c r="C6579" s="1">
        <v>0.29118190965716301</v>
      </c>
    </row>
    <row r="6580" spans="1:3" x14ac:dyDescent="0.25">
      <c r="A6580" t="s">
        <v>177</v>
      </c>
      <c r="B6580" t="s">
        <v>479</v>
      </c>
      <c r="C6580" s="1">
        <v>0.29272074421133898</v>
      </c>
    </row>
    <row r="6581" spans="1:3" x14ac:dyDescent="0.25">
      <c r="A6581" t="s">
        <v>177</v>
      </c>
      <c r="B6581" t="s">
        <v>203</v>
      </c>
      <c r="C6581" s="1">
        <v>0.30946105875088398</v>
      </c>
    </row>
    <row r="6582" spans="1:3" x14ac:dyDescent="0.25">
      <c r="A6582" t="s">
        <v>177</v>
      </c>
      <c r="B6582" t="s">
        <v>204</v>
      </c>
      <c r="C6582" s="1">
        <v>0.29279248969065003</v>
      </c>
    </row>
    <row r="6583" spans="1:3" x14ac:dyDescent="0.25">
      <c r="A6583" t="s">
        <v>177</v>
      </c>
      <c r="B6583" t="s">
        <v>205</v>
      </c>
      <c r="C6583" s="1">
        <v>0.29563384086774402</v>
      </c>
    </row>
    <row r="6584" spans="1:3" x14ac:dyDescent="0.25">
      <c r="A6584" t="s">
        <v>177</v>
      </c>
      <c r="B6584" t="s">
        <v>318</v>
      </c>
      <c r="C6584" s="1">
        <v>0.31963697045671302</v>
      </c>
    </row>
    <row r="6585" spans="1:3" x14ac:dyDescent="0.25">
      <c r="A6585" t="s">
        <v>177</v>
      </c>
      <c r="B6585" t="s">
        <v>130</v>
      </c>
      <c r="C6585" s="1">
        <v>0.322903498697374</v>
      </c>
    </row>
    <row r="6586" spans="1:3" x14ac:dyDescent="0.25">
      <c r="A6586" t="s">
        <v>177</v>
      </c>
      <c r="B6586" t="s">
        <v>206</v>
      </c>
      <c r="C6586" s="1">
        <v>0.303736169640829</v>
      </c>
    </row>
    <row r="6587" spans="1:3" x14ac:dyDescent="0.25">
      <c r="A6587" t="s">
        <v>177</v>
      </c>
      <c r="B6587" t="s">
        <v>131</v>
      </c>
      <c r="C6587" s="1">
        <v>0.34517095203451698</v>
      </c>
    </row>
    <row r="6588" spans="1:3" x14ac:dyDescent="0.25">
      <c r="A6588" t="s">
        <v>177</v>
      </c>
      <c r="B6588" t="s">
        <v>322</v>
      </c>
      <c r="C6588" s="1">
        <v>0.29271668136380202</v>
      </c>
    </row>
    <row r="6589" spans="1:3" x14ac:dyDescent="0.25">
      <c r="A6589" t="s">
        <v>177</v>
      </c>
      <c r="B6589" t="s">
        <v>482</v>
      </c>
      <c r="C6589" s="1">
        <v>0.28950836904846</v>
      </c>
    </row>
    <row r="6590" spans="1:3" x14ac:dyDescent="0.25">
      <c r="A6590" t="s">
        <v>177</v>
      </c>
      <c r="B6590" t="s">
        <v>133</v>
      </c>
      <c r="C6590" s="1">
        <v>0.30771311566423198</v>
      </c>
    </row>
    <row r="6591" spans="1:3" x14ac:dyDescent="0.25">
      <c r="A6591" t="s">
        <v>177</v>
      </c>
      <c r="B6591" t="s">
        <v>207</v>
      </c>
      <c r="C6591" s="1">
        <v>0.30929206036593898</v>
      </c>
    </row>
    <row r="6592" spans="1:3" x14ac:dyDescent="0.25">
      <c r="A6592" t="s">
        <v>177</v>
      </c>
      <c r="B6592" t="s">
        <v>208</v>
      </c>
      <c r="C6592" s="1">
        <v>0.33427666766911701</v>
      </c>
    </row>
    <row r="6593" spans="1:3" x14ac:dyDescent="0.25">
      <c r="A6593" t="s">
        <v>177</v>
      </c>
      <c r="B6593" t="s">
        <v>209</v>
      </c>
      <c r="C6593" s="1">
        <v>0.32027165421312997</v>
      </c>
    </row>
    <row r="6594" spans="1:3" x14ac:dyDescent="0.25">
      <c r="A6594" t="s">
        <v>177</v>
      </c>
      <c r="B6594" t="s">
        <v>134</v>
      </c>
      <c r="C6594" s="1">
        <v>0.29313255842667102</v>
      </c>
    </row>
    <row r="6595" spans="1:3" x14ac:dyDescent="0.25">
      <c r="A6595" t="s">
        <v>177</v>
      </c>
      <c r="B6595" t="s">
        <v>213</v>
      </c>
      <c r="C6595" s="1">
        <v>0.301221238720143</v>
      </c>
    </row>
    <row r="6596" spans="1:3" x14ac:dyDescent="0.25">
      <c r="A6596" t="s">
        <v>177</v>
      </c>
      <c r="B6596" t="s">
        <v>215</v>
      </c>
      <c r="C6596" s="1">
        <v>0.29566095566467898</v>
      </c>
    </row>
    <row r="6597" spans="1:3" x14ac:dyDescent="0.25">
      <c r="A6597" t="s">
        <v>177</v>
      </c>
      <c r="B6597" t="s">
        <v>135</v>
      </c>
      <c r="C6597" s="1">
        <v>0.31797553620937502</v>
      </c>
    </row>
    <row r="6598" spans="1:3" x14ac:dyDescent="0.25">
      <c r="A6598" t="s">
        <v>177</v>
      </c>
      <c r="B6598" t="s">
        <v>218</v>
      </c>
      <c r="C6598" s="1">
        <v>0.295505258093404</v>
      </c>
    </row>
    <row r="6599" spans="1:3" x14ac:dyDescent="0.25">
      <c r="A6599" t="s">
        <v>177</v>
      </c>
      <c r="B6599" t="s">
        <v>421</v>
      </c>
      <c r="C6599" s="1">
        <v>0.29940692701406302</v>
      </c>
    </row>
    <row r="6600" spans="1:3" x14ac:dyDescent="0.25">
      <c r="A6600" t="s">
        <v>177</v>
      </c>
      <c r="B6600" t="s">
        <v>136</v>
      </c>
      <c r="C6600" s="1">
        <v>0.309242967789437</v>
      </c>
    </row>
    <row r="6601" spans="1:3" x14ac:dyDescent="0.25">
      <c r="A6601" t="s">
        <v>177</v>
      </c>
      <c r="B6601" t="s">
        <v>223</v>
      </c>
      <c r="C6601" s="1">
        <v>0.29176788041884799</v>
      </c>
    </row>
    <row r="6602" spans="1:3" x14ac:dyDescent="0.25">
      <c r="A6602" t="s">
        <v>177</v>
      </c>
      <c r="B6602" t="s">
        <v>336</v>
      </c>
      <c r="C6602" s="1">
        <v>0.29879910182286701</v>
      </c>
    </row>
    <row r="6603" spans="1:3" x14ac:dyDescent="0.25">
      <c r="A6603" t="s">
        <v>177</v>
      </c>
      <c r="B6603" t="s">
        <v>224</v>
      </c>
      <c r="C6603" s="1">
        <v>0.291940867197373</v>
      </c>
    </row>
    <row r="6604" spans="1:3" x14ac:dyDescent="0.25">
      <c r="A6604" t="s">
        <v>177</v>
      </c>
      <c r="B6604" t="s">
        <v>137</v>
      </c>
      <c r="C6604" s="1">
        <v>0.32451541542999102</v>
      </c>
    </row>
    <row r="6605" spans="1:3" x14ac:dyDescent="0.25">
      <c r="A6605" t="s">
        <v>177</v>
      </c>
      <c r="B6605" t="s">
        <v>227</v>
      </c>
      <c r="C6605" s="1">
        <v>0.33219037497014697</v>
      </c>
    </row>
    <row r="6606" spans="1:3" x14ac:dyDescent="0.25">
      <c r="A6606" t="s">
        <v>177</v>
      </c>
      <c r="B6606" t="s">
        <v>228</v>
      </c>
      <c r="C6606" s="1">
        <v>0.29869866745943402</v>
      </c>
    </row>
    <row r="6607" spans="1:3" x14ac:dyDescent="0.25">
      <c r="A6607" t="s">
        <v>177</v>
      </c>
      <c r="B6607" t="s">
        <v>340</v>
      </c>
      <c r="C6607" s="1">
        <v>0.29121631588025298</v>
      </c>
    </row>
    <row r="6608" spans="1:3" x14ac:dyDescent="0.25">
      <c r="A6608" t="s">
        <v>177</v>
      </c>
      <c r="B6608" t="s">
        <v>229</v>
      </c>
      <c r="C6608" s="1">
        <v>0.29133631855551601</v>
      </c>
    </row>
    <row r="6609" spans="1:3" x14ac:dyDescent="0.25">
      <c r="A6609" t="s">
        <v>177</v>
      </c>
      <c r="B6609" t="s">
        <v>342</v>
      </c>
      <c r="C6609" s="1">
        <v>0.29990409693946601</v>
      </c>
    </row>
    <row r="6610" spans="1:3" x14ac:dyDescent="0.25">
      <c r="A6610" t="s">
        <v>177</v>
      </c>
      <c r="B6610" t="s">
        <v>232</v>
      </c>
      <c r="C6610" s="1">
        <v>0.30512685953394703</v>
      </c>
    </row>
    <row r="6611" spans="1:3" x14ac:dyDescent="0.25">
      <c r="A6611" t="s">
        <v>177</v>
      </c>
      <c r="B6611" t="s">
        <v>233</v>
      </c>
      <c r="C6611" s="1">
        <v>0.29378188765818197</v>
      </c>
    </row>
    <row r="6612" spans="1:3" x14ac:dyDescent="0.25">
      <c r="A6612" t="s">
        <v>177</v>
      </c>
      <c r="B6612" t="s">
        <v>140</v>
      </c>
      <c r="C6612" s="1">
        <v>0.31523535634656702</v>
      </c>
    </row>
    <row r="6613" spans="1:3" x14ac:dyDescent="0.25">
      <c r="A6613" t="s">
        <v>177</v>
      </c>
      <c r="B6613" t="s">
        <v>234</v>
      </c>
      <c r="C6613" s="1">
        <v>0.29841451092167198</v>
      </c>
    </row>
    <row r="6614" spans="1:3" x14ac:dyDescent="0.25">
      <c r="A6614" t="s">
        <v>177</v>
      </c>
      <c r="B6614" t="s">
        <v>141</v>
      </c>
      <c r="C6614" s="1">
        <v>0.32585755021358198</v>
      </c>
    </row>
    <row r="6615" spans="1:3" x14ac:dyDescent="0.25">
      <c r="A6615" t="s">
        <v>177</v>
      </c>
      <c r="B6615" t="s">
        <v>346</v>
      </c>
      <c r="C6615" s="1">
        <v>0.29312821234495001</v>
      </c>
    </row>
    <row r="6616" spans="1:3" x14ac:dyDescent="0.25">
      <c r="A6616" t="s">
        <v>177</v>
      </c>
      <c r="B6616" t="s">
        <v>348</v>
      </c>
      <c r="C6616" s="1">
        <v>0.29156254985471602</v>
      </c>
    </row>
    <row r="6617" spans="1:3" x14ac:dyDescent="0.25">
      <c r="A6617" t="s">
        <v>177</v>
      </c>
      <c r="B6617" t="s">
        <v>237</v>
      </c>
      <c r="C6617" s="1">
        <v>0.32559022751042999</v>
      </c>
    </row>
    <row r="6618" spans="1:3" x14ac:dyDescent="0.25">
      <c r="A6618" t="s">
        <v>177</v>
      </c>
      <c r="B6618" t="s">
        <v>239</v>
      </c>
      <c r="C6618" s="1">
        <v>0.34750830721527998</v>
      </c>
    </row>
    <row r="6619" spans="1:3" x14ac:dyDescent="0.25">
      <c r="A6619" t="s">
        <v>177</v>
      </c>
      <c r="B6619" t="s">
        <v>142</v>
      </c>
      <c r="C6619" s="1">
        <v>0.30666679196831398</v>
      </c>
    </row>
    <row r="6620" spans="1:3" x14ac:dyDescent="0.25">
      <c r="A6620" t="s">
        <v>177</v>
      </c>
      <c r="B6620" t="s">
        <v>143</v>
      </c>
      <c r="C6620" s="1">
        <v>0.32809282745488599</v>
      </c>
    </row>
    <row r="6621" spans="1:3" x14ac:dyDescent="0.25">
      <c r="A6621" t="s">
        <v>177</v>
      </c>
      <c r="B6621" t="s">
        <v>240</v>
      </c>
      <c r="C6621" s="1">
        <v>0.29094475799980801</v>
      </c>
    </row>
    <row r="6622" spans="1:3" x14ac:dyDescent="0.25">
      <c r="A6622" t="s">
        <v>177</v>
      </c>
      <c r="B6622" t="s">
        <v>241</v>
      </c>
      <c r="C6622" s="1">
        <v>0.29803830730497399</v>
      </c>
    </row>
    <row r="6623" spans="1:3" x14ac:dyDescent="0.25">
      <c r="A6623" t="s">
        <v>177</v>
      </c>
      <c r="B6623" t="s">
        <v>242</v>
      </c>
      <c r="C6623" s="1">
        <v>0.35360326748405102</v>
      </c>
    </row>
    <row r="6624" spans="1:3" x14ac:dyDescent="0.25">
      <c r="A6624" t="s">
        <v>177</v>
      </c>
      <c r="B6624" t="s">
        <v>426</v>
      </c>
      <c r="C6624" s="1">
        <v>0.29514023713629201</v>
      </c>
    </row>
    <row r="6625" spans="1:3" x14ac:dyDescent="0.25">
      <c r="A6625" t="s">
        <v>177</v>
      </c>
      <c r="B6625" t="s">
        <v>146</v>
      </c>
      <c r="C6625" s="1">
        <v>0.319607090016996</v>
      </c>
    </row>
    <row r="6626" spans="1:3" x14ac:dyDescent="0.25">
      <c r="A6626" t="s">
        <v>177</v>
      </c>
      <c r="B6626" t="s">
        <v>357</v>
      </c>
      <c r="C6626" s="1">
        <v>0.297265475220019</v>
      </c>
    </row>
    <row r="6627" spans="1:3" x14ac:dyDescent="0.25">
      <c r="A6627" t="s">
        <v>177</v>
      </c>
      <c r="B6627" t="s">
        <v>243</v>
      </c>
      <c r="C6627" s="1">
        <v>0.29754852046309299</v>
      </c>
    </row>
    <row r="6628" spans="1:3" x14ac:dyDescent="0.25">
      <c r="A6628" t="s">
        <v>177</v>
      </c>
      <c r="B6628" t="s">
        <v>148</v>
      </c>
      <c r="C6628" s="1">
        <v>0.30700213891959999</v>
      </c>
    </row>
    <row r="6629" spans="1:3" x14ac:dyDescent="0.25">
      <c r="A6629" t="s">
        <v>177</v>
      </c>
      <c r="B6629" t="s">
        <v>244</v>
      </c>
      <c r="C6629" s="1">
        <v>0.30624627869844501</v>
      </c>
    </row>
    <row r="6630" spans="1:3" x14ac:dyDescent="0.25">
      <c r="A6630" t="s">
        <v>177</v>
      </c>
      <c r="B6630" t="s">
        <v>245</v>
      </c>
      <c r="C6630" s="1">
        <v>0.30519215903650398</v>
      </c>
    </row>
    <row r="6631" spans="1:3" x14ac:dyDescent="0.25">
      <c r="A6631" t="s">
        <v>177</v>
      </c>
      <c r="B6631" t="s">
        <v>359</v>
      </c>
      <c r="C6631" s="1">
        <v>0.29608748072902202</v>
      </c>
    </row>
    <row r="6632" spans="1:3" x14ac:dyDescent="0.25">
      <c r="A6632" t="s">
        <v>177</v>
      </c>
      <c r="B6632" t="s">
        <v>428</v>
      </c>
      <c r="C6632" s="1">
        <v>0.29239948291457402</v>
      </c>
    </row>
    <row r="6633" spans="1:3" x14ac:dyDescent="0.25">
      <c r="A6633" t="s">
        <v>177</v>
      </c>
      <c r="B6633" t="s">
        <v>247</v>
      </c>
      <c r="C6633" s="1">
        <v>0.312734645253329</v>
      </c>
    </row>
    <row r="6634" spans="1:3" x14ac:dyDescent="0.25">
      <c r="A6634" t="s">
        <v>177</v>
      </c>
      <c r="B6634" t="s">
        <v>150</v>
      </c>
      <c r="C6634" s="1">
        <v>0.30329503473325697</v>
      </c>
    </row>
    <row r="6635" spans="1:3" x14ac:dyDescent="0.25">
      <c r="A6635" t="s">
        <v>177</v>
      </c>
      <c r="B6635" t="s">
        <v>250</v>
      </c>
      <c r="C6635" s="1">
        <v>0.29688286778281903</v>
      </c>
    </row>
    <row r="6636" spans="1:3" x14ac:dyDescent="0.25">
      <c r="A6636" t="s">
        <v>177</v>
      </c>
      <c r="B6636" t="s">
        <v>251</v>
      </c>
      <c r="C6636" s="1">
        <v>0.29349270324930299</v>
      </c>
    </row>
    <row r="6637" spans="1:3" x14ac:dyDescent="0.25">
      <c r="A6637" t="s">
        <v>177</v>
      </c>
      <c r="B6637" t="s">
        <v>253</v>
      </c>
      <c r="C6637" s="1">
        <v>0.33744912028653401</v>
      </c>
    </row>
    <row r="6638" spans="1:3" x14ac:dyDescent="0.25">
      <c r="A6638" t="s">
        <v>177</v>
      </c>
      <c r="B6638" t="s">
        <v>152</v>
      </c>
      <c r="C6638" s="1">
        <v>0.30043935620328699</v>
      </c>
    </row>
    <row r="6639" spans="1:3" x14ac:dyDescent="0.25">
      <c r="A6639" t="s">
        <v>177</v>
      </c>
      <c r="B6639" t="s">
        <v>254</v>
      </c>
      <c r="C6639" s="1">
        <v>0.299217491078905</v>
      </c>
    </row>
    <row r="6640" spans="1:3" x14ac:dyDescent="0.25">
      <c r="A6640" t="s">
        <v>177</v>
      </c>
      <c r="B6640" t="s">
        <v>255</v>
      </c>
      <c r="C6640" s="1">
        <v>0.29496571908107899</v>
      </c>
    </row>
    <row r="6641" spans="1:3" x14ac:dyDescent="0.25">
      <c r="A6641" t="s">
        <v>177</v>
      </c>
      <c r="B6641" t="s">
        <v>256</v>
      </c>
      <c r="C6641" s="1">
        <v>0.29543446418452501</v>
      </c>
    </row>
    <row r="6642" spans="1:3" x14ac:dyDescent="0.25">
      <c r="A6642" t="s">
        <v>177</v>
      </c>
      <c r="B6642" t="s">
        <v>259</v>
      </c>
      <c r="C6642" s="1">
        <v>0.29313772134653099</v>
      </c>
    </row>
    <row r="6643" spans="1:3" x14ac:dyDescent="0.25">
      <c r="A6643" t="s">
        <v>177</v>
      </c>
      <c r="B6643" t="s">
        <v>483</v>
      </c>
      <c r="C6643" s="1">
        <v>0.294672064269897</v>
      </c>
    </row>
    <row r="6644" spans="1:3" x14ac:dyDescent="0.25">
      <c r="A6644" t="s">
        <v>177</v>
      </c>
      <c r="B6644" t="s">
        <v>263</v>
      </c>
      <c r="C6644" s="1">
        <v>0.312596572042666</v>
      </c>
    </row>
    <row r="6645" spans="1:3" x14ac:dyDescent="0.25">
      <c r="A6645" t="s">
        <v>177</v>
      </c>
      <c r="B6645" t="s">
        <v>429</v>
      </c>
      <c r="C6645" s="1">
        <v>0.29842093382438101</v>
      </c>
    </row>
    <row r="6646" spans="1:3" x14ac:dyDescent="0.25">
      <c r="A6646" t="s">
        <v>177</v>
      </c>
      <c r="B6646" t="s">
        <v>430</v>
      </c>
      <c r="C6646" s="1">
        <v>0.29861728330583298</v>
      </c>
    </row>
    <row r="6647" spans="1:3" x14ac:dyDescent="0.25">
      <c r="A6647" t="s">
        <v>177</v>
      </c>
      <c r="B6647" t="s">
        <v>265</v>
      </c>
      <c r="C6647" s="1">
        <v>0.29686699715559001</v>
      </c>
    </row>
    <row r="6648" spans="1:3" x14ac:dyDescent="0.25">
      <c r="A6648" t="s">
        <v>177</v>
      </c>
      <c r="B6648" t="s">
        <v>267</v>
      </c>
      <c r="C6648" s="1">
        <v>0.291156741609433</v>
      </c>
    </row>
    <row r="6649" spans="1:3" x14ac:dyDescent="0.25">
      <c r="A6649" t="s">
        <v>177</v>
      </c>
      <c r="B6649" t="s">
        <v>269</v>
      </c>
      <c r="C6649" s="1">
        <v>0.29279627869152097</v>
      </c>
    </row>
    <row r="6650" spans="1:3" x14ac:dyDescent="0.25">
      <c r="A6650" t="s">
        <v>177</v>
      </c>
      <c r="B6650" t="s">
        <v>270</v>
      </c>
      <c r="C6650" s="1">
        <v>0.30498638432234798</v>
      </c>
    </row>
    <row r="6651" spans="1:3" x14ac:dyDescent="0.25">
      <c r="A6651" t="s">
        <v>177</v>
      </c>
      <c r="B6651" t="s">
        <v>271</v>
      </c>
      <c r="C6651" s="1">
        <v>0.30136354924119901</v>
      </c>
    </row>
    <row r="6652" spans="1:3" x14ac:dyDescent="0.25">
      <c r="A6652" t="s">
        <v>177</v>
      </c>
      <c r="B6652" t="s">
        <v>376</v>
      </c>
      <c r="C6652" s="1">
        <v>0.29129720352886002</v>
      </c>
    </row>
    <row r="6653" spans="1:3" x14ac:dyDescent="0.25">
      <c r="A6653" t="s">
        <v>177</v>
      </c>
      <c r="B6653" t="s">
        <v>272</v>
      </c>
      <c r="C6653" s="1">
        <v>0.29999601267104498</v>
      </c>
    </row>
    <row r="6654" spans="1:3" x14ac:dyDescent="0.25">
      <c r="A6654" t="s">
        <v>177</v>
      </c>
      <c r="B6654" t="s">
        <v>153</v>
      </c>
      <c r="C6654" s="1">
        <v>0.33121213542980998</v>
      </c>
    </row>
    <row r="6655" spans="1:3" x14ac:dyDescent="0.25">
      <c r="A6655" t="s">
        <v>286</v>
      </c>
      <c r="B6655" t="s">
        <v>180</v>
      </c>
      <c r="C6655" s="1">
        <v>0.292631843498875</v>
      </c>
    </row>
    <row r="6656" spans="1:3" x14ac:dyDescent="0.25">
      <c r="A6656" t="s">
        <v>286</v>
      </c>
      <c r="B6656" t="s">
        <v>181</v>
      </c>
      <c r="C6656" s="1">
        <v>0.34243567072910702</v>
      </c>
    </row>
    <row r="6657" spans="1:3" x14ac:dyDescent="0.25">
      <c r="A6657" t="s">
        <v>286</v>
      </c>
      <c r="B6657" t="s">
        <v>289</v>
      </c>
      <c r="C6657" s="1">
        <v>0.35282517532757102</v>
      </c>
    </row>
    <row r="6658" spans="1:3" x14ac:dyDescent="0.25">
      <c r="A6658" t="s">
        <v>286</v>
      </c>
      <c r="B6658" t="s">
        <v>183</v>
      </c>
      <c r="C6658" s="1">
        <v>0.29473254198510301</v>
      </c>
    </row>
    <row r="6659" spans="1:3" x14ac:dyDescent="0.25">
      <c r="A6659" t="s">
        <v>286</v>
      </c>
      <c r="B6659" t="s">
        <v>291</v>
      </c>
      <c r="C6659" s="1">
        <v>0.28991833740341899</v>
      </c>
    </row>
    <row r="6660" spans="1:3" x14ac:dyDescent="0.25">
      <c r="A6660" t="s">
        <v>286</v>
      </c>
      <c r="B6660" t="s">
        <v>292</v>
      </c>
      <c r="C6660" s="1">
        <v>0.32253851459062699</v>
      </c>
    </row>
    <row r="6661" spans="1:3" x14ac:dyDescent="0.25">
      <c r="A6661" t="s">
        <v>286</v>
      </c>
      <c r="B6661" t="s">
        <v>294</v>
      </c>
      <c r="C6661" s="1">
        <v>0.31080256042236398</v>
      </c>
    </row>
    <row r="6662" spans="1:3" x14ac:dyDescent="0.25">
      <c r="A6662" t="s">
        <v>286</v>
      </c>
      <c r="B6662" t="s">
        <v>470</v>
      </c>
      <c r="C6662" s="1">
        <v>0.34062369906258899</v>
      </c>
    </row>
    <row r="6663" spans="1:3" x14ac:dyDescent="0.25">
      <c r="A6663" t="s">
        <v>286</v>
      </c>
      <c r="B6663" t="s">
        <v>471</v>
      </c>
      <c r="C6663" s="1">
        <v>0.30149885446056501</v>
      </c>
    </row>
    <row r="6664" spans="1:3" x14ac:dyDescent="0.25">
      <c r="A6664" t="s">
        <v>286</v>
      </c>
      <c r="B6664" t="s">
        <v>295</v>
      </c>
      <c r="C6664" s="1">
        <v>0.28972707754896299</v>
      </c>
    </row>
    <row r="6665" spans="1:3" x14ac:dyDescent="0.25">
      <c r="A6665" t="s">
        <v>286</v>
      </c>
      <c r="B6665" t="s">
        <v>187</v>
      </c>
      <c r="C6665" s="1">
        <v>0.30256113945980301</v>
      </c>
    </row>
    <row r="6666" spans="1:3" x14ac:dyDescent="0.25">
      <c r="A6666" t="s">
        <v>286</v>
      </c>
      <c r="B6666" t="s">
        <v>188</v>
      </c>
      <c r="C6666" s="1">
        <v>0.34189956030443802</v>
      </c>
    </row>
    <row r="6667" spans="1:3" x14ac:dyDescent="0.25">
      <c r="A6667" t="s">
        <v>286</v>
      </c>
      <c r="B6667" t="s">
        <v>125</v>
      </c>
      <c r="C6667" s="1">
        <v>0.335302972220138</v>
      </c>
    </row>
    <row r="6668" spans="1:3" x14ac:dyDescent="0.25">
      <c r="A6668" t="s">
        <v>286</v>
      </c>
      <c r="B6668" t="s">
        <v>190</v>
      </c>
      <c r="C6668" s="1">
        <v>0.29414096936672102</v>
      </c>
    </row>
    <row r="6669" spans="1:3" x14ac:dyDescent="0.25">
      <c r="A6669" t="s">
        <v>286</v>
      </c>
      <c r="B6669" t="s">
        <v>302</v>
      </c>
      <c r="C6669" s="1">
        <v>0.296753694460972</v>
      </c>
    </row>
    <row r="6670" spans="1:3" x14ac:dyDescent="0.25">
      <c r="A6670" t="s">
        <v>286</v>
      </c>
      <c r="B6670" t="s">
        <v>303</v>
      </c>
      <c r="C6670" s="1">
        <v>0.315408215895149</v>
      </c>
    </row>
    <row r="6671" spans="1:3" x14ac:dyDescent="0.25">
      <c r="A6671" t="s">
        <v>286</v>
      </c>
      <c r="B6671" t="s">
        <v>304</v>
      </c>
      <c r="C6671" s="1">
        <v>0.31719007145962302</v>
      </c>
    </row>
    <row r="6672" spans="1:3" x14ac:dyDescent="0.25">
      <c r="A6672" t="s">
        <v>286</v>
      </c>
      <c r="B6672" t="s">
        <v>392</v>
      </c>
      <c r="C6672" s="1">
        <v>0.30672321164369698</v>
      </c>
    </row>
    <row r="6673" spans="1:3" x14ac:dyDescent="0.25">
      <c r="A6673" t="s">
        <v>286</v>
      </c>
      <c r="B6673" t="s">
        <v>192</v>
      </c>
      <c r="C6673" s="1">
        <v>0.30142518231760201</v>
      </c>
    </row>
    <row r="6674" spans="1:3" x14ac:dyDescent="0.25">
      <c r="A6674" t="s">
        <v>286</v>
      </c>
      <c r="B6674" t="s">
        <v>393</v>
      </c>
      <c r="C6674" s="1">
        <v>0.326232979622262</v>
      </c>
    </row>
    <row r="6675" spans="1:3" x14ac:dyDescent="0.25">
      <c r="A6675" t="s">
        <v>286</v>
      </c>
      <c r="B6675" t="s">
        <v>306</v>
      </c>
      <c r="C6675" s="1">
        <v>0.33883921753199298</v>
      </c>
    </row>
    <row r="6676" spans="1:3" x14ac:dyDescent="0.25">
      <c r="A6676" t="s">
        <v>286</v>
      </c>
      <c r="B6676" t="s">
        <v>308</v>
      </c>
      <c r="C6676" s="1">
        <v>0.31892465201973302</v>
      </c>
    </row>
    <row r="6677" spans="1:3" x14ac:dyDescent="0.25">
      <c r="A6677" t="s">
        <v>286</v>
      </c>
      <c r="B6677" t="s">
        <v>198</v>
      </c>
      <c r="C6677" s="1">
        <v>0.29388281274848599</v>
      </c>
    </row>
    <row r="6678" spans="1:3" x14ac:dyDescent="0.25">
      <c r="A6678" t="s">
        <v>286</v>
      </c>
      <c r="B6678" t="s">
        <v>309</v>
      </c>
      <c r="C6678" s="1">
        <v>0.33977159392464601</v>
      </c>
    </row>
    <row r="6679" spans="1:3" x14ac:dyDescent="0.25">
      <c r="A6679" t="s">
        <v>286</v>
      </c>
      <c r="B6679" t="s">
        <v>128</v>
      </c>
      <c r="C6679" s="1">
        <v>0.31590293018814303</v>
      </c>
    </row>
    <row r="6680" spans="1:3" x14ac:dyDescent="0.25">
      <c r="A6680" t="s">
        <v>286</v>
      </c>
      <c r="B6680" t="s">
        <v>410</v>
      </c>
      <c r="C6680" s="1">
        <v>0.33210166129765301</v>
      </c>
    </row>
    <row r="6681" spans="1:3" x14ac:dyDescent="0.25">
      <c r="A6681" t="s">
        <v>286</v>
      </c>
      <c r="B6681" t="s">
        <v>312</v>
      </c>
      <c r="C6681" s="1">
        <v>0.32606673919044599</v>
      </c>
    </row>
    <row r="6682" spans="1:3" x14ac:dyDescent="0.25">
      <c r="A6682" t="s">
        <v>286</v>
      </c>
      <c r="B6682" t="s">
        <v>200</v>
      </c>
      <c r="C6682" s="1">
        <v>0.31742938441663798</v>
      </c>
    </row>
    <row r="6683" spans="1:3" x14ac:dyDescent="0.25">
      <c r="A6683" t="s">
        <v>286</v>
      </c>
      <c r="B6683" t="s">
        <v>201</v>
      </c>
      <c r="C6683" s="1">
        <v>0.32613781778602502</v>
      </c>
    </row>
    <row r="6684" spans="1:3" x14ac:dyDescent="0.25">
      <c r="A6684" t="s">
        <v>286</v>
      </c>
      <c r="B6684" t="s">
        <v>394</v>
      </c>
      <c r="C6684" s="1">
        <v>0.326431692188972</v>
      </c>
    </row>
    <row r="6685" spans="1:3" x14ac:dyDescent="0.25">
      <c r="A6685" t="s">
        <v>286</v>
      </c>
      <c r="B6685" t="s">
        <v>395</v>
      </c>
      <c r="C6685" s="1">
        <v>0.317257235508974</v>
      </c>
    </row>
    <row r="6686" spans="1:3" x14ac:dyDescent="0.25">
      <c r="A6686" t="s">
        <v>286</v>
      </c>
      <c r="B6686" t="s">
        <v>396</v>
      </c>
      <c r="C6686" s="1">
        <v>0.32553751952126098</v>
      </c>
    </row>
    <row r="6687" spans="1:3" x14ac:dyDescent="0.25">
      <c r="A6687" t="s">
        <v>286</v>
      </c>
      <c r="B6687" t="s">
        <v>131</v>
      </c>
      <c r="C6687" s="1">
        <v>0.34070006095563699</v>
      </c>
    </row>
    <row r="6688" spans="1:3" x14ac:dyDescent="0.25">
      <c r="A6688" t="s">
        <v>286</v>
      </c>
      <c r="B6688" t="s">
        <v>325</v>
      </c>
      <c r="C6688" s="1">
        <v>0.32276765242330802</v>
      </c>
    </row>
    <row r="6689" spans="1:3" x14ac:dyDescent="0.25">
      <c r="A6689" t="s">
        <v>286</v>
      </c>
      <c r="B6689" t="s">
        <v>328</v>
      </c>
      <c r="C6689" s="1">
        <v>0.28933807494105201</v>
      </c>
    </row>
    <row r="6690" spans="1:3" x14ac:dyDescent="0.25">
      <c r="A6690" t="s">
        <v>286</v>
      </c>
      <c r="B6690" t="s">
        <v>208</v>
      </c>
      <c r="C6690" s="1">
        <v>0.32352486419005499</v>
      </c>
    </row>
    <row r="6691" spans="1:3" x14ac:dyDescent="0.25">
      <c r="A6691" t="s">
        <v>286</v>
      </c>
      <c r="B6691" t="s">
        <v>210</v>
      </c>
      <c r="C6691" s="1">
        <v>0.35509042904695198</v>
      </c>
    </row>
    <row r="6692" spans="1:3" x14ac:dyDescent="0.25">
      <c r="A6692" t="s">
        <v>286</v>
      </c>
      <c r="B6692" t="s">
        <v>329</v>
      </c>
      <c r="C6692" s="1">
        <v>0.31217553026059702</v>
      </c>
    </row>
    <row r="6693" spans="1:3" x14ac:dyDescent="0.25">
      <c r="A6693" t="s">
        <v>286</v>
      </c>
      <c r="B6693" t="s">
        <v>212</v>
      </c>
      <c r="C6693" s="1">
        <v>0.32672041283639702</v>
      </c>
    </row>
    <row r="6694" spans="1:3" x14ac:dyDescent="0.25">
      <c r="A6694" t="s">
        <v>286</v>
      </c>
      <c r="B6694" t="s">
        <v>397</v>
      </c>
      <c r="C6694" s="1">
        <v>0.32242602910565099</v>
      </c>
    </row>
    <row r="6695" spans="1:3" x14ac:dyDescent="0.25">
      <c r="A6695" t="s">
        <v>286</v>
      </c>
      <c r="B6695" t="s">
        <v>213</v>
      </c>
      <c r="C6695" s="1">
        <v>0.303108137170845</v>
      </c>
    </row>
    <row r="6696" spans="1:3" x14ac:dyDescent="0.25">
      <c r="A6696" t="s">
        <v>286</v>
      </c>
      <c r="B6696" t="s">
        <v>331</v>
      </c>
      <c r="C6696" s="1">
        <v>0.30827693047869598</v>
      </c>
    </row>
    <row r="6697" spans="1:3" x14ac:dyDescent="0.25">
      <c r="A6697" t="s">
        <v>286</v>
      </c>
      <c r="B6697" t="s">
        <v>214</v>
      </c>
      <c r="C6697" s="1">
        <v>0.32588186865633301</v>
      </c>
    </row>
    <row r="6698" spans="1:3" x14ac:dyDescent="0.25">
      <c r="A6698" t="s">
        <v>286</v>
      </c>
      <c r="B6698" t="s">
        <v>216</v>
      </c>
      <c r="C6698" s="1">
        <v>0.29343739147458497</v>
      </c>
    </row>
    <row r="6699" spans="1:3" x14ac:dyDescent="0.25">
      <c r="A6699" t="s">
        <v>286</v>
      </c>
      <c r="B6699" t="s">
        <v>217</v>
      </c>
      <c r="C6699" s="1">
        <v>0.33355926940250602</v>
      </c>
    </row>
    <row r="6700" spans="1:3" x14ac:dyDescent="0.25">
      <c r="A6700" t="s">
        <v>286</v>
      </c>
      <c r="B6700" t="s">
        <v>334</v>
      </c>
      <c r="C6700" s="1">
        <v>0.30173961752930301</v>
      </c>
    </row>
    <row r="6701" spans="1:3" x14ac:dyDescent="0.25">
      <c r="A6701" t="s">
        <v>286</v>
      </c>
      <c r="B6701" t="s">
        <v>219</v>
      </c>
      <c r="C6701" s="1">
        <v>0.332031066094859</v>
      </c>
    </row>
    <row r="6702" spans="1:3" x14ac:dyDescent="0.25">
      <c r="A6702" t="s">
        <v>286</v>
      </c>
      <c r="B6702" t="s">
        <v>398</v>
      </c>
      <c r="C6702" s="1">
        <v>0.32960349949600298</v>
      </c>
    </row>
    <row r="6703" spans="1:3" x14ac:dyDescent="0.25">
      <c r="A6703" t="s">
        <v>286</v>
      </c>
      <c r="B6703" t="s">
        <v>399</v>
      </c>
      <c r="C6703" s="1">
        <v>0.311696173554394</v>
      </c>
    </row>
    <row r="6704" spans="1:3" x14ac:dyDescent="0.25">
      <c r="A6704" t="s">
        <v>286</v>
      </c>
      <c r="B6704" t="s">
        <v>337</v>
      </c>
      <c r="C6704" s="1">
        <v>0.33299528648585802</v>
      </c>
    </row>
    <row r="6705" spans="1:3" x14ac:dyDescent="0.25">
      <c r="A6705" t="s">
        <v>286</v>
      </c>
      <c r="B6705" t="s">
        <v>225</v>
      </c>
      <c r="C6705" s="1">
        <v>0.30936557404596499</v>
      </c>
    </row>
    <row r="6706" spans="1:3" x14ac:dyDescent="0.25">
      <c r="A6706" t="s">
        <v>286</v>
      </c>
      <c r="B6706" t="s">
        <v>227</v>
      </c>
      <c r="C6706" s="1">
        <v>0.315249741318682</v>
      </c>
    </row>
    <row r="6707" spans="1:3" x14ac:dyDescent="0.25">
      <c r="A6707" t="s">
        <v>286</v>
      </c>
      <c r="B6707" t="s">
        <v>228</v>
      </c>
      <c r="C6707" s="1">
        <v>0.32578498074920098</v>
      </c>
    </row>
    <row r="6708" spans="1:3" x14ac:dyDescent="0.25">
      <c r="A6708" t="s">
        <v>286</v>
      </c>
      <c r="B6708" t="s">
        <v>229</v>
      </c>
      <c r="C6708" s="1">
        <v>0.31380108771820597</v>
      </c>
    </row>
    <row r="6709" spans="1:3" x14ac:dyDescent="0.25">
      <c r="A6709" t="s">
        <v>286</v>
      </c>
      <c r="B6709" t="s">
        <v>341</v>
      </c>
      <c r="C6709" s="1">
        <v>0.31020727652345098</v>
      </c>
    </row>
    <row r="6710" spans="1:3" x14ac:dyDescent="0.25">
      <c r="A6710" t="s">
        <v>286</v>
      </c>
      <c r="B6710" t="s">
        <v>400</v>
      </c>
      <c r="C6710" s="1">
        <v>0.33103476074339999</v>
      </c>
    </row>
    <row r="6711" spans="1:3" x14ac:dyDescent="0.25">
      <c r="A6711" t="s">
        <v>286</v>
      </c>
      <c r="B6711" t="s">
        <v>231</v>
      </c>
      <c r="C6711" s="1">
        <v>0.29746440327781198</v>
      </c>
    </row>
    <row r="6712" spans="1:3" x14ac:dyDescent="0.25">
      <c r="A6712" t="s">
        <v>286</v>
      </c>
      <c r="B6712" t="s">
        <v>343</v>
      </c>
      <c r="C6712" s="1">
        <v>0.29160598562264201</v>
      </c>
    </row>
    <row r="6713" spans="1:3" x14ac:dyDescent="0.25">
      <c r="A6713" t="s">
        <v>286</v>
      </c>
      <c r="B6713" t="s">
        <v>414</v>
      </c>
      <c r="C6713" s="1">
        <v>0.30082110858809002</v>
      </c>
    </row>
    <row r="6714" spans="1:3" x14ac:dyDescent="0.25">
      <c r="A6714" t="s">
        <v>286</v>
      </c>
      <c r="B6714" t="s">
        <v>235</v>
      </c>
      <c r="C6714" s="1">
        <v>0.29598697022474002</v>
      </c>
    </row>
    <row r="6715" spans="1:3" x14ac:dyDescent="0.25">
      <c r="A6715" t="s">
        <v>286</v>
      </c>
      <c r="B6715" t="s">
        <v>345</v>
      </c>
      <c r="C6715" s="1">
        <v>0.31368512797346199</v>
      </c>
    </row>
    <row r="6716" spans="1:3" x14ac:dyDescent="0.25">
      <c r="A6716" t="s">
        <v>286</v>
      </c>
      <c r="B6716" t="s">
        <v>236</v>
      </c>
      <c r="C6716" s="1">
        <v>0.31088779631089503</v>
      </c>
    </row>
    <row r="6717" spans="1:3" x14ac:dyDescent="0.25">
      <c r="A6717" t="s">
        <v>286</v>
      </c>
      <c r="B6717" t="s">
        <v>141</v>
      </c>
      <c r="C6717" s="1">
        <v>0.29766015751152503</v>
      </c>
    </row>
    <row r="6718" spans="1:3" x14ac:dyDescent="0.25">
      <c r="A6718" t="s">
        <v>286</v>
      </c>
      <c r="B6718" t="s">
        <v>401</v>
      </c>
      <c r="C6718" s="1">
        <v>0.30026940888125703</v>
      </c>
    </row>
    <row r="6719" spans="1:3" x14ac:dyDescent="0.25">
      <c r="A6719" t="s">
        <v>286</v>
      </c>
      <c r="B6719" t="s">
        <v>350</v>
      </c>
      <c r="C6719" s="1">
        <v>0.31629867281477703</v>
      </c>
    </row>
    <row r="6720" spans="1:3" x14ac:dyDescent="0.25">
      <c r="A6720" t="s">
        <v>286</v>
      </c>
      <c r="B6720" t="s">
        <v>351</v>
      </c>
      <c r="C6720" s="1">
        <v>0.29986208536648801</v>
      </c>
    </row>
    <row r="6721" spans="1:3" x14ac:dyDescent="0.25">
      <c r="A6721" t="s">
        <v>286</v>
      </c>
      <c r="B6721" t="s">
        <v>388</v>
      </c>
      <c r="C6721" s="1">
        <v>0.29705175509353299</v>
      </c>
    </row>
    <row r="6722" spans="1:3" x14ac:dyDescent="0.25">
      <c r="A6722" t="s">
        <v>286</v>
      </c>
      <c r="B6722" t="s">
        <v>239</v>
      </c>
      <c r="C6722" s="1">
        <v>0.305473338701099</v>
      </c>
    </row>
    <row r="6723" spans="1:3" x14ac:dyDescent="0.25">
      <c r="A6723" t="s">
        <v>286</v>
      </c>
      <c r="B6723" t="s">
        <v>142</v>
      </c>
      <c r="C6723" s="1">
        <v>0.29573449732350499</v>
      </c>
    </row>
    <row r="6724" spans="1:3" x14ac:dyDescent="0.25">
      <c r="A6724" t="s">
        <v>286</v>
      </c>
      <c r="B6724" t="s">
        <v>425</v>
      </c>
      <c r="C6724" s="1">
        <v>0.291352807584218</v>
      </c>
    </row>
    <row r="6725" spans="1:3" x14ac:dyDescent="0.25">
      <c r="A6725" t="s">
        <v>286</v>
      </c>
      <c r="B6725" t="s">
        <v>242</v>
      </c>
      <c r="C6725" s="1">
        <v>0.32756277281933199</v>
      </c>
    </row>
    <row r="6726" spans="1:3" x14ac:dyDescent="0.25">
      <c r="A6726" t="s">
        <v>286</v>
      </c>
      <c r="B6726" t="s">
        <v>144</v>
      </c>
      <c r="C6726" s="1">
        <v>0.29640369943754002</v>
      </c>
    </row>
    <row r="6727" spans="1:3" x14ac:dyDescent="0.25">
      <c r="A6727" t="s">
        <v>286</v>
      </c>
      <c r="B6727" t="s">
        <v>355</v>
      </c>
      <c r="C6727" s="1">
        <v>0.30222504982472298</v>
      </c>
    </row>
    <row r="6728" spans="1:3" x14ac:dyDescent="0.25">
      <c r="A6728" t="s">
        <v>286</v>
      </c>
      <c r="B6728" t="s">
        <v>146</v>
      </c>
      <c r="C6728" s="1">
        <v>0.29321104673309201</v>
      </c>
    </row>
    <row r="6729" spans="1:3" x14ac:dyDescent="0.25">
      <c r="A6729" t="s">
        <v>286</v>
      </c>
      <c r="B6729" t="s">
        <v>243</v>
      </c>
      <c r="C6729" s="1">
        <v>0.32607822015857502</v>
      </c>
    </row>
    <row r="6730" spans="1:3" x14ac:dyDescent="0.25">
      <c r="A6730" t="s">
        <v>286</v>
      </c>
      <c r="B6730" t="s">
        <v>402</v>
      </c>
      <c r="C6730" s="1">
        <v>0.32365402837242702</v>
      </c>
    </row>
    <row r="6731" spans="1:3" x14ac:dyDescent="0.25">
      <c r="A6731" t="s">
        <v>286</v>
      </c>
      <c r="B6731" t="s">
        <v>358</v>
      </c>
      <c r="C6731" s="1">
        <v>0.32583444374696202</v>
      </c>
    </row>
    <row r="6732" spans="1:3" x14ac:dyDescent="0.25">
      <c r="A6732" t="s">
        <v>286</v>
      </c>
      <c r="B6732" t="s">
        <v>360</v>
      </c>
      <c r="C6732" s="1">
        <v>0.31470781416511101</v>
      </c>
    </row>
    <row r="6733" spans="1:3" x14ac:dyDescent="0.25">
      <c r="A6733" t="s">
        <v>286</v>
      </c>
      <c r="B6733" t="s">
        <v>361</v>
      </c>
      <c r="C6733" s="1">
        <v>0.308264847780235</v>
      </c>
    </row>
    <row r="6734" spans="1:3" x14ac:dyDescent="0.25">
      <c r="A6734" t="s">
        <v>286</v>
      </c>
      <c r="B6734" t="s">
        <v>362</v>
      </c>
      <c r="C6734" s="1">
        <v>0.31264791128931402</v>
      </c>
    </row>
    <row r="6735" spans="1:3" x14ac:dyDescent="0.25">
      <c r="A6735" t="s">
        <v>286</v>
      </c>
      <c r="B6735" t="s">
        <v>403</v>
      </c>
      <c r="C6735" s="1">
        <v>0.30501036209891802</v>
      </c>
    </row>
    <row r="6736" spans="1:3" x14ac:dyDescent="0.25">
      <c r="A6736" t="s">
        <v>286</v>
      </c>
      <c r="B6736" t="s">
        <v>250</v>
      </c>
      <c r="C6736" s="1">
        <v>0.35015350477096702</v>
      </c>
    </row>
    <row r="6737" spans="1:3" x14ac:dyDescent="0.25">
      <c r="A6737" t="s">
        <v>286</v>
      </c>
      <c r="B6737" t="s">
        <v>152</v>
      </c>
      <c r="C6737" s="1">
        <v>0.30524587811651499</v>
      </c>
    </row>
    <row r="6738" spans="1:3" x14ac:dyDescent="0.25">
      <c r="A6738" t="s">
        <v>286</v>
      </c>
      <c r="B6738" t="s">
        <v>365</v>
      </c>
      <c r="C6738" s="1">
        <v>0.33249692230976302</v>
      </c>
    </row>
    <row r="6739" spans="1:3" x14ac:dyDescent="0.25">
      <c r="A6739" t="s">
        <v>286</v>
      </c>
      <c r="B6739" t="s">
        <v>404</v>
      </c>
      <c r="C6739" s="1">
        <v>0.29464465603137702</v>
      </c>
    </row>
    <row r="6740" spans="1:3" x14ac:dyDescent="0.25">
      <c r="A6740" t="s">
        <v>286</v>
      </c>
      <c r="B6740" t="s">
        <v>367</v>
      </c>
      <c r="C6740" s="1">
        <v>0.31020341831300702</v>
      </c>
    </row>
    <row r="6741" spans="1:3" x14ac:dyDescent="0.25">
      <c r="A6741" t="s">
        <v>286</v>
      </c>
      <c r="B6741" t="s">
        <v>368</v>
      </c>
      <c r="C6741" s="1">
        <v>0.32830995681033398</v>
      </c>
    </row>
    <row r="6742" spans="1:3" x14ac:dyDescent="0.25">
      <c r="A6742" t="s">
        <v>286</v>
      </c>
      <c r="B6742" t="s">
        <v>369</v>
      </c>
      <c r="C6742" s="1">
        <v>0.32699067441068502</v>
      </c>
    </row>
    <row r="6743" spans="1:3" x14ac:dyDescent="0.25">
      <c r="A6743" t="s">
        <v>286</v>
      </c>
      <c r="B6743" t="s">
        <v>405</v>
      </c>
      <c r="C6743" s="1">
        <v>0.30376992097201699</v>
      </c>
    </row>
    <row r="6744" spans="1:3" x14ac:dyDescent="0.25">
      <c r="A6744" t="s">
        <v>286</v>
      </c>
      <c r="B6744" t="s">
        <v>261</v>
      </c>
      <c r="C6744" s="1">
        <v>0.35389693385322601</v>
      </c>
    </row>
    <row r="6745" spans="1:3" x14ac:dyDescent="0.25">
      <c r="A6745" t="s">
        <v>286</v>
      </c>
      <c r="B6745" t="s">
        <v>262</v>
      </c>
      <c r="C6745" s="1">
        <v>0.338970397617399</v>
      </c>
    </row>
    <row r="6746" spans="1:3" x14ac:dyDescent="0.25">
      <c r="A6746" t="s">
        <v>286</v>
      </c>
      <c r="B6746" t="s">
        <v>417</v>
      </c>
      <c r="C6746" s="1">
        <v>0.28946903815002201</v>
      </c>
    </row>
    <row r="6747" spans="1:3" x14ac:dyDescent="0.25">
      <c r="A6747" t="s">
        <v>286</v>
      </c>
      <c r="B6747" t="s">
        <v>372</v>
      </c>
      <c r="C6747" s="1">
        <v>0.31187235467178098</v>
      </c>
    </row>
    <row r="6748" spans="1:3" x14ac:dyDescent="0.25">
      <c r="A6748" t="s">
        <v>286</v>
      </c>
      <c r="B6748" t="s">
        <v>383</v>
      </c>
      <c r="C6748" s="1">
        <v>0.34548545480642401</v>
      </c>
    </row>
    <row r="6749" spans="1:3" x14ac:dyDescent="0.25">
      <c r="A6749" t="s">
        <v>286</v>
      </c>
      <c r="B6749" t="s">
        <v>265</v>
      </c>
      <c r="C6749" s="1">
        <v>0.299769485718554</v>
      </c>
    </row>
    <row r="6750" spans="1:3" x14ac:dyDescent="0.25">
      <c r="A6750" t="s">
        <v>286</v>
      </c>
      <c r="B6750" t="s">
        <v>266</v>
      </c>
      <c r="C6750" s="1">
        <v>0.30149189453452502</v>
      </c>
    </row>
    <row r="6751" spans="1:3" x14ac:dyDescent="0.25">
      <c r="A6751" t="s">
        <v>286</v>
      </c>
      <c r="B6751" t="s">
        <v>271</v>
      </c>
      <c r="C6751" s="1">
        <v>0.29537474248029499</v>
      </c>
    </row>
    <row r="6752" spans="1:3" x14ac:dyDescent="0.25">
      <c r="A6752" t="s">
        <v>286</v>
      </c>
      <c r="B6752" t="s">
        <v>407</v>
      </c>
      <c r="C6752" s="1">
        <v>0.32120002453178698</v>
      </c>
    </row>
    <row r="6753" spans="1:3" x14ac:dyDescent="0.25">
      <c r="A6753" t="s">
        <v>286</v>
      </c>
      <c r="B6753" t="s">
        <v>418</v>
      </c>
      <c r="C6753" s="1">
        <v>0.30720002826964199</v>
      </c>
    </row>
    <row r="6754" spans="1:3" x14ac:dyDescent="0.25">
      <c r="A6754" t="s">
        <v>286</v>
      </c>
      <c r="B6754" t="s">
        <v>272</v>
      </c>
      <c r="C6754" s="1">
        <v>0.29163450722662299</v>
      </c>
    </row>
    <row r="6755" spans="1:3" x14ac:dyDescent="0.25">
      <c r="A6755" t="s">
        <v>286</v>
      </c>
      <c r="B6755" t="s">
        <v>408</v>
      </c>
      <c r="C6755" s="1">
        <v>0.30617202460548298</v>
      </c>
    </row>
    <row r="6756" spans="1:3" x14ac:dyDescent="0.25">
      <c r="A6756" t="s">
        <v>286</v>
      </c>
      <c r="B6756" t="s">
        <v>273</v>
      </c>
      <c r="C6756" s="1">
        <v>0.29967155946283702</v>
      </c>
    </row>
    <row r="6757" spans="1:3" x14ac:dyDescent="0.25">
      <c r="A6757" t="s">
        <v>178</v>
      </c>
      <c r="B6757" t="s">
        <v>154</v>
      </c>
      <c r="C6757" s="1">
        <v>0.32394633806446699</v>
      </c>
    </row>
    <row r="6758" spans="1:3" x14ac:dyDescent="0.25">
      <c r="A6758" t="s">
        <v>178</v>
      </c>
      <c r="B6758" t="s">
        <v>155</v>
      </c>
      <c r="C6758" s="1">
        <v>0.31167650216567899</v>
      </c>
    </row>
    <row r="6759" spans="1:3" x14ac:dyDescent="0.25">
      <c r="A6759" t="s">
        <v>178</v>
      </c>
      <c r="B6759" t="s">
        <v>162</v>
      </c>
      <c r="C6759" s="1">
        <v>0.29573949535232003</v>
      </c>
    </row>
    <row r="6760" spans="1:3" x14ac:dyDescent="0.25">
      <c r="A6760" t="s">
        <v>178</v>
      </c>
      <c r="B6760" t="s">
        <v>180</v>
      </c>
      <c r="C6760" s="1">
        <v>0.36287655719112</v>
      </c>
    </row>
    <row r="6761" spans="1:3" x14ac:dyDescent="0.25">
      <c r="A6761" t="s">
        <v>178</v>
      </c>
      <c r="B6761" t="s">
        <v>287</v>
      </c>
      <c r="C6761" s="1">
        <v>0.30694338755358902</v>
      </c>
    </row>
    <row r="6762" spans="1:3" x14ac:dyDescent="0.25">
      <c r="A6762" t="s">
        <v>178</v>
      </c>
      <c r="B6762" t="s">
        <v>181</v>
      </c>
      <c r="C6762" s="1">
        <v>0.36693546451893699</v>
      </c>
    </row>
    <row r="6763" spans="1:3" x14ac:dyDescent="0.25">
      <c r="A6763" t="s">
        <v>178</v>
      </c>
      <c r="B6763" t="s">
        <v>289</v>
      </c>
      <c r="C6763" s="1">
        <v>0.31103935268903199</v>
      </c>
    </row>
    <row r="6764" spans="1:3" x14ac:dyDescent="0.25">
      <c r="A6764" t="s">
        <v>178</v>
      </c>
      <c r="B6764" t="s">
        <v>291</v>
      </c>
      <c r="C6764" s="1">
        <v>0.29668412674136102</v>
      </c>
    </row>
    <row r="6765" spans="1:3" x14ac:dyDescent="0.25">
      <c r="A6765" t="s">
        <v>178</v>
      </c>
      <c r="B6765" t="s">
        <v>469</v>
      </c>
      <c r="C6765" s="1">
        <v>0.30861678003202297</v>
      </c>
    </row>
    <row r="6766" spans="1:3" x14ac:dyDescent="0.25">
      <c r="A6766" t="s">
        <v>178</v>
      </c>
      <c r="B6766" t="s">
        <v>184</v>
      </c>
      <c r="C6766" s="1">
        <v>0.30642160564649201</v>
      </c>
    </row>
    <row r="6767" spans="1:3" x14ac:dyDescent="0.25">
      <c r="A6767" t="s">
        <v>178</v>
      </c>
      <c r="B6767" t="s">
        <v>294</v>
      </c>
      <c r="C6767" s="1">
        <v>0.33771887467365502</v>
      </c>
    </row>
    <row r="6768" spans="1:3" x14ac:dyDescent="0.25">
      <c r="A6768" t="s">
        <v>178</v>
      </c>
      <c r="B6768" t="s">
        <v>187</v>
      </c>
      <c r="C6768" s="1">
        <v>0.33332186778814399</v>
      </c>
    </row>
    <row r="6769" spans="1:3" x14ac:dyDescent="0.25">
      <c r="A6769" t="s">
        <v>178</v>
      </c>
      <c r="B6769" t="s">
        <v>188</v>
      </c>
      <c r="C6769" s="1">
        <v>0.36026589231876699</v>
      </c>
    </row>
    <row r="6770" spans="1:3" x14ac:dyDescent="0.25">
      <c r="A6770" t="s">
        <v>178</v>
      </c>
      <c r="B6770" t="s">
        <v>189</v>
      </c>
      <c r="C6770" s="1">
        <v>0.35303604410133699</v>
      </c>
    </row>
    <row r="6771" spans="1:3" x14ac:dyDescent="0.25">
      <c r="A6771" t="s">
        <v>178</v>
      </c>
      <c r="B6771" t="s">
        <v>190</v>
      </c>
      <c r="C6771" s="1">
        <v>0.32361583247072201</v>
      </c>
    </row>
    <row r="6772" spans="1:3" x14ac:dyDescent="0.25">
      <c r="A6772" t="s">
        <v>178</v>
      </c>
      <c r="B6772" t="s">
        <v>191</v>
      </c>
      <c r="C6772" s="1">
        <v>0.32035788316862801</v>
      </c>
    </row>
    <row r="6773" spans="1:3" x14ac:dyDescent="0.25">
      <c r="A6773" t="s">
        <v>178</v>
      </c>
      <c r="B6773" t="s">
        <v>302</v>
      </c>
      <c r="C6773" s="1">
        <v>0.34528926898311002</v>
      </c>
    </row>
    <row r="6774" spans="1:3" x14ac:dyDescent="0.25">
      <c r="A6774" t="s">
        <v>178</v>
      </c>
      <c r="B6774" t="s">
        <v>392</v>
      </c>
      <c r="C6774" s="1">
        <v>0.298511653374817</v>
      </c>
    </row>
    <row r="6775" spans="1:3" x14ac:dyDescent="0.25">
      <c r="A6775" t="s">
        <v>178</v>
      </c>
      <c r="B6775" t="s">
        <v>126</v>
      </c>
      <c r="C6775" s="1">
        <v>0.32090682167546902</v>
      </c>
    </row>
    <row r="6776" spans="1:3" x14ac:dyDescent="0.25">
      <c r="A6776" t="s">
        <v>178</v>
      </c>
      <c r="B6776" t="s">
        <v>193</v>
      </c>
      <c r="C6776" s="1">
        <v>0.32398703009430901</v>
      </c>
    </row>
    <row r="6777" spans="1:3" x14ac:dyDescent="0.25">
      <c r="A6777" t="s">
        <v>178</v>
      </c>
      <c r="B6777" t="s">
        <v>194</v>
      </c>
      <c r="C6777" s="1">
        <v>0.29588473354746198</v>
      </c>
    </row>
    <row r="6778" spans="1:3" x14ac:dyDescent="0.25">
      <c r="A6778" t="s">
        <v>178</v>
      </c>
      <c r="B6778" t="s">
        <v>308</v>
      </c>
      <c r="C6778" s="1">
        <v>0.33753375363056398</v>
      </c>
    </row>
    <row r="6779" spans="1:3" x14ac:dyDescent="0.25">
      <c r="A6779" t="s">
        <v>178</v>
      </c>
      <c r="B6779" t="s">
        <v>196</v>
      </c>
      <c r="C6779" s="1">
        <v>0.33915493929090901</v>
      </c>
    </row>
    <row r="6780" spans="1:3" x14ac:dyDescent="0.25">
      <c r="A6780" t="s">
        <v>178</v>
      </c>
      <c r="B6780" t="s">
        <v>198</v>
      </c>
      <c r="C6780" s="1">
        <v>0.320616326631606</v>
      </c>
    </row>
    <row r="6781" spans="1:3" x14ac:dyDescent="0.25">
      <c r="A6781" t="s">
        <v>178</v>
      </c>
      <c r="B6781" t="s">
        <v>309</v>
      </c>
      <c r="C6781" s="1">
        <v>0.320484377284454</v>
      </c>
    </row>
    <row r="6782" spans="1:3" x14ac:dyDescent="0.25">
      <c r="A6782" t="s">
        <v>178</v>
      </c>
      <c r="B6782" t="s">
        <v>128</v>
      </c>
      <c r="C6782" s="1">
        <v>0.35280793125142301</v>
      </c>
    </row>
    <row r="6783" spans="1:3" x14ac:dyDescent="0.25">
      <c r="A6783" t="s">
        <v>178</v>
      </c>
      <c r="B6783" t="s">
        <v>199</v>
      </c>
      <c r="C6783" s="1">
        <v>0.34687253018221598</v>
      </c>
    </row>
    <row r="6784" spans="1:3" x14ac:dyDescent="0.25">
      <c r="A6784" t="s">
        <v>178</v>
      </c>
      <c r="B6784" t="s">
        <v>200</v>
      </c>
      <c r="C6784" s="1">
        <v>0.35769284012120101</v>
      </c>
    </row>
    <row r="6785" spans="1:3" x14ac:dyDescent="0.25">
      <c r="A6785" t="s">
        <v>178</v>
      </c>
      <c r="B6785" t="s">
        <v>315</v>
      </c>
      <c r="C6785" s="1">
        <v>0.32235193897189601</v>
      </c>
    </row>
    <row r="6786" spans="1:3" x14ac:dyDescent="0.25">
      <c r="A6786" t="s">
        <v>178</v>
      </c>
      <c r="B6786" t="s">
        <v>201</v>
      </c>
      <c r="C6786" s="1">
        <v>0.296243128709894</v>
      </c>
    </row>
    <row r="6787" spans="1:3" x14ac:dyDescent="0.25">
      <c r="A6787" t="s">
        <v>178</v>
      </c>
      <c r="B6787" t="s">
        <v>202</v>
      </c>
      <c r="C6787" s="1">
        <v>0.298697219452706</v>
      </c>
    </row>
    <row r="6788" spans="1:3" x14ac:dyDescent="0.25">
      <c r="A6788" t="s">
        <v>178</v>
      </c>
      <c r="B6788" t="s">
        <v>203</v>
      </c>
      <c r="C6788" s="1">
        <v>0.309921430955448</v>
      </c>
    </row>
    <row r="6789" spans="1:3" x14ac:dyDescent="0.25">
      <c r="A6789" t="s">
        <v>178</v>
      </c>
      <c r="B6789" t="s">
        <v>204</v>
      </c>
      <c r="C6789" s="1">
        <v>0.31827554226482102</v>
      </c>
    </row>
    <row r="6790" spans="1:3" x14ac:dyDescent="0.25">
      <c r="A6790" t="s">
        <v>178</v>
      </c>
      <c r="B6790" t="s">
        <v>205</v>
      </c>
      <c r="C6790" s="1">
        <v>0.33000436576134501</v>
      </c>
    </row>
    <row r="6791" spans="1:3" x14ac:dyDescent="0.25">
      <c r="A6791" t="s">
        <v>178</v>
      </c>
      <c r="B6791" t="s">
        <v>394</v>
      </c>
      <c r="C6791" s="1">
        <v>0.32529357328956199</v>
      </c>
    </row>
    <row r="6792" spans="1:3" x14ac:dyDescent="0.25">
      <c r="A6792" t="s">
        <v>178</v>
      </c>
      <c r="B6792" t="s">
        <v>318</v>
      </c>
      <c r="C6792" s="1">
        <v>0.31945787549444499</v>
      </c>
    </row>
    <row r="6793" spans="1:3" x14ac:dyDescent="0.25">
      <c r="A6793" t="s">
        <v>178</v>
      </c>
      <c r="B6793" t="s">
        <v>130</v>
      </c>
      <c r="C6793" s="1">
        <v>0.30658008432453299</v>
      </c>
    </row>
    <row r="6794" spans="1:3" x14ac:dyDescent="0.25">
      <c r="A6794" t="s">
        <v>178</v>
      </c>
      <c r="B6794" t="s">
        <v>131</v>
      </c>
      <c r="C6794" s="1">
        <v>0.35139342663300199</v>
      </c>
    </row>
    <row r="6795" spans="1:3" x14ac:dyDescent="0.25">
      <c r="A6795" t="s">
        <v>178</v>
      </c>
      <c r="B6795" t="s">
        <v>324</v>
      </c>
      <c r="C6795" s="1">
        <v>0.31705175306121303</v>
      </c>
    </row>
    <row r="6796" spans="1:3" x14ac:dyDescent="0.25">
      <c r="A6796" t="s">
        <v>178</v>
      </c>
      <c r="B6796" t="s">
        <v>133</v>
      </c>
      <c r="C6796" s="1">
        <v>0.29509324430293798</v>
      </c>
    </row>
    <row r="6797" spans="1:3" x14ac:dyDescent="0.25">
      <c r="A6797" t="s">
        <v>178</v>
      </c>
      <c r="B6797" t="s">
        <v>412</v>
      </c>
      <c r="C6797" s="1">
        <v>0.331827603750248</v>
      </c>
    </row>
    <row r="6798" spans="1:3" x14ac:dyDescent="0.25">
      <c r="A6798" t="s">
        <v>178</v>
      </c>
      <c r="B6798" t="s">
        <v>208</v>
      </c>
      <c r="C6798" s="1">
        <v>0.35475769375133298</v>
      </c>
    </row>
    <row r="6799" spans="1:3" x14ac:dyDescent="0.25">
      <c r="A6799" t="s">
        <v>178</v>
      </c>
      <c r="B6799" t="s">
        <v>209</v>
      </c>
      <c r="C6799" s="1">
        <v>0.32346638976163</v>
      </c>
    </row>
    <row r="6800" spans="1:3" x14ac:dyDescent="0.25">
      <c r="A6800" t="s">
        <v>178</v>
      </c>
      <c r="B6800" t="s">
        <v>212</v>
      </c>
      <c r="C6800" s="1">
        <v>0.30012292556488601</v>
      </c>
    </row>
    <row r="6801" spans="1:3" x14ac:dyDescent="0.25">
      <c r="A6801" t="s">
        <v>178</v>
      </c>
      <c r="B6801" t="s">
        <v>213</v>
      </c>
      <c r="C6801" s="1">
        <v>0.31320566072836897</v>
      </c>
    </row>
    <row r="6802" spans="1:3" x14ac:dyDescent="0.25">
      <c r="A6802" t="s">
        <v>178</v>
      </c>
      <c r="B6802" t="s">
        <v>214</v>
      </c>
      <c r="C6802" s="1">
        <v>0.29855319922899698</v>
      </c>
    </row>
    <row r="6803" spans="1:3" x14ac:dyDescent="0.25">
      <c r="A6803" t="s">
        <v>178</v>
      </c>
      <c r="B6803" t="s">
        <v>332</v>
      </c>
      <c r="C6803" s="1">
        <v>0.294522285524348</v>
      </c>
    </row>
    <row r="6804" spans="1:3" x14ac:dyDescent="0.25">
      <c r="A6804" t="s">
        <v>178</v>
      </c>
      <c r="B6804" t="s">
        <v>215</v>
      </c>
      <c r="C6804" s="1">
        <v>0.33241653331300097</v>
      </c>
    </row>
    <row r="6805" spans="1:3" x14ac:dyDescent="0.25">
      <c r="A6805" t="s">
        <v>178</v>
      </c>
      <c r="B6805" t="s">
        <v>216</v>
      </c>
      <c r="C6805" s="1">
        <v>0.31767417708647</v>
      </c>
    </row>
    <row r="6806" spans="1:3" x14ac:dyDescent="0.25">
      <c r="A6806" t="s">
        <v>178</v>
      </c>
      <c r="B6806" t="s">
        <v>217</v>
      </c>
      <c r="C6806" s="1">
        <v>0.29611531520742201</v>
      </c>
    </row>
    <row r="6807" spans="1:3" x14ac:dyDescent="0.25">
      <c r="A6807" t="s">
        <v>178</v>
      </c>
      <c r="B6807" t="s">
        <v>218</v>
      </c>
      <c r="C6807" s="1">
        <v>0.32489967248435397</v>
      </c>
    </row>
    <row r="6808" spans="1:3" x14ac:dyDescent="0.25">
      <c r="A6808" t="s">
        <v>178</v>
      </c>
      <c r="B6808" t="s">
        <v>334</v>
      </c>
      <c r="C6808" s="1">
        <v>0.31037172927595902</v>
      </c>
    </row>
    <row r="6809" spans="1:3" x14ac:dyDescent="0.25">
      <c r="A6809" t="s">
        <v>178</v>
      </c>
      <c r="B6809" t="s">
        <v>219</v>
      </c>
      <c r="C6809" s="1">
        <v>0.29134354721504802</v>
      </c>
    </row>
    <row r="6810" spans="1:3" x14ac:dyDescent="0.25">
      <c r="A6810" t="s">
        <v>178</v>
      </c>
      <c r="B6810" t="s">
        <v>220</v>
      </c>
      <c r="C6810" s="1">
        <v>0.318286035187206</v>
      </c>
    </row>
    <row r="6811" spans="1:3" x14ac:dyDescent="0.25">
      <c r="A6811" t="s">
        <v>178</v>
      </c>
      <c r="B6811" t="s">
        <v>221</v>
      </c>
      <c r="C6811" s="1">
        <v>0.34347199891813202</v>
      </c>
    </row>
    <row r="6812" spans="1:3" x14ac:dyDescent="0.25">
      <c r="A6812" t="s">
        <v>178</v>
      </c>
      <c r="B6812" t="s">
        <v>399</v>
      </c>
      <c r="C6812" s="1">
        <v>0.28970447063180799</v>
      </c>
    </row>
    <row r="6813" spans="1:3" x14ac:dyDescent="0.25">
      <c r="A6813" t="s">
        <v>178</v>
      </c>
      <c r="B6813" t="s">
        <v>335</v>
      </c>
      <c r="C6813" s="1">
        <v>0.324819268292456</v>
      </c>
    </row>
    <row r="6814" spans="1:3" x14ac:dyDescent="0.25">
      <c r="A6814" t="s">
        <v>178</v>
      </c>
      <c r="B6814" t="s">
        <v>224</v>
      </c>
      <c r="C6814" s="1">
        <v>0.300304357521822</v>
      </c>
    </row>
    <row r="6815" spans="1:3" x14ac:dyDescent="0.25">
      <c r="A6815" t="s">
        <v>178</v>
      </c>
      <c r="B6815" t="s">
        <v>225</v>
      </c>
      <c r="C6815" s="1">
        <v>0.29926414785219302</v>
      </c>
    </row>
    <row r="6816" spans="1:3" x14ac:dyDescent="0.25">
      <c r="A6816" t="s">
        <v>178</v>
      </c>
      <c r="B6816" t="s">
        <v>226</v>
      </c>
      <c r="C6816" s="1">
        <v>0.310165528081844</v>
      </c>
    </row>
    <row r="6817" spans="1:3" x14ac:dyDescent="0.25">
      <c r="A6817" t="s">
        <v>178</v>
      </c>
      <c r="B6817" t="s">
        <v>137</v>
      </c>
      <c r="C6817" s="1">
        <v>0.336192968165413</v>
      </c>
    </row>
    <row r="6818" spans="1:3" x14ac:dyDescent="0.25">
      <c r="A6818" t="s">
        <v>178</v>
      </c>
      <c r="B6818" t="s">
        <v>227</v>
      </c>
      <c r="C6818" s="1">
        <v>0.33442308741471999</v>
      </c>
    </row>
    <row r="6819" spans="1:3" x14ac:dyDescent="0.25">
      <c r="A6819" t="s">
        <v>178</v>
      </c>
      <c r="B6819" t="s">
        <v>339</v>
      </c>
      <c r="C6819" s="1">
        <v>0.30491249357547701</v>
      </c>
    </row>
    <row r="6820" spans="1:3" x14ac:dyDescent="0.25">
      <c r="A6820" t="s">
        <v>178</v>
      </c>
      <c r="B6820" t="s">
        <v>228</v>
      </c>
      <c r="C6820" s="1">
        <v>0.34699451418990201</v>
      </c>
    </row>
    <row r="6821" spans="1:3" x14ac:dyDescent="0.25">
      <c r="A6821" t="s">
        <v>178</v>
      </c>
      <c r="B6821" t="s">
        <v>413</v>
      </c>
      <c r="C6821" s="1">
        <v>0.29558227603323201</v>
      </c>
    </row>
    <row r="6822" spans="1:3" x14ac:dyDescent="0.25">
      <c r="A6822" t="s">
        <v>178</v>
      </c>
      <c r="B6822" t="s">
        <v>231</v>
      </c>
      <c r="C6822" s="1">
        <v>0.35335071123082401</v>
      </c>
    </row>
    <row r="6823" spans="1:3" x14ac:dyDescent="0.25">
      <c r="A6823" t="s">
        <v>178</v>
      </c>
      <c r="B6823" t="s">
        <v>233</v>
      </c>
      <c r="C6823" s="1">
        <v>0.35608655567634601</v>
      </c>
    </row>
    <row r="6824" spans="1:3" x14ac:dyDescent="0.25">
      <c r="A6824" t="s">
        <v>178</v>
      </c>
      <c r="B6824" t="s">
        <v>140</v>
      </c>
      <c r="C6824" s="1">
        <v>0.32225296972975498</v>
      </c>
    </row>
    <row r="6825" spans="1:3" x14ac:dyDescent="0.25">
      <c r="A6825" t="s">
        <v>178</v>
      </c>
      <c r="B6825" t="s">
        <v>409</v>
      </c>
      <c r="C6825" s="1">
        <v>0.34823078149513198</v>
      </c>
    </row>
    <row r="6826" spans="1:3" x14ac:dyDescent="0.25">
      <c r="A6826" t="s">
        <v>178</v>
      </c>
      <c r="B6826" t="s">
        <v>235</v>
      </c>
      <c r="C6826" s="1">
        <v>0.310869653053921</v>
      </c>
    </row>
    <row r="6827" spans="1:3" x14ac:dyDescent="0.25">
      <c r="A6827" t="s">
        <v>178</v>
      </c>
      <c r="B6827" t="s">
        <v>236</v>
      </c>
      <c r="C6827" s="1">
        <v>0.343054582410942</v>
      </c>
    </row>
    <row r="6828" spans="1:3" x14ac:dyDescent="0.25">
      <c r="A6828" t="s">
        <v>178</v>
      </c>
      <c r="B6828" t="s">
        <v>141</v>
      </c>
      <c r="C6828" s="1">
        <v>0.31168553856382802</v>
      </c>
    </row>
    <row r="6829" spans="1:3" x14ac:dyDescent="0.25">
      <c r="A6829" t="s">
        <v>178</v>
      </c>
      <c r="B6829" t="s">
        <v>347</v>
      </c>
      <c r="C6829" s="1">
        <v>0.30764728136533098</v>
      </c>
    </row>
    <row r="6830" spans="1:3" x14ac:dyDescent="0.25">
      <c r="A6830" t="s">
        <v>178</v>
      </c>
      <c r="B6830" t="s">
        <v>350</v>
      </c>
      <c r="C6830" s="1">
        <v>0.31622569794018601</v>
      </c>
    </row>
    <row r="6831" spans="1:3" x14ac:dyDescent="0.25">
      <c r="A6831" t="s">
        <v>178</v>
      </c>
      <c r="B6831" t="s">
        <v>237</v>
      </c>
      <c r="C6831" s="1">
        <v>0.308827497139816</v>
      </c>
    </row>
    <row r="6832" spans="1:3" x14ac:dyDescent="0.25">
      <c r="A6832" t="s">
        <v>178</v>
      </c>
      <c r="B6832" t="s">
        <v>238</v>
      </c>
      <c r="C6832" s="1">
        <v>0.301007047307641</v>
      </c>
    </row>
    <row r="6833" spans="1:3" x14ac:dyDescent="0.25">
      <c r="A6833" t="s">
        <v>178</v>
      </c>
      <c r="B6833" t="s">
        <v>239</v>
      </c>
      <c r="C6833" s="1">
        <v>0.328892485930594</v>
      </c>
    </row>
    <row r="6834" spans="1:3" x14ac:dyDescent="0.25">
      <c r="A6834" t="s">
        <v>178</v>
      </c>
      <c r="B6834" t="s">
        <v>142</v>
      </c>
      <c r="C6834" s="1">
        <v>0.29500554738894402</v>
      </c>
    </row>
    <row r="6835" spans="1:3" x14ac:dyDescent="0.25">
      <c r="A6835" t="s">
        <v>178</v>
      </c>
      <c r="B6835" t="s">
        <v>240</v>
      </c>
      <c r="C6835" s="1">
        <v>0.30804955175487497</v>
      </c>
    </row>
    <row r="6836" spans="1:3" x14ac:dyDescent="0.25">
      <c r="A6836" t="s">
        <v>178</v>
      </c>
      <c r="B6836" t="s">
        <v>242</v>
      </c>
      <c r="C6836" s="1">
        <v>0.34944063460642599</v>
      </c>
    </row>
    <row r="6837" spans="1:3" x14ac:dyDescent="0.25">
      <c r="A6837" t="s">
        <v>178</v>
      </c>
      <c r="B6837" t="s">
        <v>146</v>
      </c>
      <c r="C6837" s="1">
        <v>0.29595727412883399</v>
      </c>
    </row>
    <row r="6838" spans="1:3" x14ac:dyDescent="0.25">
      <c r="A6838" t="s">
        <v>178</v>
      </c>
      <c r="B6838" t="s">
        <v>357</v>
      </c>
      <c r="C6838" s="1">
        <v>0.29257868305738299</v>
      </c>
    </row>
    <row r="6839" spans="1:3" x14ac:dyDescent="0.25">
      <c r="A6839" t="s">
        <v>178</v>
      </c>
      <c r="B6839" t="s">
        <v>361</v>
      </c>
      <c r="C6839" s="1">
        <v>0.29609755536182503</v>
      </c>
    </row>
    <row r="6840" spans="1:3" x14ac:dyDescent="0.25">
      <c r="A6840" t="s">
        <v>178</v>
      </c>
      <c r="B6840" t="s">
        <v>246</v>
      </c>
      <c r="C6840" s="1">
        <v>0.32409975952995901</v>
      </c>
    </row>
    <row r="6841" spans="1:3" x14ac:dyDescent="0.25">
      <c r="A6841" t="s">
        <v>178</v>
      </c>
      <c r="B6841" t="s">
        <v>250</v>
      </c>
      <c r="C6841" s="1">
        <v>0.31714396974029402</v>
      </c>
    </row>
    <row r="6842" spans="1:3" x14ac:dyDescent="0.25">
      <c r="A6842" t="s">
        <v>178</v>
      </c>
      <c r="B6842" t="s">
        <v>251</v>
      </c>
      <c r="C6842" s="1">
        <v>0.325578470942678</v>
      </c>
    </row>
    <row r="6843" spans="1:3" x14ac:dyDescent="0.25">
      <c r="A6843" t="s">
        <v>178</v>
      </c>
      <c r="B6843" t="s">
        <v>252</v>
      </c>
      <c r="C6843" s="1">
        <v>0.29439881398096301</v>
      </c>
    </row>
    <row r="6844" spans="1:3" x14ac:dyDescent="0.25">
      <c r="A6844" t="s">
        <v>178</v>
      </c>
      <c r="B6844" t="s">
        <v>253</v>
      </c>
      <c r="C6844" s="1">
        <v>0.30525419229414202</v>
      </c>
    </row>
    <row r="6845" spans="1:3" x14ac:dyDescent="0.25">
      <c r="A6845" t="s">
        <v>178</v>
      </c>
      <c r="B6845" t="s">
        <v>366</v>
      </c>
      <c r="C6845" s="1">
        <v>0.33306229291910899</v>
      </c>
    </row>
    <row r="6846" spans="1:3" x14ac:dyDescent="0.25">
      <c r="A6846" t="s">
        <v>178</v>
      </c>
      <c r="B6846" t="s">
        <v>257</v>
      </c>
      <c r="C6846" s="1">
        <v>0.29970983952399</v>
      </c>
    </row>
    <row r="6847" spans="1:3" x14ac:dyDescent="0.25">
      <c r="A6847" t="s">
        <v>178</v>
      </c>
      <c r="B6847" t="s">
        <v>368</v>
      </c>
      <c r="C6847" s="1">
        <v>0.32670793107663099</v>
      </c>
    </row>
    <row r="6848" spans="1:3" x14ac:dyDescent="0.25">
      <c r="A6848" t="s">
        <v>178</v>
      </c>
      <c r="B6848" t="s">
        <v>416</v>
      </c>
      <c r="C6848" s="1">
        <v>0.30409582496124599</v>
      </c>
    </row>
    <row r="6849" spans="1:3" x14ac:dyDescent="0.25">
      <c r="A6849" t="s">
        <v>178</v>
      </c>
      <c r="B6849" t="s">
        <v>261</v>
      </c>
      <c r="C6849" s="1">
        <v>0.315787825666902</v>
      </c>
    </row>
    <row r="6850" spans="1:3" x14ac:dyDescent="0.25">
      <c r="A6850" t="s">
        <v>178</v>
      </c>
      <c r="B6850" t="s">
        <v>263</v>
      </c>
      <c r="C6850" s="1">
        <v>0.31566498484061301</v>
      </c>
    </row>
    <row r="6851" spans="1:3" x14ac:dyDescent="0.25">
      <c r="A6851" t="s">
        <v>178</v>
      </c>
      <c r="B6851" t="s">
        <v>265</v>
      </c>
      <c r="C6851" s="1">
        <v>0.305070036297511</v>
      </c>
    </row>
    <row r="6852" spans="1:3" x14ac:dyDescent="0.25">
      <c r="A6852" t="s">
        <v>178</v>
      </c>
      <c r="B6852" t="s">
        <v>266</v>
      </c>
      <c r="C6852" s="1">
        <v>0.300449856899421</v>
      </c>
    </row>
    <row r="6853" spans="1:3" x14ac:dyDescent="0.25">
      <c r="A6853" t="s">
        <v>178</v>
      </c>
      <c r="B6853" t="s">
        <v>267</v>
      </c>
      <c r="C6853" s="1">
        <v>0.33594696009626901</v>
      </c>
    </row>
    <row r="6854" spans="1:3" x14ac:dyDescent="0.25">
      <c r="A6854" t="s">
        <v>178</v>
      </c>
      <c r="B6854" t="s">
        <v>269</v>
      </c>
      <c r="C6854" s="1">
        <v>0.29555650870406203</v>
      </c>
    </row>
    <row r="6855" spans="1:3" x14ac:dyDescent="0.25">
      <c r="A6855" t="s">
        <v>178</v>
      </c>
      <c r="B6855" t="s">
        <v>271</v>
      </c>
      <c r="C6855" s="1">
        <v>0.36436485453857798</v>
      </c>
    </row>
    <row r="6856" spans="1:3" x14ac:dyDescent="0.25">
      <c r="A6856" t="s">
        <v>178</v>
      </c>
      <c r="B6856" t="s">
        <v>272</v>
      </c>
      <c r="C6856" s="1">
        <v>0.31484977144612702</v>
      </c>
    </row>
    <row r="6857" spans="1:3" x14ac:dyDescent="0.25">
      <c r="A6857" t="s">
        <v>178</v>
      </c>
      <c r="B6857" t="s">
        <v>153</v>
      </c>
      <c r="C6857" s="1">
        <v>0.323879353685041</v>
      </c>
    </row>
    <row r="6858" spans="1:3" x14ac:dyDescent="0.25">
      <c r="A6858" t="s">
        <v>179</v>
      </c>
      <c r="B6858" t="s">
        <v>155</v>
      </c>
      <c r="C6858" s="1">
        <v>0.295055793480901</v>
      </c>
    </row>
    <row r="6859" spans="1:3" x14ac:dyDescent="0.25">
      <c r="A6859" t="s">
        <v>179</v>
      </c>
      <c r="B6859" t="s">
        <v>162</v>
      </c>
      <c r="C6859" s="1">
        <v>0.307755735544398</v>
      </c>
    </row>
    <row r="6860" spans="1:3" x14ac:dyDescent="0.25">
      <c r="A6860" t="s">
        <v>179</v>
      </c>
      <c r="B6860" t="s">
        <v>180</v>
      </c>
      <c r="C6860" s="1">
        <v>0.31806045036548602</v>
      </c>
    </row>
    <row r="6861" spans="1:3" x14ac:dyDescent="0.25">
      <c r="A6861" t="s">
        <v>179</v>
      </c>
      <c r="B6861" t="s">
        <v>181</v>
      </c>
      <c r="C6861" s="1">
        <v>0.29423145240016602</v>
      </c>
    </row>
    <row r="6862" spans="1:3" x14ac:dyDescent="0.25">
      <c r="A6862" t="s">
        <v>179</v>
      </c>
      <c r="B6862" t="s">
        <v>184</v>
      </c>
      <c r="C6862" s="1">
        <v>0.31337900654235801</v>
      </c>
    </row>
    <row r="6863" spans="1:3" x14ac:dyDescent="0.25">
      <c r="A6863" t="s">
        <v>179</v>
      </c>
      <c r="B6863" t="s">
        <v>119</v>
      </c>
      <c r="C6863" s="1">
        <v>0.30041495034928101</v>
      </c>
    </row>
    <row r="6864" spans="1:3" x14ac:dyDescent="0.25">
      <c r="A6864" t="s">
        <v>179</v>
      </c>
      <c r="B6864" t="s">
        <v>120</v>
      </c>
      <c r="C6864" s="1">
        <v>0.30054255876866398</v>
      </c>
    </row>
    <row r="6865" spans="1:3" x14ac:dyDescent="0.25">
      <c r="A6865" t="s">
        <v>179</v>
      </c>
      <c r="B6865" t="s">
        <v>122</v>
      </c>
      <c r="C6865" s="1">
        <v>0.30779664955258101</v>
      </c>
    </row>
    <row r="6866" spans="1:3" x14ac:dyDescent="0.25">
      <c r="A6866" t="s">
        <v>179</v>
      </c>
      <c r="B6866" t="s">
        <v>194</v>
      </c>
      <c r="C6866" s="1">
        <v>0.30951938762611803</v>
      </c>
    </row>
    <row r="6867" spans="1:3" x14ac:dyDescent="0.25">
      <c r="A6867" t="s">
        <v>179</v>
      </c>
      <c r="B6867" t="s">
        <v>128</v>
      </c>
      <c r="C6867" s="1">
        <v>0.30893480482442898</v>
      </c>
    </row>
    <row r="6868" spans="1:3" x14ac:dyDescent="0.25">
      <c r="A6868" t="s">
        <v>179</v>
      </c>
      <c r="B6868" t="s">
        <v>203</v>
      </c>
      <c r="C6868" s="1">
        <v>0.29098421852552903</v>
      </c>
    </row>
    <row r="6869" spans="1:3" x14ac:dyDescent="0.25">
      <c r="A6869" t="s">
        <v>179</v>
      </c>
      <c r="B6869" t="s">
        <v>130</v>
      </c>
      <c r="C6869" s="1">
        <v>0.30129445095922802</v>
      </c>
    </row>
    <row r="6870" spans="1:3" x14ac:dyDescent="0.25">
      <c r="A6870" t="s">
        <v>179</v>
      </c>
      <c r="B6870" t="s">
        <v>131</v>
      </c>
      <c r="C6870" s="1">
        <v>0.32381732321442802</v>
      </c>
    </row>
    <row r="6871" spans="1:3" x14ac:dyDescent="0.25">
      <c r="A6871" t="s">
        <v>179</v>
      </c>
      <c r="B6871" t="s">
        <v>133</v>
      </c>
      <c r="C6871" s="1">
        <v>0.293275860724377</v>
      </c>
    </row>
    <row r="6872" spans="1:3" x14ac:dyDescent="0.25">
      <c r="A6872" t="s">
        <v>179</v>
      </c>
      <c r="B6872" t="s">
        <v>207</v>
      </c>
      <c r="C6872" s="1">
        <v>0.29891818774760298</v>
      </c>
    </row>
    <row r="6873" spans="1:3" x14ac:dyDescent="0.25">
      <c r="A6873" t="s">
        <v>179</v>
      </c>
      <c r="B6873" t="s">
        <v>208</v>
      </c>
      <c r="C6873" s="1">
        <v>0.30934565508043899</v>
      </c>
    </row>
    <row r="6874" spans="1:3" x14ac:dyDescent="0.25">
      <c r="A6874" t="s">
        <v>179</v>
      </c>
      <c r="B6874" t="s">
        <v>209</v>
      </c>
      <c r="C6874" s="1">
        <v>0.30835618995011799</v>
      </c>
    </row>
    <row r="6875" spans="1:3" x14ac:dyDescent="0.25">
      <c r="A6875" t="s">
        <v>179</v>
      </c>
      <c r="B6875" t="s">
        <v>135</v>
      </c>
      <c r="C6875" s="1">
        <v>0.303927148978197</v>
      </c>
    </row>
    <row r="6876" spans="1:3" x14ac:dyDescent="0.25">
      <c r="A6876" t="s">
        <v>179</v>
      </c>
      <c r="B6876" t="s">
        <v>136</v>
      </c>
      <c r="C6876" s="1">
        <v>0.30890863690278603</v>
      </c>
    </row>
    <row r="6877" spans="1:3" x14ac:dyDescent="0.25">
      <c r="A6877" t="s">
        <v>179</v>
      </c>
      <c r="B6877" t="s">
        <v>137</v>
      </c>
      <c r="C6877" s="1">
        <v>0.30962003974539898</v>
      </c>
    </row>
    <row r="6878" spans="1:3" x14ac:dyDescent="0.25">
      <c r="A6878" t="s">
        <v>179</v>
      </c>
      <c r="B6878" t="s">
        <v>227</v>
      </c>
      <c r="C6878" s="1">
        <v>0.30583934282190001</v>
      </c>
    </row>
    <row r="6879" spans="1:3" x14ac:dyDescent="0.25">
      <c r="A6879" t="s">
        <v>179</v>
      </c>
      <c r="B6879" t="s">
        <v>140</v>
      </c>
      <c r="C6879" s="1">
        <v>0.29644039622471702</v>
      </c>
    </row>
    <row r="6880" spans="1:3" x14ac:dyDescent="0.25">
      <c r="A6880" t="s">
        <v>179</v>
      </c>
      <c r="B6880" t="s">
        <v>141</v>
      </c>
      <c r="C6880" s="1">
        <v>0.31805881713136902</v>
      </c>
    </row>
    <row r="6881" spans="1:3" x14ac:dyDescent="0.25">
      <c r="A6881" t="s">
        <v>179</v>
      </c>
      <c r="B6881" t="s">
        <v>237</v>
      </c>
      <c r="C6881" s="1">
        <v>0.31203056959650399</v>
      </c>
    </row>
    <row r="6882" spans="1:3" x14ac:dyDescent="0.25">
      <c r="A6882" t="s">
        <v>179</v>
      </c>
      <c r="B6882" t="s">
        <v>239</v>
      </c>
      <c r="C6882" s="1">
        <v>0.32074343642882902</v>
      </c>
    </row>
    <row r="6883" spans="1:3" x14ac:dyDescent="0.25">
      <c r="A6883" t="s">
        <v>179</v>
      </c>
      <c r="B6883" t="s">
        <v>143</v>
      </c>
      <c r="C6883" s="1">
        <v>0.29862708590451698</v>
      </c>
    </row>
    <row r="6884" spans="1:3" x14ac:dyDescent="0.25">
      <c r="A6884" t="s">
        <v>179</v>
      </c>
      <c r="B6884" t="s">
        <v>242</v>
      </c>
      <c r="C6884" s="1">
        <v>0.33183978018215998</v>
      </c>
    </row>
    <row r="6885" spans="1:3" x14ac:dyDescent="0.25">
      <c r="A6885" t="s">
        <v>179</v>
      </c>
      <c r="B6885" t="s">
        <v>146</v>
      </c>
      <c r="C6885" s="1">
        <v>0.29322884525859799</v>
      </c>
    </row>
    <row r="6886" spans="1:3" x14ac:dyDescent="0.25">
      <c r="A6886" t="s">
        <v>179</v>
      </c>
      <c r="B6886" t="s">
        <v>148</v>
      </c>
      <c r="C6886" s="1">
        <v>0.29291853645707</v>
      </c>
    </row>
    <row r="6887" spans="1:3" x14ac:dyDescent="0.25">
      <c r="A6887" t="s">
        <v>179</v>
      </c>
      <c r="B6887" t="s">
        <v>247</v>
      </c>
      <c r="C6887" s="1">
        <v>0.30322693836850401</v>
      </c>
    </row>
    <row r="6888" spans="1:3" x14ac:dyDescent="0.25">
      <c r="A6888" t="s">
        <v>179</v>
      </c>
      <c r="B6888" t="s">
        <v>150</v>
      </c>
      <c r="C6888" s="1">
        <v>0.29038257290624597</v>
      </c>
    </row>
    <row r="6889" spans="1:3" x14ac:dyDescent="0.25">
      <c r="A6889" t="s">
        <v>179</v>
      </c>
      <c r="B6889" t="s">
        <v>253</v>
      </c>
      <c r="C6889" s="1">
        <v>0.33188912313860203</v>
      </c>
    </row>
    <row r="6890" spans="1:3" x14ac:dyDescent="0.25">
      <c r="A6890" t="s">
        <v>179</v>
      </c>
      <c r="B6890" t="s">
        <v>153</v>
      </c>
      <c r="C6890" s="1">
        <v>0.30979005889754602</v>
      </c>
    </row>
    <row r="6891" spans="1:3" x14ac:dyDescent="0.25">
      <c r="A6891" t="s">
        <v>180</v>
      </c>
      <c r="B6891" t="s">
        <v>154</v>
      </c>
      <c r="C6891" s="1">
        <v>0.346674221123071</v>
      </c>
    </row>
    <row r="6892" spans="1:3" x14ac:dyDescent="0.25">
      <c r="A6892" t="s">
        <v>180</v>
      </c>
      <c r="B6892" t="s">
        <v>155</v>
      </c>
      <c r="C6892" s="1">
        <v>0.36099691176676701</v>
      </c>
    </row>
    <row r="6893" spans="1:3" x14ac:dyDescent="0.25">
      <c r="A6893" t="s">
        <v>180</v>
      </c>
      <c r="B6893" t="s">
        <v>162</v>
      </c>
      <c r="C6893" s="1">
        <v>0.36063130166208202</v>
      </c>
    </row>
    <row r="6894" spans="1:3" x14ac:dyDescent="0.25">
      <c r="A6894" t="s">
        <v>180</v>
      </c>
      <c r="B6894" t="s">
        <v>287</v>
      </c>
      <c r="C6894" s="1">
        <v>0.35255061659841103</v>
      </c>
    </row>
    <row r="6895" spans="1:3" x14ac:dyDescent="0.25">
      <c r="A6895" t="s">
        <v>180</v>
      </c>
      <c r="B6895" t="s">
        <v>118</v>
      </c>
      <c r="C6895" s="1">
        <v>0.29503155493622102</v>
      </c>
    </row>
    <row r="6896" spans="1:3" x14ac:dyDescent="0.25">
      <c r="A6896" t="s">
        <v>180</v>
      </c>
      <c r="B6896" t="s">
        <v>181</v>
      </c>
      <c r="C6896" s="1">
        <v>0.37083290089023901</v>
      </c>
    </row>
    <row r="6897" spans="1:3" x14ac:dyDescent="0.25">
      <c r="A6897" t="s">
        <v>180</v>
      </c>
      <c r="B6897" t="s">
        <v>467</v>
      </c>
      <c r="C6897" s="1">
        <v>0.30257120803082099</v>
      </c>
    </row>
    <row r="6898" spans="1:3" x14ac:dyDescent="0.25">
      <c r="A6898" t="s">
        <v>180</v>
      </c>
      <c r="B6898" t="s">
        <v>288</v>
      </c>
      <c r="C6898" s="1">
        <v>0.29302352572878898</v>
      </c>
    </row>
    <row r="6899" spans="1:3" x14ac:dyDescent="0.25">
      <c r="A6899" t="s">
        <v>180</v>
      </c>
      <c r="B6899" t="s">
        <v>289</v>
      </c>
      <c r="C6899" s="1">
        <v>0.31747642377116703</v>
      </c>
    </row>
    <row r="6900" spans="1:3" x14ac:dyDescent="0.25">
      <c r="A6900" t="s">
        <v>180</v>
      </c>
      <c r="B6900" t="s">
        <v>182</v>
      </c>
      <c r="C6900" s="1">
        <v>0.31364260465317501</v>
      </c>
    </row>
    <row r="6901" spans="1:3" x14ac:dyDescent="0.25">
      <c r="A6901" t="s">
        <v>180</v>
      </c>
      <c r="B6901" t="s">
        <v>290</v>
      </c>
      <c r="C6901" s="1">
        <v>0.311910562487003</v>
      </c>
    </row>
    <row r="6902" spans="1:3" x14ac:dyDescent="0.25">
      <c r="A6902" t="s">
        <v>180</v>
      </c>
      <c r="B6902" t="s">
        <v>183</v>
      </c>
      <c r="C6902" s="1">
        <v>0.347159506808428</v>
      </c>
    </row>
    <row r="6903" spans="1:3" x14ac:dyDescent="0.25">
      <c r="A6903" t="s">
        <v>180</v>
      </c>
      <c r="B6903" t="s">
        <v>291</v>
      </c>
      <c r="C6903" s="1">
        <v>0.335181734015217</v>
      </c>
    </row>
    <row r="6904" spans="1:3" x14ac:dyDescent="0.25">
      <c r="A6904" t="s">
        <v>180</v>
      </c>
      <c r="B6904" t="s">
        <v>292</v>
      </c>
      <c r="C6904" s="1">
        <v>0.31354668320607099</v>
      </c>
    </row>
    <row r="6905" spans="1:3" x14ac:dyDescent="0.25">
      <c r="A6905" t="s">
        <v>180</v>
      </c>
      <c r="B6905" t="s">
        <v>469</v>
      </c>
      <c r="C6905" s="1">
        <v>0.34940211207404098</v>
      </c>
    </row>
    <row r="6906" spans="1:3" x14ac:dyDescent="0.25">
      <c r="A6906" t="s">
        <v>180</v>
      </c>
      <c r="B6906" t="s">
        <v>184</v>
      </c>
      <c r="C6906" s="1">
        <v>0.36262541097536899</v>
      </c>
    </row>
    <row r="6907" spans="1:3" x14ac:dyDescent="0.25">
      <c r="A6907" t="s">
        <v>180</v>
      </c>
      <c r="B6907" t="s">
        <v>293</v>
      </c>
      <c r="C6907" s="1">
        <v>0.29711956925047001</v>
      </c>
    </row>
    <row r="6908" spans="1:3" x14ac:dyDescent="0.25">
      <c r="A6908" t="s">
        <v>180</v>
      </c>
      <c r="B6908" t="s">
        <v>294</v>
      </c>
      <c r="C6908" s="1">
        <v>0.36121851681786099</v>
      </c>
    </row>
    <row r="6909" spans="1:3" x14ac:dyDescent="0.25">
      <c r="A6909" t="s">
        <v>180</v>
      </c>
      <c r="B6909" t="s">
        <v>185</v>
      </c>
      <c r="C6909" s="1">
        <v>0.32367840936437903</v>
      </c>
    </row>
    <row r="6910" spans="1:3" x14ac:dyDescent="0.25">
      <c r="A6910" t="s">
        <v>180</v>
      </c>
      <c r="B6910" t="s">
        <v>470</v>
      </c>
      <c r="C6910" s="1">
        <v>0.31477368284416202</v>
      </c>
    </row>
    <row r="6911" spans="1:3" x14ac:dyDescent="0.25">
      <c r="A6911" t="s">
        <v>180</v>
      </c>
      <c r="B6911" t="s">
        <v>119</v>
      </c>
      <c r="C6911" s="1">
        <v>0.29877029419491602</v>
      </c>
    </row>
    <row r="6912" spans="1:3" x14ac:dyDescent="0.25">
      <c r="A6912" t="s">
        <v>180</v>
      </c>
      <c r="B6912" t="s">
        <v>186</v>
      </c>
      <c r="C6912" s="1">
        <v>0.35297357871389301</v>
      </c>
    </row>
    <row r="6913" spans="1:3" x14ac:dyDescent="0.25">
      <c r="A6913" t="s">
        <v>180</v>
      </c>
      <c r="B6913" t="s">
        <v>473</v>
      </c>
      <c r="C6913" s="1">
        <v>0.31970835469554898</v>
      </c>
    </row>
    <row r="6914" spans="1:3" x14ac:dyDescent="0.25">
      <c r="A6914" t="s">
        <v>180</v>
      </c>
      <c r="B6914" t="s">
        <v>296</v>
      </c>
      <c r="C6914" s="1">
        <v>0.30432622537694398</v>
      </c>
    </row>
    <row r="6915" spans="1:3" x14ac:dyDescent="0.25">
      <c r="A6915" t="s">
        <v>180</v>
      </c>
      <c r="B6915" t="s">
        <v>297</v>
      </c>
      <c r="C6915" s="1">
        <v>0.30421031925280401</v>
      </c>
    </row>
    <row r="6916" spans="1:3" x14ac:dyDescent="0.25">
      <c r="A6916" t="s">
        <v>180</v>
      </c>
      <c r="B6916" t="s">
        <v>187</v>
      </c>
      <c r="C6916" s="1">
        <v>0.35395743748462399</v>
      </c>
    </row>
    <row r="6917" spans="1:3" x14ac:dyDescent="0.25">
      <c r="A6917" t="s">
        <v>180</v>
      </c>
      <c r="B6917" t="s">
        <v>298</v>
      </c>
      <c r="C6917" s="1">
        <v>0.32600029570901701</v>
      </c>
    </row>
    <row r="6918" spans="1:3" x14ac:dyDescent="0.25">
      <c r="A6918" t="s">
        <v>180</v>
      </c>
      <c r="B6918" t="s">
        <v>120</v>
      </c>
      <c r="C6918" s="1">
        <v>0.31641527504850903</v>
      </c>
    </row>
    <row r="6919" spans="1:3" x14ac:dyDescent="0.25">
      <c r="A6919" t="s">
        <v>180</v>
      </c>
      <c r="B6919" t="s">
        <v>122</v>
      </c>
      <c r="C6919" s="1">
        <v>0.30606016752252801</v>
      </c>
    </row>
    <row r="6920" spans="1:3" x14ac:dyDescent="0.25">
      <c r="A6920" t="s">
        <v>180</v>
      </c>
      <c r="B6920" t="s">
        <v>123</v>
      </c>
      <c r="C6920" s="1">
        <v>0.29124854809299799</v>
      </c>
    </row>
    <row r="6921" spans="1:3" x14ac:dyDescent="0.25">
      <c r="A6921" t="s">
        <v>180</v>
      </c>
      <c r="B6921" t="s">
        <v>188</v>
      </c>
      <c r="C6921" s="1">
        <v>0.356047137930387</v>
      </c>
    </row>
    <row r="6922" spans="1:3" x14ac:dyDescent="0.25">
      <c r="A6922" t="s">
        <v>180</v>
      </c>
      <c r="B6922" t="s">
        <v>125</v>
      </c>
      <c r="C6922" s="1">
        <v>0.29501790380952497</v>
      </c>
    </row>
    <row r="6923" spans="1:3" x14ac:dyDescent="0.25">
      <c r="A6923" t="s">
        <v>180</v>
      </c>
      <c r="B6923" t="s">
        <v>189</v>
      </c>
      <c r="C6923" s="1">
        <v>0.348022521636004</v>
      </c>
    </row>
    <row r="6924" spans="1:3" x14ac:dyDescent="0.25">
      <c r="A6924" t="s">
        <v>180</v>
      </c>
      <c r="B6924" t="s">
        <v>190</v>
      </c>
      <c r="C6924" s="1">
        <v>0.33890548433488898</v>
      </c>
    </row>
    <row r="6925" spans="1:3" x14ac:dyDescent="0.25">
      <c r="A6925" t="s">
        <v>180</v>
      </c>
      <c r="B6925" t="s">
        <v>300</v>
      </c>
      <c r="C6925" s="1">
        <v>0.33610839221009597</v>
      </c>
    </row>
    <row r="6926" spans="1:3" x14ac:dyDescent="0.25">
      <c r="A6926" t="s">
        <v>180</v>
      </c>
      <c r="B6926" t="s">
        <v>191</v>
      </c>
      <c r="C6926" s="1">
        <v>0.35401180887496497</v>
      </c>
    </row>
    <row r="6927" spans="1:3" x14ac:dyDescent="0.25">
      <c r="A6927" t="s">
        <v>180</v>
      </c>
      <c r="B6927" t="s">
        <v>301</v>
      </c>
      <c r="C6927" s="1">
        <v>0.311948825047837</v>
      </c>
    </row>
    <row r="6928" spans="1:3" x14ac:dyDescent="0.25">
      <c r="A6928" t="s">
        <v>180</v>
      </c>
      <c r="B6928" t="s">
        <v>302</v>
      </c>
      <c r="C6928" s="1">
        <v>0.35895629257843298</v>
      </c>
    </row>
    <row r="6929" spans="1:3" x14ac:dyDescent="0.25">
      <c r="A6929" t="s">
        <v>180</v>
      </c>
      <c r="B6929" t="s">
        <v>303</v>
      </c>
      <c r="C6929" s="1">
        <v>0.316997948647119</v>
      </c>
    </row>
    <row r="6930" spans="1:3" x14ac:dyDescent="0.25">
      <c r="A6930" t="s">
        <v>180</v>
      </c>
      <c r="B6930" t="s">
        <v>392</v>
      </c>
      <c r="C6930" s="1">
        <v>0.31944774026001199</v>
      </c>
    </row>
    <row r="6931" spans="1:3" x14ac:dyDescent="0.25">
      <c r="A6931" t="s">
        <v>180</v>
      </c>
      <c r="B6931" t="s">
        <v>126</v>
      </c>
      <c r="C6931" s="1">
        <v>0.34656852680658001</v>
      </c>
    </row>
    <row r="6932" spans="1:3" x14ac:dyDescent="0.25">
      <c r="A6932" t="s">
        <v>180</v>
      </c>
      <c r="B6932" t="s">
        <v>192</v>
      </c>
      <c r="C6932" s="1">
        <v>0.32277598759175502</v>
      </c>
    </row>
    <row r="6933" spans="1:3" x14ac:dyDescent="0.25">
      <c r="A6933" t="s">
        <v>180</v>
      </c>
      <c r="B6933" t="s">
        <v>393</v>
      </c>
      <c r="C6933" s="1">
        <v>0.304020660116608</v>
      </c>
    </row>
    <row r="6934" spans="1:3" x14ac:dyDescent="0.25">
      <c r="A6934" t="s">
        <v>180</v>
      </c>
      <c r="B6934" t="s">
        <v>193</v>
      </c>
      <c r="C6934" s="1">
        <v>0.34695574794658002</v>
      </c>
    </row>
    <row r="6935" spans="1:3" x14ac:dyDescent="0.25">
      <c r="A6935" t="s">
        <v>180</v>
      </c>
      <c r="B6935" t="s">
        <v>194</v>
      </c>
      <c r="C6935" s="1">
        <v>0.34503765137327203</v>
      </c>
    </row>
    <row r="6936" spans="1:3" x14ac:dyDescent="0.25">
      <c r="A6936" t="s">
        <v>180</v>
      </c>
      <c r="B6936" t="s">
        <v>306</v>
      </c>
      <c r="C6936" s="1">
        <v>0.29442830578468299</v>
      </c>
    </row>
    <row r="6937" spans="1:3" x14ac:dyDescent="0.25">
      <c r="A6937" t="s">
        <v>180</v>
      </c>
      <c r="B6937" t="s">
        <v>475</v>
      </c>
      <c r="C6937" s="1">
        <v>0.29145333171390803</v>
      </c>
    </row>
    <row r="6938" spans="1:3" x14ac:dyDescent="0.25">
      <c r="A6938" t="s">
        <v>180</v>
      </c>
      <c r="B6938" t="s">
        <v>195</v>
      </c>
      <c r="C6938" s="1">
        <v>0.32855849611416799</v>
      </c>
    </row>
    <row r="6939" spans="1:3" x14ac:dyDescent="0.25">
      <c r="A6939" t="s">
        <v>180</v>
      </c>
      <c r="B6939" t="s">
        <v>307</v>
      </c>
      <c r="C6939" s="1">
        <v>0.30797270949873001</v>
      </c>
    </row>
    <row r="6940" spans="1:3" x14ac:dyDescent="0.25">
      <c r="A6940" t="s">
        <v>180</v>
      </c>
      <c r="B6940" t="s">
        <v>308</v>
      </c>
      <c r="C6940" s="1">
        <v>0.32971350107314001</v>
      </c>
    </row>
    <row r="6941" spans="1:3" x14ac:dyDescent="0.25">
      <c r="A6941" t="s">
        <v>180</v>
      </c>
      <c r="B6941" t="s">
        <v>196</v>
      </c>
      <c r="C6941" s="1">
        <v>0.361314991440287</v>
      </c>
    </row>
    <row r="6942" spans="1:3" x14ac:dyDescent="0.25">
      <c r="A6942" t="s">
        <v>180</v>
      </c>
      <c r="B6942" t="s">
        <v>197</v>
      </c>
      <c r="C6942" s="1">
        <v>0.31833480290825</v>
      </c>
    </row>
    <row r="6943" spans="1:3" x14ac:dyDescent="0.25">
      <c r="A6943" t="s">
        <v>180</v>
      </c>
      <c r="B6943" t="s">
        <v>198</v>
      </c>
      <c r="C6943" s="1">
        <v>0.33432472507797201</v>
      </c>
    </row>
    <row r="6944" spans="1:3" x14ac:dyDescent="0.25">
      <c r="A6944" t="s">
        <v>180</v>
      </c>
      <c r="B6944" t="s">
        <v>309</v>
      </c>
      <c r="C6944" s="1">
        <v>0.329122488780344</v>
      </c>
    </row>
    <row r="6945" spans="1:3" x14ac:dyDescent="0.25">
      <c r="A6945" t="s">
        <v>180</v>
      </c>
      <c r="B6945" t="s">
        <v>128</v>
      </c>
      <c r="C6945" s="1">
        <v>0.36649013203477998</v>
      </c>
    </row>
    <row r="6946" spans="1:3" x14ac:dyDescent="0.25">
      <c r="A6946" t="s">
        <v>180</v>
      </c>
      <c r="B6946" t="s">
        <v>311</v>
      </c>
      <c r="C6946" s="1">
        <v>0.32242217504186599</v>
      </c>
    </row>
    <row r="6947" spans="1:3" x14ac:dyDescent="0.25">
      <c r="A6947" t="s">
        <v>180</v>
      </c>
      <c r="B6947" t="s">
        <v>312</v>
      </c>
      <c r="C6947" s="1">
        <v>0.30596551626170398</v>
      </c>
    </row>
    <row r="6948" spans="1:3" x14ac:dyDescent="0.25">
      <c r="A6948" t="s">
        <v>180</v>
      </c>
      <c r="B6948" t="s">
        <v>199</v>
      </c>
      <c r="C6948" s="1">
        <v>0.35139183982290101</v>
      </c>
    </row>
    <row r="6949" spans="1:3" x14ac:dyDescent="0.25">
      <c r="A6949" t="s">
        <v>180</v>
      </c>
      <c r="B6949" t="s">
        <v>200</v>
      </c>
      <c r="C6949" s="1">
        <v>0.36163236063606602</v>
      </c>
    </row>
    <row r="6950" spans="1:3" x14ac:dyDescent="0.25">
      <c r="A6950" t="s">
        <v>180</v>
      </c>
      <c r="B6950" t="s">
        <v>479</v>
      </c>
      <c r="C6950" s="1">
        <v>0.29407892116344497</v>
      </c>
    </row>
    <row r="6951" spans="1:3" x14ac:dyDescent="0.25">
      <c r="A6951" t="s">
        <v>180</v>
      </c>
      <c r="B6951" t="s">
        <v>315</v>
      </c>
      <c r="C6951" s="1">
        <v>0.36185233691464003</v>
      </c>
    </row>
    <row r="6952" spans="1:3" x14ac:dyDescent="0.25">
      <c r="A6952" t="s">
        <v>180</v>
      </c>
      <c r="B6952" t="s">
        <v>316</v>
      </c>
      <c r="C6952" s="1">
        <v>0.307675665551844</v>
      </c>
    </row>
    <row r="6953" spans="1:3" x14ac:dyDescent="0.25">
      <c r="A6953" t="s">
        <v>180</v>
      </c>
      <c r="B6953" t="s">
        <v>201</v>
      </c>
      <c r="C6953" s="1">
        <v>0.31175786682541601</v>
      </c>
    </row>
    <row r="6954" spans="1:3" x14ac:dyDescent="0.25">
      <c r="A6954" t="s">
        <v>180</v>
      </c>
      <c r="B6954" t="s">
        <v>202</v>
      </c>
      <c r="C6954" s="1">
        <v>0.33979934271394502</v>
      </c>
    </row>
    <row r="6955" spans="1:3" x14ac:dyDescent="0.25">
      <c r="A6955" t="s">
        <v>180</v>
      </c>
      <c r="B6955" t="s">
        <v>203</v>
      </c>
      <c r="C6955" s="1">
        <v>0.35924855007072198</v>
      </c>
    </row>
    <row r="6956" spans="1:3" x14ac:dyDescent="0.25">
      <c r="A6956" t="s">
        <v>180</v>
      </c>
      <c r="B6956" t="s">
        <v>204</v>
      </c>
      <c r="C6956" s="1">
        <v>0.35861649523072697</v>
      </c>
    </row>
    <row r="6957" spans="1:3" x14ac:dyDescent="0.25">
      <c r="A6957" t="s">
        <v>180</v>
      </c>
      <c r="B6957" t="s">
        <v>205</v>
      </c>
      <c r="C6957" s="1">
        <v>0.37775266264903801</v>
      </c>
    </row>
    <row r="6958" spans="1:3" x14ac:dyDescent="0.25">
      <c r="A6958" t="s">
        <v>180</v>
      </c>
      <c r="B6958" t="s">
        <v>394</v>
      </c>
      <c r="C6958" s="1">
        <v>0.32008049512863301</v>
      </c>
    </row>
    <row r="6959" spans="1:3" x14ac:dyDescent="0.25">
      <c r="A6959" t="s">
        <v>180</v>
      </c>
      <c r="B6959" t="s">
        <v>317</v>
      </c>
      <c r="C6959" s="1">
        <v>0.30715181472591502</v>
      </c>
    </row>
    <row r="6960" spans="1:3" x14ac:dyDescent="0.25">
      <c r="A6960" t="s">
        <v>180</v>
      </c>
      <c r="B6960" t="s">
        <v>318</v>
      </c>
      <c r="C6960" s="1">
        <v>0.36030093046325501</v>
      </c>
    </row>
    <row r="6961" spans="1:3" x14ac:dyDescent="0.25">
      <c r="A6961" t="s">
        <v>180</v>
      </c>
      <c r="B6961" t="s">
        <v>130</v>
      </c>
      <c r="C6961" s="1">
        <v>0.35426455331344198</v>
      </c>
    </row>
    <row r="6962" spans="1:3" x14ac:dyDescent="0.25">
      <c r="A6962" t="s">
        <v>180</v>
      </c>
      <c r="B6962" t="s">
        <v>319</v>
      </c>
      <c r="C6962" s="1">
        <v>0.299591163510803</v>
      </c>
    </row>
    <row r="6963" spans="1:3" x14ac:dyDescent="0.25">
      <c r="A6963" t="s">
        <v>180</v>
      </c>
      <c r="B6963" t="s">
        <v>206</v>
      </c>
      <c r="C6963" s="1">
        <v>0.31820729618197402</v>
      </c>
    </row>
    <row r="6964" spans="1:3" x14ac:dyDescent="0.25">
      <c r="A6964" t="s">
        <v>180</v>
      </c>
      <c r="B6964" t="s">
        <v>321</v>
      </c>
      <c r="C6964" s="1">
        <v>0.30461621194289901</v>
      </c>
    </row>
    <row r="6965" spans="1:3" x14ac:dyDescent="0.25">
      <c r="A6965" t="s">
        <v>180</v>
      </c>
      <c r="B6965" t="s">
        <v>131</v>
      </c>
      <c r="C6965" s="1">
        <v>0.38560302246596401</v>
      </c>
    </row>
    <row r="6966" spans="1:3" x14ac:dyDescent="0.25">
      <c r="A6966" t="s">
        <v>180</v>
      </c>
      <c r="B6966" t="s">
        <v>322</v>
      </c>
      <c r="C6966" s="1">
        <v>0.34119221505119302</v>
      </c>
    </row>
    <row r="6967" spans="1:3" x14ac:dyDescent="0.25">
      <c r="A6967" t="s">
        <v>180</v>
      </c>
      <c r="B6967" t="s">
        <v>324</v>
      </c>
      <c r="C6967" s="1">
        <v>0.34480488388910102</v>
      </c>
    </row>
    <row r="6968" spans="1:3" x14ac:dyDescent="0.25">
      <c r="A6968" t="s">
        <v>180</v>
      </c>
      <c r="B6968" t="s">
        <v>325</v>
      </c>
      <c r="C6968" s="1">
        <v>0.315855360571971</v>
      </c>
    </row>
    <row r="6969" spans="1:3" x14ac:dyDescent="0.25">
      <c r="A6969" t="s">
        <v>180</v>
      </c>
      <c r="B6969" t="s">
        <v>482</v>
      </c>
      <c r="C6969" s="1">
        <v>0.30183989549457002</v>
      </c>
    </row>
    <row r="6970" spans="1:3" x14ac:dyDescent="0.25">
      <c r="A6970" t="s">
        <v>180</v>
      </c>
      <c r="B6970" t="s">
        <v>132</v>
      </c>
      <c r="C6970" s="1">
        <v>0.32207548470993602</v>
      </c>
    </row>
    <row r="6971" spans="1:3" x14ac:dyDescent="0.25">
      <c r="A6971" t="s">
        <v>180</v>
      </c>
      <c r="B6971" t="s">
        <v>411</v>
      </c>
      <c r="C6971" s="1">
        <v>0.31732742281854298</v>
      </c>
    </row>
    <row r="6972" spans="1:3" x14ac:dyDescent="0.25">
      <c r="A6972" t="s">
        <v>180</v>
      </c>
      <c r="B6972" t="s">
        <v>328</v>
      </c>
      <c r="C6972" s="1">
        <v>0.30054952483665398</v>
      </c>
    </row>
    <row r="6973" spans="1:3" x14ac:dyDescent="0.25">
      <c r="A6973" t="s">
        <v>180</v>
      </c>
      <c r="B6973" t="s">
        <v>133</v>
      </c>
      <c r="C6973" s="1">
        <v>0.34985762945756599</v>
      </c>
    </row>
    <row r="6974" spans="1:3" x14ac:dyDescent="0.25">
      <c r="A6974" t="s">
        <v>180</v>
      </c>
      <c r="B6974" t="s">
        <v>412</v>
      </c>
      <c r="C6974" s="1">
        <v>0.33829381997260499</v>
      </c>
    </row>
    <row r="6975" spans="1:3" x14ac:dyDescent="0.25">
      <c r="A6975" t="s">
        <v>180</v>
      </c>
      <c r="B6975" t="s">
        <v>207</v>
      </c>
      <c r="C6975" s="1">
        <v>0.312341546231927</v>
      </c>
    </row>
    <row r="6976" spans="1:3" x14ac:dyDescent="0.25">
      <c r="A6976" t="s">
        <v>180</v>
      </c>
      <c r="B6976" t="s">
        <v>208</v>
      </c>
      <c r="C6976" s="1">
        <v>0.38156631001201002</v>
      </c>
    </row>
    <row r="6977" spans="1:3" x14ac:dyDescent="0.25">
      <c r="A6977" t="s">
        <v>180</v>
      </c>
      <c r="B6977" t="s">
        <v>209</v>
      </c>
      <c r="C6977" s="1">
        <v>0.36825403643731502</v>
      </c>
    </row>
    <row r="6978" spans="1:3" x14ac:dyDescent="0.25">
      <c r="A6978" t="s">
        <v>180</v>
      </c>
      <c r="B6978" t="s">
        <v>379</v>
      </c>
      <c r="C6978" s="1">
        <v>0.31168581034003801</v>
      </c>
    </row>
    <row r="6979" spans="1:3" x14ac:dyDescent="0.25">
      <c r="A6979" t="s">
        <v>180</v>
      </c>
      <c r="B6979" t="s">
        <v>210</v>
      </c>
      <c r="C6979" s="1">
        <v>0.320194600560469</v>
      </c>
    </row>
    <row r="6980" spans="1:3" x14ac:dyDescent="0.25">
      <c r="A6980" t="s">
        <v>180</v>
      </c>
      <c r="B6980" t="s">
        <v>211</v>
      </c>
      <c r="C6980" s="1">
        <v>0.319816871388584</v>
      </c>
    </row>
    <row r="6981" spans="1:3" x14ac:dyDescent="0.25">
      <c r="A6981" t="s">
        <v>180</v>
      </c>
      <c r="B6981" t="s">
        <v>212</v>
      </c>
      <c r="C6981" s="1">
        <v>0.32553772897820998</v>
      </c>
    </row>
    <row r="6982" spans="1:3" x14ac:dyDescent="0.25">
      <c r="A6982" t="s">
        <v>180</v>
      </c>
      <c r="B6982" t="s">
        <v>330</v>
      </c>
      <c r="C6982" s="1">
        <v>0.306511867855152</v>
      </c>
    </row>
    <row r="6983" spans="1:3" x14ac:dyDescent="0.25">
      <c r="A6983" t="s">
        <v>180</v>
      </c>
      <c r="B6983" t="s">
        <v>213</v>
      </c>
      <c r="C6983" s="1">
        <v>0.34838022003867097</v>
      </c>
    </row>
    <row r="6984" spans="1:3" x14ac:dyDescent="0.25">
      <c r="A6984" t="s">
        <v>180</v>
      </c>
      <c r="B6984" t="s">
        <v>331</v>
      </c>
      <c r="C6984" s="1">
        <v>0.32013917368295097</v>
      </c>
    </row>
    <row r="6985" spans="1:3" x14ac:dyDescent="0.25">
      <c r="A6985" t="s">
        <v>180</v>
      </c>
      <c r="B6985" t="s">
        <v>214</v>
      </c>
      <c r="C6985" s="1">
        <v>0.33255942523277998</v>
      </c>
    </row>
    <row r="6986" spans="1:3" x14ac:dyDescent="0.25">
      <c r="A6986" t="s">
        <v>180</v>
      </c>
      <c r="B6986" t="s">
        <v>332</v>
      </c>
      <c r="C6986" s="1">
        <v>0.34635516128347299</v>
      </c>
    </row>
    <row r="6987" spans="1:3" x14ac:dyDescent="0.25">
      <c r="A6987" t="s">
        <v>180</v>
      </c>
      <c r="B6987" t="s">
        <v>215</v>
      </c>
      <c r="C6987" s="1">
        <v>0.36790744019135901</v>
      </c>
    </row>
    <row r="6988" spans="1:3" x14ac:dyDescent="0.25">
      <c r="A6988" t="s">
        <v>180</v>
      </c>
      <c r="B6988" t="s">
        <v>216</v>
      </c>
      <c r="C6988" s="1">
        <v>0.34224964456819901</v>
      </c>
    </row>
    <row r="6989" spans="1:3" x14ac:dyDescent="0.25">
      <c r="A6989" t="s">
        <v>180</v>
      </c>
      <c r="B6989" t="s">
        <v>135</v>
      </c>
      <c r="C6989" s="1">
        <v>0.33933465135256302</v>
      </c>
    </row>
    <row r="6990" spans="1:3" x14ac:dyDescent="0.25">
      <c r="A6990" t="s">
        <v>180</v>
      </c>
      <c r="B6990" t="s">
        <v>217</v>
      </c>
      <c r="C6990" s="1">
        <v>0.32415104439483899</v>
      </c>
    </row>
    <row r="6991" spans="1:3" x14ac:dyDescent="0.25">
      <c r="A6991" t="s">
        <v>180</v>
      </c>
      <c r="B6991" t="s">
        <v>333</v>
      </c>
      <c r="C6991" s="1">
        <v>0.31561050502077198</v>
      </c>
    </row>
    <row r="6992" spans="1:3" x14ac:dyDescent="0.25">
      <c r="A6992" t="s">
        <v>180</v>
      </c>
      <c r="B6992" t="s">
        <v>218</v>
      </c>
      <c r="C6992" s="1">
        <v>0.36669267099833103</v>
      </c>
    </row>
    <row r="6993" spans="1:3" x14ac:dyDescent="0.25">
      <c r="A6993" t="s">
        <v>180</v>
      </c>
      <c r="B6993" t="s">
        <v>334</v>
      </c>
      <c r="C6993" s="1">
        <v>0.338399582720321</v>
      </c>
    </row>
    <row r="6994" spans="1:3" x14ac:dyDescent="0.25">
      <c r="A6994" t="s">
        <v>180</v>
      </c>
      <c r="B6994" t="s">
        <v>136</v>
      </c>
      <c r="C6994" s="1">
        <v>0.30963767392907099</v>
      </c>
    </row>
    <row r="6995" spans="1:3" x14ac:dyDescent="0.25">
      <c r="A6995" t="s">
        <v>180</v>
      </c>
      <c r="B6995" t="s">
        <v>219</v>
      </c>
      <c r="C6995" s="1">
        <v>0.32570220541468298</v>
      </c>
    </row>
    <row r="6996" spans="1:3" x14ac:dyDescent="0.25">
      <c r="A6996" t="s">
        <v>180</v>
      </c>
      <c r="B6996" t="s">
        <v>220</v>
      </c>
      <c r="C6996" s="1">
        <v>0.35306122615767699</v>
      </c>
    </row>
    <row r="6997" spans="1:3" x14ac:dyDescent="0.25">
      <c r="A6997" t="s">
        <v>180</v>
      </c>
      <c r="B6997" t="s">
        <v>398</v>
      </c>
      <c r="C6997" s="1">
        <v>0.30077608114992599</v>
      </c>
    </row>
    <row r="6998" spans="1:3" x14ac:dyDescent="0.25">
      <c r="A6998" t="s">
        <v>180</v>
      </c>
      <c r="B6998" t="s">
        <v>221</v>
      </c>
      <c r="C6998" s="1">
        <v>0.36193273227279699</v>
      </c>
    </row>
    <row r="6999" spans="1:3" x14ac:dyDescent="0.25">
      <c r="A6999" t="s">
        <v>180</v>
      </c>
      <c r="B6999" t="s">
        <v>222</v>
      </c>
      <c r="C6999" s="1">
        <v>0.29202250147789699</v>
      </c>
    </row>
    <row r="7000" spans="1:3" x14ac:dyDescent="0.25">
      <c r="A7000" t="s">
        <v>180</v>
      </c>
      <c r="B7000" t="s">
        <v>223</v>
      </c>
      <c r="C7000" s="1">
        <v>0.32011188046629702</v>
      </c>
    </row>
    <row r="7001" spans="1:3" x14ac:dyDescent="0.25">
      <c r="A7001" t="s">
        <v>180</v>
      </c>
      <c r="B7001" t="s">
        <v>399</v>
      </c>
      <c r="C7001" s="1">
        <v>0.30653225520984201</v>
      </c>
    </row>
    <row r="7002" spans="1:3" x14ac:dyDescent="0.25">
      <c r="A7002" t="s">
        <v>180</v>
      </c>
      <c r="B7002" t="s">
        <v>335</v>
      </c>
      <c r="C7002" s="1">
        <v>0.34889559404889098</v>
      </c>
    </row>
    <row r="7003" spans="1:3" x14ac:dyDescent="0.25">
      <c r="A7003" t="s">
        <v>180</v>
      </c>
      <c r="B7003" t="s">
        <v>336</v>
      </c>
      <c r="C7003" s="1">
        <v>0.29498515934914199</v>
      </c>
    </row>
    <row r="7004" spans="1:3" x14ac:dyDescent="0.25">
      <c r="A7004" t="s">
        <v>180</v>
      </c>
      <c r="B7004" t="s">
        <v>224</v>
      </c>
      <c r="C7004" s="1">
        <v>0.349944723547579</v>
      </c>
    </row>
    <row r="7005" spans="1:3" x14ac:dyDescent="0.25">
      <c r="A7005" t="s">
        <v>180</v>
      </c>
      <c r="B7005" t="s">
        <v>225</v>
      </c>
      <c r="C7005" s="1">
        <v>0.32658911430628101</v>
      </c>
    </row>
    <row r="7006" spans="1:3" x14ac:dyDescent="0.25">
      <c r="A7006" t="s">
        <v>180</v>
      </c>
      <c r="B7006" t="s">
        <v>481</v>
      </c>
      <c r="C7006" s="1">
        <v>0.31712411911444599</v>
      </c>
    </row>
    <row r="7007" spans="1:3" x14ac:dyDescent="0.25">
      <c r="A7007" t="s">
        <v>180</v>
      </c>
      <c r="B7007" t="s">
        <v>338</v>
      </c>
      <c r="C7007" s="1">
        <v>0.31645410451075501</v>
      </c>
    </row>
    <row r="7008" spans="1:3" x14ac:dyDescent="0.25">
      <c r="A7008" t="s">
        <v>180</v>
      </c>
      <c r="B7008" t="s">
        <v>226</v>
      </c>
      <c r="C7008" s="1">
        <v>0.333924159951486</v>
      </c>
    </row>
    <row r="7009" spans="1:3" x14ac:dyDescent="0.25">
      <c r="A7009" t="s">
        <v>180</v>
      </c>
      <c r="B7009" t="s">
        <v>137</v>
      </c>
      <c r="C7009" s="1">
        <v>0.37040082422930598</v>
      </c>
    </row>
    <row r="7010" spans="1:3" x14ac:dyDescent="0.25">
      <c r="A7010" t="s">
        <v>180</v>
      </c>
      <c r="B7010" t="s">
        <v>227</v>
      </c>
      <c r="C7010" s="1">
        <v>0.374218769541384</v>
      </c>
    </row>
    <row r="7011" spans="1:3" x14ac:dyDescent="0.25">
      <c r="A7011" t="s">
        <v>180</v>
      </c>
      <c r="B7011" t="s">
        <v>339</v>
      </c>
      <c r="C7011" s="1">
        <v>0.34913870460625401</v>
      </c>
    </row>
    <row r="7012" spans="1:3" x14ac:dyDescent="0.25">
      <c r="A7012" t="s">
        <v>180</v>
      </c>
      <c r="B7012" t="s">
        <v>228</v>
      </c>
      <c r="C7012" s="1">
        <v>0.364223601966982</v>
      </c>
    </row>
    <row r="7013" spans="1:3" x14ac:dyDescent="0.25">
      <c r="A7013" t="s">
        <v>180</v>
      </c>
      <c r="B7013" t="s">
        <v>229</v>
      </c>
      <c r="C7013" s="1">
        <v>0.33985780782882802</v>
      </c>
    </row>
    <row r="7014" spans="1:3" x14ac:dyDescent="0.25">
      <c r="A7014" t="s">
        <v>180</v>
      </c>
      <c r="B7014" t="s">
        <v>341</v>
      </c>
      <c r="C7014" s="1">
        <v>0.29149050565568602</v>
      </c>
    </row>
    <row r="7015" spans="1:3" x14ac:dyDescent="0.25">
      <c r="A7015" t="s">
        <v>180</v>
      </c>
      <c r="B7015" t="s">
        <v>342</v>
      </c>
      <c r="C7015" s="1">
        <v>0.31801758751780601</v>
      </c>
    </row>
    <row r="7016" spans="1:3" x14ac:dyDescent="0.25">
      <c r="A7016" t="s">
        <v>180</v>
      </c>
      <c r="B7016" t="s">
        <v>230</v>
      </c>
      <c r="C7016" s="1">
        <v>0.34305252496050098</v>
      </c>
    </row>
    <row r="7017" spans="1:3" x14ac:dyDescent="0.25">
      <c r="A7017" t="s">
        <v>180</v>
      </c>
      <c r="B7017" t="s">
        <v>413</v>
      </c>
      <c r="C7017" s="1">
        <v>0.31822333485554399</v>
      </c>
    </row>
    <row r="7018" spans="1:3" x14ac:dyDescent="0.25">
      <c r="A7018" t="s">
        <v>180</v>
      </c>
      <c r="B7018" t="s">
        <v>231</v>
      </c>
      <c r="C7018" s="1">
        <v>0.35219536990040801</v>
      </c>
    </row>
    <row r="7019" spans="1:3" x14ac:dyDescent="0.25">
      <c r="A7019" t="s">
        <v>180</v>
      </c>
      <c r="B7019" t="s">
        <v>343</v>
      </c>
      <c r="C7019" s="1">
        <v>0.313458949391832</v>
      </c>
    </row>
    <row r="7020" spans="1:3" x14ac:dyDescent="0.25">
      <c r="A7020" t="s">
        <v>180</v>
      </c>
      <c r="B7020" t="s">
        <v>344</v>
      </c>
      <c r="C7020" s="1">
        <v>0.32492664249735598</v>
      </c>
    </row>
    <row r="7021" spans="1:3" x14ac:dyDescent="0.25">
      <c r="A7021" t="s">
        <v>180</v>
      </c>
      <c r="B7021" t="s">
        <v>232</v>
      </c>
      <c r="C7021" s="1">
        <v>0.346058022258941</v>
      </c>
    </row>
    <row r="7022" spans="1:3" x14ac:dyDescent="0.25">
      <c r="A7022" t="s">
        <v>180</v>
      </c>
      <c r="B7022" t="s">
        <v>233</v>
      </c>
      <c r="C7022" s="1">
        <v>0.374705924178382</v>
      </c>
    </row>
    <row r="7023" spans="1:3" x14ac:dyDescent="0.25">
      <c r="A7023" t="s">
        <v>180</v>
      </c>
      <c r="B7023" t="s">
        <v>140</v>
      </c>
      <c r="C7023" s="1">
        <v>0.35686510275769801</v>
      </c>
    </row>
    <row r="7024" spans="1:3" x14ac:dyDescent="0.25">
      <c r="A7024" t="s">
        <v>180</v>
      </c>
      <c r="B7024" t="s">
        <v>234</v>
      </c>
      <c r="C7024" s="1">
        <v>0.34724677432506301</v>
      </c>
    </row>
    <row r="7025" spans="1:3" x14ac:dyDescent="0.25">
      <c r="A7025" t="s">
        <v>180</v>
      </c>
      <c r="B7025" t="s">
        <v>414</v>
      </c>
      <c r="C7025" s="1">
        <v>0.30369393576814502</v>
      </c>
    </row>
    <row r="7026" spans="1:3" x14ac:dyDescent="0.25">
      <c r="A7026" t="s">
        <v>180</v>
      </c>
      <c r="B7026" t="s">
        <v>409</v>
      </c>
      <c r="C7026" s="1">
        <v>0.34801703548074597</v>
      </c>
    </row>
    <row r="7027" spans="1:3" x14ac:dyDescent="0.25">
      <c r="A7027" t="s">
        <v>180</v>
      </c>
      <c r="B7027" t="s">
        <v>235</v>
      </c>
      <c r="C7027" s="1">
        <v>0.357044418149703</v>
      </c>
    </row>
    <row r="7028" spans="1:3" x14ac:dyDescent="0.25">
      <c r="A7028" t="s">
        <v>180</v>
      </c>
      <c r="B7028" t="s">
        <v>345</v>
      </c>
      <c r="C7028" s="1">
        <v>0.31335666980594201</v>
      </c>
    </row>
    <row r="7029" spans="1:3" x14ac:dyDescent="0.25">
      <c r="A7029" t="s">
        <v>180</v>
      </c>
      <c r="B7029" t="s">
        <v>424</v>
      </c>
      <c r="C7029" s="1">
        <v>0.30359546307959301</v>
      </c>
    </row>
    <row r="7030" spans="1:3" x14ac:dyDescent="0.25">
      <c r="A7030" t="s">
        <v>180</v>
      </c>
      <c r="B7030" t="s">
        <v>236</v>
      </c>
      <c r="C7030" s="1">
        <v>0.33471912343861798</v>
      </c>
    </row>
    <row r="7031" spans="1:3" x14ac:dyDescent="0.25">
      <c r="A7031" t="s">
        <v>180</v>
      </c>
      <c r="B7031" t="s">
        <v>141</v>
      </c>
      <c r="C7031" s="1">
        <v>0.361629081492015</v>
      </c>
    </row>
    <row r="7032" spans="1:3" x14ac:dyDescent="0.25">
      <c r="A7032" t="s">
        <v>180</v>
      </c>
      <c r="B7032" t="s">
        <v>346</v>
      </c>
      <c r="C7032" s="1">
        <v>0.32011519389538301</v>
      </c>
    </row>
    <row r="7033" spans="1:3" x14ac:dyDescent="0.25">
      <c r="A7033" t="s">
        <v>180</v>
      </c>
      <c r="B7033" t="s">
        <v>347</v>
      </c>
      <c r="C7033" s="1">
        <v>0.350649290248219</v>
      </c>
    </row>
    <row r="7034" spans="1:3" x14ac:dyDescent="0.25">
      <c r="A7034" t="s">
        <v>180</v>
      </c>
      <c r="B7034" t="s">
        <v>348</v>
      </c>
      <c r="C7034" s="1">
        <v>0.31340390726778999</v>
      </c>
    </row>
    <row r="7035" spans="1:3" x14ac:dyDescent="0.25">
      <c r="A7035" t="s">
        <v>180</v>
      </c>
      <c r="B7035" t="s">
        <v>349</v>
      </c>
      <c r="C7035" s="1">
        <v>0.310197053423373</v>
      </c>
    </row>
    <row r="7036" spans="1:3" x14ac:dyDescent="0.25">
      <c r="A7036" t="s">
        <v>180</v>
      </c>
      <c r="B7036" t="s">
        <v>350</v>
      </c>
      <c r="C7036" s="1">
        <v>0.30774278140255201</v>
      </c>
    </row>
    <row r="7037" spans="1:3" x14ac:dyDescent="0.25">
      <c r="A7037" t="s">
        <v>180</v>
      </c>
      <c r="B7037" t="s">
        <v>388</v>
      </c>
      <c r="C7037" s="1">
        <v>0.29858460433984402</v>
      </c>
    </row>
    <row r="7038" spans="1:3" x14ac:dyDescent="0.25">
      <c r="A7038" t="s">
        <v>180</v>
      </c>
      <c r="B7038" t="s">
        <v>237</v>
      </c>
      <c r="C7038" s="1">
        <v>0.35924149986516701</v>
      </c>
    </row>
    <row r="7039" spans="1:3" x14ac:dyDescent="0.25">
      <c r="A7039" t="s">
        <v>180</v>
      </c>
      <c r="B7039" t="s">
        <v>238</v>
      </c>
      <c r="C7039" s="1">
        <v>0.34114805191809999</v>
      </c>
    </row>
    <row r="7040" spans="1:3" x14ac:dyDescent="0.25">
      <c r="A7040" t="s">
        <v>180</v>
      </c>
      <c r="B7040" t="s">
        <v>239</v>
      </c>
      <c r="C7040" s="1">
        <v>0.37809539242011803</v>
      </c>
    </row>
    <row r="7041" spans="1:3" x14ac:dyDescent="0.25">
      <c r="A7041" t="s">
        <v>180</v>
      </c>
      <c r="B7041" t="s">
        <v>142</v>
      </c>
      <c r="C7041" s="1">
        <v>0.34561254020886301</v>
      </c>
    </row>
    <row r="7042" spans="1:3" x14ac:dyDescent="0.25">
      <c r="A7042" t="s">
        <v>180</v>
      </c>
      <c r="B7042" t="s">
        <v>143</v>
      </c>
      <c r="C7042" s="1">
        <v>0.33149150060495203</v>
      </c>
    </row>
    <row r="7043" spans="1:3" x14ac:dyDescent="0.25">
      <c r="A7043" t="s">
        <v>180</v>
      </c>
      <c r="B7043" t="s">
        <v>240</v>
      </c>
      <c r="C7043" s="1">
        <v>0.36190393988481701</v>
      </c>
    </row>
    <row r="7044" spans="1:3" x14ac:dyDescent="0.25">
      <c r="A7044" t="s">
        <v>180</v>
      </c>
      <c r="B7044" t="s">
        <v>241</v>
      </c>
      <c r="C7044" s="1">
        <v>0.31827336428619502</v>
      </c>
    </row>
    <row r="7045" spans="1:3" x14ac:dyDescent="0.25">
      <c r="A7045" t="s">
        <v>180</v>
      </c>
      <c r="B7045" t="s">
        <v>242</v>
      </c>
      <c r="C7045" s="1">
        <v>0.38367605780288799</v>
      </c>
    </row>
    <row r="7046" spans="1:3" x14ac:dyDescent="0.25">
      <c r="A7046" t="s">
        <v>180</v>
      </c>
      <c r="B7046" t="s">
        <v>426</v>
      </c>
      <c r="C7046" s="1">
        <v>0.31393576458456401</v>
      </c>
    </row>
    <row r="7047" spans="1:3" x14ac:dyDescent="0.25">
      <c r="A7047" t="s">
        <v>180</v>
      </c>
      <c r="B7047" t="s">
        <v>146</v>
      </c>
      <c r="C7047" s="1">
        <v>0.353463792176818</v>
      </c>
    </row>
    <row r="7048" spans="1:3" x14ac:dyDescent="0.25">
      <c r="A7048" t="s">
        <v>180</v>
      </c>
      <c r="B7048" t="s">
        <v>357</v>
      </c>
      <c r="C7048" s="1">
        <v>0.34851528283065802</v>
      </c>
    </row>
    <row r="7049" spans="1:3" x14ac:dyDescent="0.25">
      <c r="A7049" t="s">
        <v>180</v>
      </c>
      <c r="B7049" t="s">
        <v>243</v>
      </c>
      <c r="C7049" s="1">
        <v>0.33716752795439098</v>
      </c>
    </row>
    <row r="7050" spans="1:3" x14ac:dyDescent="0.25">
      <c r="A7050" t="s">
        <v>180</v>
      </c>
      <c r="B7050" t="s">
        <v>402</v>
      </c>
      <c r="C7050" s="1">
        <v>0.302443648249345</v>
      </c>
    </row>
    <row r="7051" spans="1:3" x14ac:dyDescent="0.25">
      <c r="A7051" t="s">
        <v>180</v>
      </c>
      <c r="B7051" t="s">
        <v>358</v>
      </c>
      <c r="C7051" s="1">
        <v>0.297396294821481</v>
      </c>
    </row>
    <row r="7052" spans="1:3" x14ac:dyDescent="0.25">
      <c r="A7052" t="s">
        <v>180</v>
      </c>
      <c r="B7052" t="s">
        <v>415</v>
      </c>
      <c r="C7052" s="1">
        <v>0.32276767941902501</v>
      </c>
    </row>
    <row r="7053" spans="1:3" x14ac:dyDescent="0.25">
      <c r="A7053" t="s">
        <v>180</v>
      </c>
      <c r="B7053" t="s">
        <v>147</v>
      </c>
      <c r="C7053" s="1">
        <v>0.32110586843830602</v>
      </c>
    </row>
    <row r="7054" spans="1:3" x14ac:dyDescent="0.25">
      <c r="A7054" t="s">
        <v>180</v>
      </c>
      <c r="B7054" t="s">
        <v>148</v>
      </c>
      <c r="C7054" s="1">
        <v>0.30319026367034602</v>
      </c>
    </row>
    <row r="7055" spans="1:3" x14ac:dyDescent="0.25">
      <c r="A7055" t="s">
        <v>180</v>
      </c>
      <c r="B7055" t="s">
        <v>244</v>
      </c>
      <c r="C7055" s="1">
        <v>0.33011267841019398</v>
      </c>
    </row>
    <row r="7056" spans="1:3" x14ac:dyDescent="0.25">
      <c r="A7056" t="s">
        <v>180</v>
      </c>
      <c r="B7056" t="s">
        <v>245</v>
      </c>
      <c r="C7056" s="1">
        <v>0.347574506821134</v>
      </c>
    </row>
    <row r="7057" spans="1:3" x14ac:dyDescent="0.25">
      <c r="A7057" t="s">
        <v>180</v>
      </c>
      <c r="B7057" t="s">
        <v>359</v>
      </c>
      <c r="C7057" s="1">
        <v>0.32637544760640802</v>
      </c>
    </row>
    <row r="7058" spans="1:3" x14ac:dyDescent="0.25">
      <c r="A7058" t="s">
        <v>180</v>
      </c>
      <c r="B7058" t="s">
        <v>428</v>
      </c>
      <c r="C7058" s="1">
        <v>0.33801464937335302</v>
      </c>
    </row>
    <row r="7059" spans="1:3" x14ac:dyDescent="0.25">
      <c r="A7059" t="s">
        <v>180</v>
      </c>
      <c r="B7059" t="s">
        <v>360</v>
      </c>
      <c r="C7059" s="1">
        <v>0.31452007950138799</v>
      </c>
    </row>
    <row r="7060" spans="1:3" x14ac:dyDescent="0.25">
      <c r="A7060" t="s">
        <v>180</v>
      </c>
      <c r="B7060" t="s">
        <v>361</v>
      </c>
      <c r="C7060" s="1">
        <v>0.32186940391953101</v>
      </c>
    </row>
    <row r="7061" spans="1:3" x14ac:dyDescent="0.25">
      <c r="A7061" t="s">
        <v>180</v>
      </c>
      <c r="B7061" t="s">
        <v>362</v>
      </c>
      <c r="C7061" s="1">
        <v>0.306169444516175</v>
      </c>
    </row>
    <row r="7062" spans="1:3" x14ac:dyDescent="0.25">
      <c r="A7062" t="s">
        <v>180</v>
      </c>
      <c r="B7062" t="s">
        <v>246</v>
      </c>
      <c r="C7062" s="1">
        <v>0.34103788075614</v>
      </c>
    </row>
    <row r="7063" spans="1:3" x14ac:dyDescent="0.25">
      <c r="A7063" t="s">
        <v>180</v>
      </c>
      <c r="B7063" t="s">
        <v>247</v>
      </c>
      <c r="C7063" s="1">
        <v>0.34926124236407302</v>
      </c>
    </row>
    <row r="7064" spans="1:3" x14ac:dyDescent="0.25">
      <c r="A7064" t="s">
        <v>180</v>
      </c>
      <c r="B7064" t="s">
        <v>248</v>
      </c>
      <c r="C7064" s="1">
        <v>0.33203621435067499</v>
      </c>
    </row>
    <row r="7065" spans="1:3" x14ac:dyDescent="0.25">
      <c r="A7065" t="s">
        <v>180</v>
      </c>
      <c r="B7065" t="s">
        <v>249</v>
      </c>
      <c r="C7065" s="1">
        <v>0.34154122772985401</v>
      </c>
    </row>
    <row r="7066" spans="1:3" x14ac:dyDescent="0.25">
      <c r="A7066" t="s">
        <v>180</v>
      </c>
      <c r="B7066" t="s">
        <v>403</v>
      </c>
      <c r="C7066" s="1">
        <v>0.291645189188104</v>
      </c>
    </row>
    <row r="7067" spans="1:3" x14ac:dyDescent="0.25">
      <c r="A7067" t="s">
        <v>180</v>
      </c>
      <c r="B7067" t="s">
        <v>150</v>
      </c>
      <c r="C7067" s="1">
        <v>0.34619956891859999</v>
      </c>
    </row>
    <row r="7068" spans="1:3" x14ac:dyDescent="0.25">
      <c r="A7068" t="s">
        <v>180</v>
      </c>
      <c r="B7068" t="s">
        <v>151</v>
      </c>
      <c r="C7068" s="1">
        <v>0.29694641819576201</v>
      </c>
    </row>
    <row r="7069" spans="1:3" x14ac:dyDescent="0.25">
      <c r="A7069" t="s">
        <v>180</v>
      </c>
      <c r="B7069" t="s">
        <v>250</v>
      </c>
      <c r="C7069" s="1">
        <v>0.33913121102177102</v>
      </c>
    </row>
    <row r="7070" spans="1:3" x14ac:dyDescent="0.25">
      <c r="A7070" t="s">
        <v>180</v>
      </c>
      <c r="B7070" t="s">
        <v>364</v>
      </c>
      <c r="C7070" s="1">
        <v>0.294432845943571</v>
      </c>
    </row>
    <row r="7071" spans="1:3" x14ac:dyDescent="0.25">
      <c r="A7071" t="s">
        <v>180</v>
      </c>
      <c r="B7071" t="s">
        <v>251</v>
      </c>
      <c r="C7071" s="1">
        <v>0.36432558504842</v>
      </c>
    </row>
    <row r="7072" spans="1:3" x14ac:dyDescent="0.25">
      <c r="A7072" t="s">
        <v>180</v>
      </c>
      <c r="B7072" t="s">
        <v>252</v>
      </c>
      <c r="C7072" s="1">
        <v>0.316493200179639</v>
      </c>
    </row>
    <row r="7073" spans="1:3" x14ac:dyDescent="0.25">
      <c r="A7073" t="s">
        <v>180</v>
      </c>
      <c r="B7073" t="s">
        <v>253</v>
      </c>
      <c r="C7073" s="1">
        <v>0.36294959833839502</v>
      </c>
    </row>
    <row r="7074" spans="1:3" x14ac:dyDescent="0.25">
      <c r="A7074" t="s">
        <v>180</v>
      </c>
      <c r="B7074" t="s">
        <v>152</v>
      </c>
      <c r="C7074" s="1">
        <v>0.30713721936501298</v>
      </c>
    </row>
    <row r="7075" spans="1:3" x14ac:dyDescent="0.25">
      <c r="A7075" t="s">
        <v>180</v>
      </c>
      <c r="B7075" t="s">
        <v>254</v>
      </c>
      <c r="C7075" s="1">
        <v>0.32869386823560298</v>
      </c>
    </row>
    <row r="7076" spans="1:3" x14ac:dyDescent="0.25">
      <c r="A7076" t="s">
        <v>180</v>
      </c>
      <c r="B7076" t="s">
        <v>255</v>
      </c>
      <c r="C7076" s="1">
        <v>0.33941176336289802</v>
      </c>
    </row>
    <row r="7077" spans="1:3" x14ac:dyDescent="0.25">
      <c r="A7077" t="s">
        <v>180</v>
      </c>
      <c r="B7077" t="s">
        <v>365</v>
      </c>
      <c r="C7077" s="1">
        <v>0.31497846618537001</v>
      </c>
    </row>
    <row r="7078" spans="1:3" x14ac:dyDescent="0.25">
      <c r="A7078" t="s">
        <v>180</v>
      </c>
      <c r="B7078" t="s">
        <v>256</v>
      </c>
      <c r="C7078" s="1">
        <v>0.33293306233384501</v>
      </c>
    </row>
    <row r="7079" spans="1:3" x14ac:dyDescent="0.25">
      <c r="A7079" t="s">
        <v>180</v>
      </c>
      <c r="B7079" t="s">
        <v>404</v>
      </c>
      <c r="C7079" s="1">
        <v>0.31194789337986001</v>
      </c>
    </row>
    <row r="7080" spans="1:3" x14ac:dyDescent="0.25">
      <c r="A7080" t="s">
        <v>180</v>
      </c>
      <c r="B7080" t="s">
        <v>366</v>
      </c>
      <c r="C7080" s="1">
        <v>0.32560520531904302</v>
      </c>
    </row>
    <row r="7081" spans="1:3" x14ac:dyDescent="0.25">
      <c r="A7081" t="s">
        <v>180</v>
      </c>
      <c r="B7081" t="s">
        <v>257</v>
      </c>
      <c r="C7081" s="1">
        <v>0.35882357896914902</v>
      </c>
    </row>
    <row r="7082" spans="1:3" x14ac:dyDescent="0.25">
      <c r="A7082" t="s">
        <v>180</v>
      </c>
      <c r="B7082" t="s">
        <v>367</v>
      </c>
      <c r="C7082" s="1">
        <v>0.30754515022034001</v>
      </c>
    </row>
    <row r="7083" spans="1:3" x14ac:dyDescent="0.25">
      <c r="A7083" t="s">
        <v>180</v>
      </c>
      <c r="B7083" t="s">
        <v>368</v>
      </c>
      <c r="C7083" s="1">
        <v>0.32695587061731901</v>
      </c>
    </row>
    <row r="7084" spans="1:3" x14ac:dyDescent="0.25">
      <c r="A7084" t="s">
        <v>180</v>
      </c>
      <c r="B7084" t="s">
        <v>258</v>
      </c>
      <c r="C7084" s="1">
        <v>0.31190130924474502</v>
      </c>
    </row>
    <row r="7085" spans="1:3" x14ac:dyDescent="0.25">
      <c r="A7085" t="s">
        <v>180</v>
      </c>
      <c r="B7085" t="s">
        <v>259</v>
      </c>
      <c r="C7085" s="1">
        <v>0.30961137737212102</v>
      </c>
    </row>
    <row r="7086" spans="1:3" x14ac:dyDescent="0.25">
      <c r="A7086" t="s">
        <v>180</v>
      </c>
      <c r="B7086" t="s">
        <v>416</v>
      </c>
      <c r="C7086" s="1">
        <v>0.33627243527073403</v>
      </c>
    </row>
    <row r="7087" spans="1:3" x14ac:dyDescent="0.25">
      <c r="A7087" t="s">
        <v>180</v>
      </c>
      <c r="B7087" t="s">
        <v>369</v>
      </c>
      <c r="C7087" s="1">
        <v>0.32300343946795002</v>
      </c>
    </row>
    <row r="7088" spans="1:3" x14ac:dyDescent="0.25">
      <c r="A7088" t="s">
        <v>180</v>
      </c>
      <c r="B7088" t="s">
        <v>371</v>
      </c>
      <c r="C7088" s="1">
        <v>0.34012970778210899</v>
      </c>
    </row>
    <row r="7089" spans="1:3" x14ac:dyDescent="0.25">
      <c r="A7089" t="s">
        <v>180</v>
      </c>
      <c r="B7089" t="s">
        <v>261</v>
      </c>
      <c r="C7089" s="1">
        <v>0.32910540472399302</v>
      </c>
    </row>
    <row r="7090" spans="1:3" x14ac:dyDescent="0.25">
      <c r="A7090" t="s">
        <v>180</v>
      </c>
      <c r="B7090" t="s">
        <v>262</v>
      </c>
      <c r="C7090" s="1">
        <v>0.31473589731774998</v>
      </c>
    </row>
    <row r="7091" spans="1:3" x14ac:dyDescent="0.25">
      <c r="A7091" t="s">
        <v>180</v>
      </c>
      <c r="B7091" t="s">
        <v>417</v>
      </c>
      <c r="C7091" s="1">
        <v>0.31076009979449798</v>
      </c>
    </row>
    <row r="7092" spans="1:3" x14ac:dyDescent="0.25">
      <c r="A7092" t="s">
        <v>180</v>
      </c>
      <c r="B7092" t="s">
        <v>263</v>
      </c>
      <c r="C7092" s="1">
        <v>0.36123128747577998</v>
      </c>
    </row>
    <row r="7093" spans="1:3" x14ac:dyDescent="0.25">
      <c r="A7093" t="s">
        <v>180</v>
      </c>
      <c r="B7093" t="s">
        <v>264</v>
      </c>
      <c r="C7093" s="1">
        <v>0.33642175882113701</v>
      </c>
    </row>
    <row r="7094" spans="1:3" x14ac:dyDescent="0.25">
      <c r="A7094" t="s">
        <v>180</v>
      </c>
      <c r="B7094" t="s">
        <v>372</v>
      </c>
      <c r="C7094" s="1">
        <v>0.29942239691590899</v>
      </c>
    </row>
    <row r="7095" spans="1:3" x14ac:dyDescent="0.25">
      <c r="A7095" t="s">
        <v>180</v>
      </c>
      <c r="B7095" t="s">
        <v>383</v>
      </c>
      <c r="C7095" s="1">
        <v>0.316949860770951</v>
      </c>
    </row>
    <row r="7096" spans="1:3" x14ac:dyDescent="0.25">
      <c r="A7096" t="s">
        <v>180</v>
      </c>
      <c r="B7096" t="s">
        <v>429</v>
      </c>
      <c r="C7096" s="1">
        <v>0.29424313703073501</v>
      </c>
    </row>
    <row r="7097" spans="1:3" x14ac:dyDescent="0.25">
      <c r="A7097" t="s">
        <v>180</v>
      </c>
      <c r="B7097" t="s">
        <v>265</v>
      </c>
      <c r="C7097" s="1">
        <v>0.348457079509218</v>
      </c>
    </row>
    <row r="7098" spans="1:3" x14ac:dyDescent="0.25">
      <c r="A7098" t="s">
        <v>180</v>
      </c>
      <c r="B7098" t="s">
        <v>266</v>
      </c>
      <c r="C7098" s="1">
        <v>0.35119505295095499</v>
      </c>
    </row>
    <row r="7099" spans="1:3" x14ac:dyDescent="0.25">
      <c r="A7099" t="s">
        <v>180</v>
      </c>
      <c r="B7099" t="s">
        <v>267</v>
      </c>
      <c r="C7099" s="1">
        <v>0.36200637556648402</v>
      </c>
    </row>
    <row r="7100" spans="1:3" x14ac:dyDescent="0.25">
      <c r="A7100" t="s">
        <v>180</v>
      </c>
      <c r="B7100" t="s">
        <v>268</v>
      </c>
      <c r="C7100" s="1">
        <v>0.32663651861707299</v>
      </c>
    </row>
    <row r="7101" spans="1:3" x14ac:dyDescent="0.25">
      <c r="A7101" t="s">
        <v>180</v>
      </c>
      <c r="B7101" t="s">
        <v>269</v>
      </c>
      <c r="C7101" s="1">
        <v>0.35247045465141003</v>
      </c>
    </row>
    <row r="7102" spans="1:3" x14ac:dyDescent="0.25">
      <c r="A7102" t="s">
        <v>180</v>
      </c>
      <c r="B7102" t="s">
        <v>270</v>
      </c>
      <c r="C7102" s="1">
        <v>0.32486430387708498</v>
      </c>
    </row>
    <row r="7103" spans="1:3" x14ac:dyDescent="0.25">
      <c r="A7103" t="s">
        <v>180</v>
      </c>
      <c r="B7103" t="s">
        <v>271</v>
      </c>
      <c r="C7103" s="1">
        <v>0.36796484524256001</v>
      </c>
    </row>
    <row r="7104" spans="1:3" x14ac:dyDescent="0.25">
      <c r="A7104" t="s">
        <v>180</v>
      </c>
      <c r="B7104" t="s">
        <v>407</v>
      </c>
      <c r="C7104" s="1">
        <v>0.29270397574437501</v>
      </c>
    </row>
    <row r="7105" spans="1:3" x14ac:dyDescent="0.25">
      <c r="A7105" t="s">
        <v>180</v>
      </c>
      <c r="B7105" t="s">
        <v>375</v>
      </c>
      <c r="C7105" s="1">
        <v>0.31742663875452698</v>
      </c>
    </row>
    <row r="7106" spans="1:3" x14ac:dyDescent="0.25">
      <c r="A7106" t="s">
        <v>180</v>
      </c>
      <c r="B7106" t="s">
        <v>376</v>
      </c>
      <c r="C7106" s="1">
        <v>0.31866249261728702</v>
      </c>
    </row>
    <row r="7107" spans="1:3" x14ac:dyDescent="0.25">
      <c r="A7107" t="s">
        <v>180</v>
      </c>
      <c r="B7107" t="s">
        <v>418</v>
      </c>
      <c r="C7107" s="1">
        <v>0.29038463441489099</v>
      </c>
    </row>
    <row r="7108" spans="1:3" x14ac:dyDescent="0.25">
      <c r="A7108" t="s">
        <v>180</v>
      </c>
      <c r="B7108" t="s">
        <v>272</v>
      </c>
      <c r="C7108" s="1">
        <v>0.35904352828735703</v>
      </c>
    </row>
    <row r="7109" spans="1:3" x14ac:dyDescent="0.25">
      <c r="A7109" t="s">
        <v>180</v>
      </c>
      <c r="B7109" t="s">
        <v>377</v>
      </c>
      <c r="C7109" s="1">
        <v>0.29452337012288698</v>
      </c>
    </row>
    <row r="7110" spans="1:3" x14ac:dyDescent="0.25">
      <c r="A7110" t="s">
        <v>180</v>
      </c>
      <c r="B7110" t="s">
        <v>431</v>
      </c>
      <c r="C7110" s="1">
        <v>0.29927577646211201</v>
      </c>
    </row>
    <row r="7111" spans="1:3" x14ac:dyDescent="0.25">
      <c r="A7111" t="s">
        <v>180</v>
      </c>
      <c r="B7111" t="s">
        <v>273</v>
      </c>
      <c r="C7111" s="1">
        <v>0.29364616513796898</v>
      </c>
    </row>
    <row r="7112" spans="1:3" x14ac:dyDescent="0.25">
      <c r="A7112" t="s">
        <v>180</v>
      </c>
      <c r="B7112" t="s">
        <v>153</v>
      </c>
      <c r="C7112" s="1">
        <v>0.37135846023124103</v>
      </c>
    </row>
    <row r="7113" spans="1:3" x14ac:dyDescent="0.25">
      <c r="A7113" t="s">
        <v>466</v>
      </c>
      <c r="B7113" t="s">
        <v>123</v>
      </c>
      <c r="C7113" s="1">
        <v>0.29317653413787598</v>
      </c>
    </row>
    <row r="7114" spans="1:3" x14ac:dyDescent="0.25">
      <c r="A7114" t="s">
        <v>466</v>
      </c>
      <c r="B7114" t="s">
        <v>229</v>
      </c>
      <c r="C7114" s="1">
        <v>0.295949539837007</v>
      </c>
    </row>
    <row r="7115" spans="1:3" x14ac:dyDescent="0.25">
      <c r="A7115" t="s">
        <v>466</v>
      </c>
      <c r="B7115" t="s">
        <v>152</v>
      </c>
      <c r="C7115" s="1">
        <v>0.30816542670679298</v>
      </c>
    </row>
    <row r="7116" spans="1:3" x14ac:dyDescent="0.25">
      <c r="A7116" t="s">
        <v>287</v>
      </c>
      <c r="B7116" t="s">
        <v>181</v>
      </c>
      <c r="C7116" s="1">
        <v>0.35436418942311398</v>
      </c>
    </row>
    <row r="7117" spans="1:3" x14ac:dyDescent="0.25">
      <c r="A7117" t="s">
        <v>287</v>
      </c>
      <c r="B7117" t="s">
        <v>187</v>
      </c>
      <c r="C7117" s="1">
        <v>0.316745276058014</v>
      </c>
    </row>
    <row r="7118" spans="1:3" x14ac:dyDescent="0.25">
      <c r="A7118" t="s">
        <v>287</v>
      </c>
      <c r="B7118" t="s">
        <v>188</v>
      </c>
      <c r="C7118" s="1">
        <v>0.30675639134820698</v>
      </c>
    </row>
    <row r="7119" spans="1:3" x14ac:dyDescent="0.25">
      <c r="A7119" t="s">
        <v>287</v>
      </c>
      <c r="B7119" t="s">
        <v>300</v>
      </c>
      <c r="C7119" s="1">
        <v>0.30821999892185697</v>
      </c>
    </row>
    <row r="7120" spans="1:3" x14ac:dyDescent="0.25">
      <c r="A7120" t="s">
        <v>287</v>
      </c>
      <c r="B7120" t="s">
        <v>302</v>
      </c>
      <c r="C7120" s="1">
        <v>0.31265812533852899</v>
      </c>
    </row>
    <row r="7121" spans="1:3" x14ac:dyDescent="0.25">
      <c r="A7121" t="s">
        <v>287</v>
      </c>
      <c r="B7121" t="s">
        <v>308</v>
      </c>
      <c r="C7121" s="1">
        <v>0.294594694767011</v>
      </c>
    </row>
    <row r="7122" spans="1:3" x14ac:dyDescent="0.25">
      <c r="A7122" t="s">
        <v>287</v>
      </c>
      <c r="B7122" t="s">
        <v>196</v>
      </c>
      <c r="C7122" s="1">
        <v>0.30628996407667702</v>
      </c>
    </row>
    <row r="7123" spans="1:3" x14ac:dyDescent="0.25">
      <c r="A7123" t="s">
        <v>287</v>
      </c>
      <c r="B7123" t="s">
        <v>128</v>
      </c>
      <c r="C7123" s="1">
        <v>0.340935437622783</v>
      </c>
    </row>
    <row r="7124" spans="1:3" x14ac:dyDescent="0.25">
      <c r="A7124" t="s">
        <v>287</v>
      </c>
      <c r="B7124" t="s">
        <v>200</v>
      </c>
      <c r="C7124" s="1">
        <v>0.306850924050101</v>
      </c>
    </row>
    <row r="7125" spans="1:3" x14ac:dyDescent="0.25">
      <c r="A7125" t="s">
        <v>287</v>
      </c>
      <c r="B7125" t="s">
        <v>318</v>
      </c>
      <c r="C7125" s="1">
        <v>0.29066549198446701</v>
      </c>
    </row>
    <row r="7126" spans="1:3" x14ac:dyDescent="0.25">
      <c r="A7126" t="s">
        <v>287</v>
      </c>
      <c r="B7126" t="s">
        <v>130</v>
      </c>
      <c r="C7126" s="1">
        <v>0.30027474264613802</v>
      </c>
    </row>
    <row r="7127" spans="1:3" x14ac:dyDescent="0.25">
      <c r="A7127" t="s">
        <v>287</v>
      </c>
      <c r="B7127" t="s">
        <v>131</v>
      </c>
      <c r="C7127" s="1">
        <v>0.33985019232437003</v>
      </c>
    </row>
    <row r="7128" spans="1:3" x14ac:dyDescent="0.25">
      <c r="A7128" t="s">
        <v>287</v>
      </c>
      <c r="B7128" t="s">
        <v>208</v>
      </c>
      <c r="C7128" s="1">
        <v>0.34710588191625202</v>
      </c>
    </row>
    <row r="7129" spans="1:3" x14ac:dyDescent="0.25">
      <c r="A7129" t="s">
        <v>287</v>
      </c>
      <c r="B7129" t="s">
        <v>209</v>
      </c>
      <c r="C7129" s="1">
        <v>0.29485583150818601</v>
      </c>
    </row>
    <row r="7130" spans="1:3" x14ac:dyDescent="0.25">
      <c r="A7130" t="s">
        <v>287</v>
      </c>
      <c r="B7130" t="s">
        <v>137</v>
      </c>
      <c r="C7130" s="1">
        <v>0.30480634030324399</v>
      </c>
    </row>
    <row r="7131" spans="1:3" x14ac:dyDescent="0.25">
      <c r="A7131" t="s">
        <v>287</v>
      </c>
      <c r="B7131" t="s">
        <v>227</v>
      </c>
      <c r="C7131" s="1">
        <v>0.317585899801752</v>
      </c>
    </row>
    <row r="7132" spans="1:3" x14ac:dyDescent="0.25">
      <c r="A7132" t="s">
        <v>287</v>
      </c>
      <c r="B7132" t="s">
        <v>228</v>
      </c>
      <c r="C7132" s="1">
        <v>0.30523093945452701</v>
      </c>
    </row>
    <row r="7133" spans="1:3" x14ac:dyDescent="0.25">
      <c r="A7133" t="s">
        <v>287</v>
      </c>
      <c r="B7133" t="s">
        <v>231</v>
      </c>
      <c r="C7133" s="1">
        <v>0.30643376351230101</v>
      </c>
    </row>
    <row r="7134" spans="1:3" x14ac:dyDescent="0.25">
      <c r="A7134" t="s">
        <v>287</v>
      </c>
      <c r="B7134" t="s">
        <v>233</v>
      </c>
      <c r="C7134" s="1">
        <v>0.31801841375254503</v>
      </c>
    </row>
    <row r="7135" spans="1:3" x14ac:dyDescent="0.25">
      <c r="A7135" t="s">
        <v>287</v>
      </c>
      <c r="B7135" t="s">
        <v>239</v>
      </c>
      <c r="C7135" s="1">
        <v>0.33788728986356897</v>
      </c>
    </row>
    <row r="7136" spans="1:3" x14ac:dyDescent="0.25">
      <c r="A7136" t="s">
        <v>287</v>
      </c>
      <c r="B7136" t="s">
        <v>142</v>
      </c>
      <c r="C7136" s="1">
        <v>0.29225065212939699</v>
      </c>
    </row>
    <row r="7137" spans="1:3" x14ac:dyDescent="0.25">
      <c r="A7137" t="s">
        <v>287</v>
      </c>
      <c r="B7137" t="s">
        <v>143</v>
      </c>
      <c r="C7137" s="1">
        <v>0.29591369616074098</v>
      </c>
    </row>
    <row r="7138" spans="1:3" x14ac:dyDescent="0.25">
      <c r="A7138" t="s">
        <v>287</v>
      </c>
      <c r="B7138" t="s">
        <v>242</v>
      </c>
      <c r="C7138" s="1">
        <v>0.34302926019018298</v>
      </c>
    </row>
    <row r="7139" spans="1:3" x14ac:dyDescent="0.25">
      <c r="A7139" t="s">
        <v>287</v>
      </c>
      <c r="B7139" t="s">
        <v>146</v>
      </c>
      <c r="C7139" s="1">
        <v>0.29991896093982201</v>
      </c>
    </row>
    <row r="7140" spans="1:3" x14ac:dyDescent="0.25">
      <c r="A7140" t="s">
        <v>287</v>
      </c>
      <c r="B7140" t="s">
        <v>250</v>
      </c>
      <c r="C7140" s="1">
        <v>0.30764251187673503</v>
      </c>
    </row>
    <row r="7141" spans="1:3" x14ac:dyDescent="0.25">
      <c r="A7141" t="s">
        <v>287</v>
      </c>
      <c r="B7141" t="s">
        <v>253</v>
      </c>
      <c r="C7141" s="1">
        <v>0.29159263206467501</v>
      </c>
    </row>
    <row r="7142" spans="1:3" x14ac:dyDescent="0.25">
      <c r="A7142" t="s">
        <v>287</v>
      </c>
      <c r="B7142" t="s">
        <v>263</v>
      </c>
      <c r="C7142" s="1">
        <v>0.295961604808195</v>
      </c>
    </row>
    <row r="7143" spans="1:3" x14ac:dyDescent="0.25">
      <c r="A7143" t="s">
        <v>287</v>
      </c>
      <c r="B7143" t="s">
        <v>265</v>
      </c>
      <c r="C7143" s="1">
        <v>0.293729744880113</v>
      </c>
    </row>
    <row r="7144" spans="1:3" x14ac:dyDescent="0.25">
      <c r="A7144" t="s">
        <v>287</v>
      </c>
      <c r="B7144" t="s">
        <v>266</v>
      </c>
      <c r="C7144" s="1">
        <v>0.29188331424409503</v>
      </c>
    </row>
    <row r="7145" spans="1:3" x14ac:dyDescent="0.25">
      <c r="A7145" t="s">
        <v>287</v>
      </c>
      <c r="B7145" t="s">
        <v>269</v>
      </c>
      <c r="C7145" s="1">
        <v>0.29312418950115199</v>
      </c>
    </row>
    <row r="7146" spans="1:3" x14ac:dyDescent="0.25">
      <c r="A7146" t="s">
        <v>287</v>
      </c>
      <c r="B7146" t="s">
        <v>271</v>
      </c>
      <c r="C7146" s="1">
        <v>0.33081991760672702</v>
      </c>
    </row>
    <row r="7147" spans="1:3" x14ac:dyDescent="0.25">
      <c r="A7147" t="s">
        <v>287</v>
      </c>
      <c r="B7147" t="s">
        <v>153</v>
      </c>
      <c r="C7147" s="1">
        <v>0.33068168842737999</v>
      </c>
    </row>
    <row r="7148" spans="1:3" x14ac:dyDescent="0.25">
      <c r="A7148" t="s">
        <v>118</v>
      </c>
      <c r="B7148" t="s">
        <v>219</v>
      </c>
      <c r="C7148" s="1">
        <v>0.301312942634203</v>
      </c>
    </row>
    <row r="7149" spans="1:3" x14ac:dyDescent="0.25">
      <c r="A7149" t="s">
        <v>118</v>
      </c>
      <c r="B7149" t="s">
        <v>152</v>
      </c>
      <c r="C7149" s="1">
        <v>0.30844797221819498</v>
      </c>
    </row>
    <row r="7150" spans="1:3" x14ac:dyDescent="0.25">
      <c r="A7150" t="s">
        <v>118</v>
      </c>
      <c r="B7150" t="s">
        <v>383</v>
      </c>
      <c r="C7150" s="1">
        <v>0.31547433387864399</v>
      </c>
    </row>
    <row r="7151" spans="1:3" x14ac:dyDescent="0.25">
      <c r="A7151" t="s">
        <v>181</v>
      </c>
      <c r="B7151" t="s">
        <v>154</v>
      </c>
      <c r="C7151" s="1">
        <v>0.35603886721146699</v>
      </c>
    </row>
    <row r="7152" spans="1:3" x14ac:dyDescent="0.25">
      <c r="A7152" t="s">
        <v>181</v>
      </c>
      <c r="B7152" t="s">
        <v>155</v>
      </c>
      <c r="C7152" s="1">
        <v>0.34889315740809501</v>
      </c>
    </row>
    <row r="7153" spans="1:3" x14ac:dyDescent="0.25">
      <c r="A7153" t="s">
        <v>181</v>
      </c>
      <c r="B7153" t="s">
        <v>162</v>
      </c>
      <c r="C7153" s="1">
        <v>0.35729750799089299</v>
      </c>
    </row>
    <row r="7154" spans="1:3" x14ac:dyDescent="0.25">
      <c r="A7154" t="s">
        <v>181</v>
      </c>
      <c r="B7154" t="s">
        <v>118</v>
      </c>
      <c r="C7154" s="1">
        <v>0.29131097625704699</v>
      </c>
    </row>
    <row r="7155" spans="1:3" x14ac:dyDescent="0.25">
      <c r="A7155" t="s">
        <v>181</v>
      </c>
      <c r="B7155" t="s">
        <v>467</v>
      </c>
      <c r="C7155" s="1">
        <v>0.300544922039652</v>
      </c>
    </row>
    <row r="7156" spans="1:3" x14ac:dyDescent="0.25">
      <c r="A7156" t="s">
        <v>181</v>
      </c>
      <c r="B7156" t="s">
        <v>289</v>
      </c>
      <c r="C7156" s="1">
        <v>0.356176759923576</v>
      </c>
    </row>
    <row r="7157" spans="1:3" x14ac:dyDescent="0.25">
      <c r="A7157" t="s">
        <v>181</v>
      </c>
      <c r="B7157" t="s">
        <v>182</v>
      </c>
      <c r="C7157" s="1">
        <v>0.31196265849024601</v>
      </c>
    </row>
    <row r="7158" spans="1:3" x14ac:dyDescent="0.25">
      <c r="A7158" t="s">
        <v>181</v>
      </c>
      <c r="B7158" t="s">
        <v>290</v>
      </c>
      <c r="C7158" s="1">
        <v>0.33210301462207398</v>
      </c>
    </row>
    <row r="7159" spans="1:3" x14ac:dyDescent="0.25">
      <c r="A7159" t="s">
        <v>181</v>
      </c>
      <c r="B7159" t="s">
        <v>183</v>
      </c>
      <c r="C7159" s="1">
        <v>0.35188303553153999</v>
      </c>
    </row>
    <row r="7160" spans="1:3" x14ac:dyDescent="0.25">
      <c r="A7160" t="s">
        <v>181</v>
      </c>
      <c r="B7160" t="s">
        <v>291</v>
      </c>
      <c r="C7160" s="1">
        <v>0.34617801945298599</v>
      </c>
    </row>
    <row r="7161" spans="1:3" x14ac:dyDescent="0.25">
      <c r="A7161" t="s">
        <v>181</v>
      </c>
      <c r="B7161" t="s">
        <v>292</v>
      </c>
      <c r="C7161" s="1">
        <v>0.34579848286049603</v>
      </c>
    </row>
    <row r="7162" spans="1:3" x14ac:dyDescent="0.25">
      <c r="A7162" t="s">
        <v>181</v>
      </c>
      <c r="B7162" t="s">
        <v>469</v>
      </c>
      <c r="C7162" s="1">
        <v>0.33772924805347598</v>
      </c>
    </row>
    <row r="7163" spans="1:3" x14ac:dyDescent="0.25">
      <c r="A7163" t="s">
        <v>181</v>
      </c>
      <c r="B7163" t="s">
        <v>184</v>
      </c>
      <c r="C7163" s="1">
        <v>0.35729799383088801</v>
      </c>
    </row>
    <row r="7164" spans="1:3" x14ac:dyDescent="0.25">
      <c r="A7164" t="s">
        <v>181</v>
      </c>
      <c r="B7164" t="s">
        <v>293</v>
      </c>
      <c r="C7164" s="1">
        <v>0.29066555666758997</v>
      </c>
    </row>
    <row r="7165" spans="1:3" x14ac:dyDescent="0.25">
      <c r="A7165" t="s">
        <v>181</v>
      </c>
      <c r="B7165" t="s">
        <v>294</v>
      </c>
      <c r="C7165" s="1">
        <v>0.36236967671581399</v>
      </c>
    </row>
    <row r="7166" spans="1:3" x14ac:dyDescent="0.25">
      <c r="A7166" t="s">
        <v>181</v>
      </c>
      <c r="B7166" t="s">
        <v>185</v>
      </c>
      <c r="C7166" s="1">
        <v>0.32780502135381601</v>
      </c>
    </row>
    <row r="7167" spans="1:3" x14ac:dyDescent="0.25">
      <c r="A7167" t="s">
        <v>181</v>
      </c>
      <c r="B7167" t="s">
        <v>470</v>
      </c>
      <c r="C7167" s="1">
        <v>0.33690856310818101</v>
      </c>
    </row>
    <row r="7168" spans="1:3" x14ac:dyDescent="0.25">
      <c r="A7168" t="s">
        <v>181</v>
      </c>
      <c r="B7168" t="s">
        <v>186</v>
      </c>
      <c r="C7168" s="1">
        <v>0.327198263715404</v>
      </c>
    </row>
    <row r="7169" spans="1:3" x14ac:dyDescent="0.25">
      <c r="A7169" t="s">
        <v>181</v>
      </c>
      <c r="B7169" t="s">
        <v>473</v>
      </c>
      <c r="C7169" s="1">
        <v>0.31433895877294699</v>
      </c>
    </row>
    <row r="7170" spans="1:3" x14ac:dyDescent="0.25">
      <c r="A7170" t="s">
        <v>181</v>
      </c>
      <c r="B7170" t="s">
        <v>295</v>
      </c>
      <c r="C7170" s="1">
        <v>0.30243066847098199</v>
      </c>
    </row>
    <row r="7171" spans="1:3" x14ac:dyDescent="0.25">
      <c r="A7171" t="s">
        <v>181</v>
      </c>
      <c r="B7171" t="s">
        <v>297</v>
      </c>
      <c r="C7171" s="1">
        <v>0.30459765300769198</v>
      </c>
    </row>
    <row r="7172" spans="1:3" x14ac:dyDescent="0.25">
      <c r="A7172" t="s">
        <v>181</v>
      </c>
      <c r="B7172" t="s">
        <v>187</v>
      </c>
      <c r="C7172" s="1">
        <v>0.382721420512732</v>
      </c>
    </row>
    <row r="7173" spans="1:3" x14ac:dyDescent="0.25">
      <c r="A7173" t="s">
        <v>181</v>
      </c>
      <c r="B7173" t="s">
        <v>298</v>
      </c>
      <c r="C7173" s="1">
        <v>0.31877910237544299</v>
      </c>
    </row>
    <row r="7174" spans="1:3" x14ac:dyDescent="0.25">
      <c r="A7174" t="s">
        <v>181</v>
      </c>
      <c r="B7174" t="s">
        <v>120</v>
      </c>
      <c r="C7174" s="1">
        <v>0.291825747408339</v>
      </c>
    </row>
    <row r="7175" spans="1:3" x14ac:dyDescent="0.25">
      <c r="A7175" t="s">
        <v>181</v>
      </c>
      <c r="B7175" t="s">
        <v>122</v>
      </c>
      <c r="C7175" s="1">
        <v>0.29830878841726599</v>
      </c>
    </row>
    <row r="7176" spans="1:3" x14ac:dyDescent="0.25">
      <c r="A7176" t="s">
        <v>181</v>
      </c>
      <c r="B7176" t="s">
        <v>123</v>
      </c>
      <c r="C7176" s="1">
        <v>0.30538110085009901</v>
      </c>
    </row>
    <row r="7177" spans="1:3" x14ac:dyDescent="0.25">
      <c r="A7177" t="s">
        <v>181</v>
      </c>
      <c r="B7177" t="s">
        <v>188</v>
      </c>
      <c r="C7177" s="1">
        <v>0.36366920349853499</v>
      </c>
    </row>
    <row r="7178" spans="1:3" x14ac:dyDescent="0.25">
      <c r="A7178" t="s">
        <v>181</v>
      </c>
      <c r="B7178" t="s">
        <v>125</v>
      </c>
      <c r="C7178" s="1">
        <v>0.32100696857386102</v>
      </c>
    </row>
    <row r="7179" spans="1:3" x14ac:dyDescent="0.25">
      <c r="A7179" t="s">
        <v>181</v>
      </c>
      <c r="B7179" t="s">
        <v>189</v>
      </c>
      <c r="C7179" s="1">
        <v>0.36907477934980198</v>
      </c>
    </row>
    <row r="7180" spans="1:3" x14ac:dyDescent="0.25">
      <c r="A7180" t="s">
        <v>181</v>
      </c>
      <c r="B7180" t="s">
        <v>190</v>
      </c>
      <c r="C7180" s="1">
        <v>0.35208353838241402</v>
      </c>
    </row>
    <row r="7181" spans="1:3" x14ac:dyDescent="0.25">
      <c r="A7181" t="s">
        <v>181</v>
      </c>
      <c r="B7181" t="s">
        <v>300</v>
      </c>
      <c r="C7181" s="1">
        <v>0.35598387451314001</v>
      </c>
    </row>
    <row r="7182" spans="1:3" x14ac:dyDescent="0.25">
      <c r="A7182" t="s">
        <v>181</v>
      </c>
      <c r="B7182" t="s">
        <v>191</v>
      </c>
      <c r="C7182" s="1">
        <v>0.33507024313155098</v>
      </c>
    </row>
    <row r="7183" spans="1:3" x14ac:dyDescent="0.25">
      <c r="A7183" t="s">
        <v>181</v>
      </c>
      <c r="B7183" t="s">
        <v>301</v>
      </c>
      <c r="C7183" s="1">
        <v>0.28920173029014801</v>
      </c>
    </row>
    <row r="7184" spans="1:3" x14ac:dyDescent="0.25">
      <c r="A7184" t="s">
        <v>181</v>
      </c>
      <c r="B7184" t="s">
        <v>302</v>
      </c>
      <c r="C7184" s="1">
        <v>0.36883844737946198</v>
      </c>
    </row>
    <row r="7185" spans="1:3" x14ac:dyDescent="0.25">
      <c r="A7185" t="s">
        <v>181</v>
      </c>
      <c r="B7185" t="s">
        <v>303</v>
      </c>
      <c r="C7185" s="1">
        <v>0.34144235482931201</v>
      </c>
    </row>
    <row r="7186" spans="1:3" x14ac:dyDescent="0.25">
      <c r="A7186" t="s">
        <v>181</v>
      </c>
      <c r="B7186" t="s">
        <v>304</v>
      </c>
      <c r="C7186" s="1">
        <v>0.33349792375341802</v>
      </c>
    </row>
    <row r="7187" spans="1:3" x14ac:dyDescent="0.25">
      <c r="A7187" t="s">
        <v>181</v>
      </c>
      <c r="B7187" t="s">
        <v>392</v>
      </c>
      <c r="C7187" s="1">
        <v>0.35519695331481699</v>
      </c>
    </row>
    <row r="7188" spans="1:3" x14ac:dyDescent="0.25">
      <c r="A7188" t="s">
        <v>181</v>
      </c>
      <c r="B7188" t="s">
        <v>126</v>
      </c>
      <c r="C7188" s="1">
        <v>0.35935130014431499</v>
      </c>
    </row>
    <row r="7189" spans="1:3" x14ac:dyDescent="0.25">
      <c r="A7189" t="s">
        <v>181</v>
      </c>
      <c r="B7189" t="s">
        <v>192</v>
      </c>
      <c r="C7189" s="1">
        <v>0.33227649066878101</v>
      </c>
    </row>
    <row r="7190" spans="1:3" x14ac:dyDescent="0.25">
      <c r="A7190" t="s">
        <v>181</v>
      </c>
      <c r="B7190" t="s">
        <v>393</v>
      </c>
      <c r="C7190" s="1">
        <v>0.32490043048043399</v>
      </c>
    </row>
    <row r="7191" spans="1:3" x14ac:dyDescent="0.25">
      <c r="A7191" t="s">
        <v>181</v>
      </c>
      <c r="B7191" t="s">
        <v>193</v>
      </c>
      <c r="C7191" s="1">
        <v>0.35171755910289798</v>
      </c>
    </row>
    <row r="7192" spans="1:3" x14ac:dyDescent="0.25">
      <c r="A7192" t="s">
        <v>181</v>
      </c>
      <c r="B7192" t="s">
        <v>194</v>
      </c>
      <c r="C7192" s="1">
        <v>0.332798609703363</v>
      </c>
    </row>
    <row r="7193" spans="1:3" x14ac:dyDescent="0.25">
      <c r="A7193" t="s">
        <v>181</v>
      </c>
      <c r="B7193" t="s">
        <v>306</v>
      </c>
      <c r="C7193" s="1">
        <v>0.34922719258885798</v>
      </c>
    </row>
    <row r="7194" spans="1:3" x14ac:dyDescent="0.25">
      <c r="A7194" t="s">
        <v>181</v>
      </c>
      <c r="B7194" t="s">
        <v>195</v>
      </c>
      <c r="C7194" s="1">
        <v>0.32244297752980899</v>
      </c>
    </row>
    <row r="7195" spans="1:3" x14ac:dyDescent="0.25">
      <c r="A7195" t="s">
        <v>181</v>
      </c>
      <c r="B7195" t="s">
        <v>307</v>
      </c>
      <c r="C7195" s="1">
        <v>0.29624741121104098</v>
      </c>
    </row>
    <row r="7196" spans="1:3" x14ac:dyDescent="0.25">
      <c r="A7196" t="s">
        <v>181</v>
      </c>
      <c r="B7196" t="s">
        <v>308</v>
      </c>
      <c r="C7196" s="1">
        <v>0.35728073034499103</v>
      </c>
    </row>
    <row r="7197" spans="1:3" x14ac:dyDescent="0.25">
      <c r="A7197" t="s">
        <v>181</v>
      </c>
      <c r="B7197" t="s">
        <v>196</v>
      </c>
      <c r="C7197" s="1">
        <v>0.374302276882438</v>
      </c>
    </row>
    <row r="7198" spans="1:3" x14ac:dyDescent="0.25">
      <c r="A7198" t="s">
        <v>181</v>
      </c>
      <c r="B7198" t="s">
        <v>197</v>
      </c>
      <c r="C7198" s="1">
        <v>0.31664254836371603</v>
      </c>
    </row>
    <row r="7199" spans="1:3" x14ac:dyDescent="0.25">
      <c r="A7199" t="s">
        <v>181</v>
      </c>
      <c r="B7199" t="s">
        <v>198</v>
      </c>
      <c r="C7199" s="1">
        <v>0.37889816588082498</v>
      </c>
    </row>
    <row r="7200" spans="1:3" x14ac:dyDescent="0.25">
      <c r="A7200" t="s">
        <v>181</v>
      </c>
      <c r="B7200" t="s">
        <v>309</v>
      </c>
      <c r="C7200" s="1">
        <v>0.37006617146903997</v>
      </c>
    </row>
    <row r="7201" spans="1:3" x14ac:dyDescent="0.25">
      <c r="A7201" t="s">
        <v>181</v>
      </c>
      <c r="B7201" t="s">
        <v>128</v>
      </c>
      <c r="C7201" s="1">
        <v>0.37791549168975902</v>
      </c>
    </row>
    <row r="7202" spans="1:3" x14ac:dyDescent="0.25">
      <c r="A7202" t="s">
        <v>181</v>
      </c>
      <c r="B7202" t="s">
        <v>410</v>
      </c>
      <c r="C7202" s="1">
        <v>0.33970819213103798</v>
      </c>
    </row>
    <row r="7203" spans="1:3" x14ac:dyDescent="0.25">
      <c r="A7203" t="s">
        <v>181</v>
      </c>
      <c r="B7203" t="s">
        <v>311</v>
      </c>
      <c r="C7203" s="1">
        <v>0.338029484265361</v>
      </c>
    </row>
    <row r="7204" spans="1:3" x14ac:dyDescent="0.25">
      <c r="A7204" t="s">
        <v>181</v>
      </c>
      <c r="B7204" t="s">
        <v>312</v>
      </c>
      <c r="C7204" s="1">
        <v>0.34990820282346202</v>
      </c>
    </row>
    <row r="7205" spans="1:3" x14ac:dyDescent="0.25">
      <c r="A7205" t="s">
        <v>181</v>
      </c>
      <c r="B7205" t="s">
        <v>313</v>
      </c>
      <c r="C7205" s="1">
        <v>0.29957041961313302</v>
      </c>
    </row>
    <row r="7206" spans="1:3" x14ac:dyDescent="0.25">
      <c r="A7206" t="s">
        <v>181</v>
      </c>
      <c r="B7206" t="s">
        <v>199</v>
      </c>
      <c r="C7206" s="1">
        <v>0.37284344439380901</v>
      </c>
    </row>
    <row r="7207" spans="1:3" x14ac:dyDescent="0.25">
      <c r="A7207" t="s">
        <v>181</v>
      </c>
      <c r="B7207" t="s">
        <v>200</v>
      </c>
      <c r="C7207" s="1">
        <v>0.37284980971864101</v>
      </c>
    </row>
    <row r="7208" spans="1:3" x14ac:dyDescent="0.25">
      <c r="A7208" t="s">
        <v>181</v>
      </c>
      <c r="B7208" t="s">
        <v>315</v>
      </c>
      <c r="C7208" s="1">
        <v>0.35536271924332402</v>
      </c>
    </row>
    <row r="7209" spans="1:3" x14ac:dyDescent="0.25">
      <c r="A7209" t="s">
        <v>181</v>
      </c>
      <c r="B7209" t="s">
        <v>316</v>
      </c>
      <c r="C7209" s="1">
        <v>0.29464826301811098</v>
      </c>
    </row>
    <row r="7210" spans="1:3" x14ac:dyDescent="0.25">
      <c r="A7210" t="s">
        <v>181</v>
      </c>
      <c r="B7210" t="s">
        <v>201</v>
      </c>
      <c r="C7210" s="1">
        <v>0.34015425099090502</v>
      </c>
    </row>
    <row r="7211" spans="1:3" x14ac:dyDescent="0.25">
      <c r="A7211" t="s">
        <v>181</v>
      </c>
      <c r="B7211" t="s">
        <v>202</v>
      </c>
      <c r="C7211" s="1">
        <v>0.30040509276753102</v>
      </c>
    </row>
    <row r="7212" spans="1:3" x14ac:dyDescent="0.25">
      <c r="A7212" t="s">
        <v>181</v>
      </c>
      <c r="B7212" t="s">
        <v>203</v>
      </c>
      <c r="C7212" s="1">
        <v>0.34447514328809498</v>
      </c>
    </row>
    <row r="7213" spans="1:3" x14ac:dyDescent="0.25">
      <c r="A7213" t="s">
        <v>181</v>
      </c>
      <c r="B7213" t="s">
        <v>204</v>
      </c>
      <c r="C7213" s="1">
        <v>0.34276520070314898</v>
      </c>
    </row>
    <row r="7214" spans="1:3" x14ac:dyDescent="0.25">
      <c r="A7214" t="s">
        <v>181</v>
      </c>
      <c r="B7214" t="s">
        <v>205</v>
      </c>
      <c r="C7214" s="1">
        <v>0.35784281827140002</v>
      </c>
    </row>
    <row r="7215" spans="1:3" x14ac:dyDescent="0.25">
      <c r="A7215" t="s">
        <v>181</v>
      </c>
      <c r="B7215" t="s">
        <v>394</v>
      </c>
      <c r="C7215" s="1">
        <v>0.33207411490968802</v>
      </c>
    </row>
    <row r="7216" spans="1:3" x14ac:dyDescent="0.25">
      <c r="A7216" t="s">
        <v>181</v>
      </c>
      <c r="B7216" t="s">
        <v>318</v>
      </c>
      <c r="C7216" s="1">
        <v>0.35225815779298603</v>
      </c>
    </row>
    <row r="7217" spans="1:3" x14ac:dyDescent="0.25">
      <c r="A7217" t="s">
        <v>181</v>
      </c>
      <c r="B7217" t="s">
        <v>130</v>
      </c>
      <c r="C7217" s="1">
        <v>0.34253143675937903</v>
      </c>
    </row>
    <row r="7218" spans="1:3" x14ac:dyDescent="0.25">
      <c r="A7218" t="s">
        <v>181</v>
      </c>
      <c r="B7218" t="s">
        <v>395</v>
      </c>
      <c r="C7218" s="1">
        <v>0.29461992058837</v>
      </c>
    </row>
    <row r="7219" spans="1:3" x14ac:dyDescent="0.25">
      <c r="A7219" t="s">
        <v>181</v>
      </c>
      <c r="B7219" t="s">
        <v>319</v>
      </c>
      <c r="C7219" s="1">
        <v>0.32834996364589403</v>
      </c>
    </row>
    <row r="7220" spans="1:3" x14ac:dyDescent="0.25">
      <c r="A7220" t="s">
        <v>181</v>
      </c>
      <c r="B7220" t="s">
        <v>206</v>
      </c>
      <c r="C7220" s="1">
        <v>0.30890996849472901</v>
      </c>
    </row>
    <row r="7221" spans="1:3" x14ac:dyDescent="0.25">
      <c r="A7221" t="s">
        <v>181</v>
      </c>
      <c r="B7221" t="s">
        <v>321</v>
      </c>
      <c r="C7221" s="1">
        <v>0.30864860646422598</v>
      </c>
    </row>
    <row r="7222" spans="1:3" x14ac:dyDescent="0.25">
      <c r="A7222" t="s">
        <v>181</v>
      </c>
      <c r="B7222" t="s">
        <v>396</v>
      </c>
      <c r="C7222" s="1">
        <v>0.30179361061947602</v>
      </c>
    </row>
    <row r="7223" spans="1:3" x14ac:dyDescent="0.25">
      <c r="A7223" t="s">
        <v>181</v>
      </c>
      <c r="B7223" t="s">
        <v>131</v>
      </c>
      <c r="C7223" s="1">
        <v>0.39617060276321597</v>
      </c>
    </row>
    <row r="7224" spans="1:3" x14ac:dyDescent="0.25">
      <c r="A7224" t="s">
        <v>181</v>
      </c>
      <c r="B7224" t="s">
        <v>322</v>
      </c>
      <c r="C7224" s="1">
        <v>0.32858029962856</v>
      </c>
    </row>
    <row r="7225" spans="1:3" x14ac:dyDescent="0.25">
      <c r="A7225" t="s">
        <v>181</v>
      </c>
      <c r="B7225" t="s">
        <v>324</v>
      </c>
      <c r="C7225" s="1">
        <v>0.33782131042223201</v>
      </c>
    </row>
    <row r="7226" spans="1:3" x14ac:dyDescent="0.25">
      <c r="A7226" t="s">
        <v>181</v>
      </c>
      <c r="B7226" t="s">
        <v>325</v>
      </c>
      <c r="C7226" s="1">
        <v>0.36091231329289603</v>
      </c>
    </row>
    <row r="7227" spans="1:3" x14ac:dyDescent="0.25">
      <c r="A7227" t="s">
        <v>181</v>
      </c>
      <c r="B7227" t="s">
        <v>132</v>
      </c>
      <c r="C7227" s="1">
        <v>0.30940301932336101</v>
      </c>
    </row>
    <row r="7228" spans="1:3" x14ac:dyDescent="0.25">
      <c r="A7228" t="s">
        <v>181</v>
      </c>
      <c r="B7228" t="s">
        <v>411</v>
      </c>
      <c r="C7228" s="1">
        <v>0.29004229483764199</v>
      </c>
    </row>
    <row r="7229" spans="1:3" x14ac:dyDescent="0.25">
      <c r="A7229" t="s">
        <v>181</v>
      </c>
      <c r="B7229" t="s">
        <v>328</v>
      </c>
      <c r="C7229" s="1">
        <v>0.30025763049071302</v>
      </c>
    </row>
    <row r="7230" spans="1:3" x14ac:dyDescent="0.25">
      <c r="A7230" t="s">
        <v>181</v>
      </c>
      <c r="B7230" t="s">
        <v>133</v>
      </c>
      <c r="C7230" s="1">
        <v>0.33687945334874297</v>
      </c>
    </row>
    <row r="7231" spans="1:3" x14ac:dyDescent="0.25">
      <c r="A7231" t="s">
        <v>181</v>
      </c>
      <c r="B7231" t="s">
        <v>412</v>
      </c>
      <c r="C7231" s="1">
        <v>0.36794812670122701</v>
      </c>
    </row>
    <row r="7232" spans="1:3" x14ac:dyDescent="0.25">
      <c r="A7232" t="s">
        <v>181</v>
      </c>
      <c r="B7232" t="s">
        <v>207</v>
      </c>
      <c r="C7232" s="1">
        <v>0.30107677144158201</v>
      </c>
    </row>
    <row r="7233" spans="1:3" x14ac:dyDescent="0.25">
      <c r="A7233" t="s">
        <v>181</v>
      </c>
      <c r="B7233" t="s">
        <v>208</v>
      </c>
      <c r="C7233" s="1">
        <v>0.39604242291761199</v>
      </c>
    </row>
    <row r="7234" spans="1:3" x14ac:dyDescent="0.25">
      <c r="A7234" t="s">
        <v>181</v>
      </c>
      <c r="B7234" t="s">
        <v>209</v>
      </c>
      <c r="C7234" s="1">
        <v>0.33907998622045099</v>
      </c>
    </row>
    <row r="7235" spans="1:3" x14ac:dyDescent="0.25">
      <c r="A7235" t="s">
        <v>181</v>
      </c>
      <c r="B7235" t="s">
        <v>379</v>
      </c>
      <c r="C7235" s="1">
        <v>0.29084650714479698</v>
      </c>
    </row>
    <row r="7236" spans="1:3" x14ac:dyDescent="0.25">
      <c r="A7236" t="s">
        <v>181</v>
      </c>
      <c r="B7236" t="s">
        <v>210</v>
      </c>
      <c r="C7236" s="1">
        <v>0.35359725269359799</v>
      </c>
    </row>
    <row r="7237" spans="1:3" x14ac:dyDescent="0.25">
      <c r="A7237" t="s">
        <v>181</v>
      </c>
      <c r="B7237" t="s">
        <v>211</v>
      </c>
      <c r="C7237" s="1">
        <v>0.33906590664106401</v>
      </c>
    </row>
    <row r="7238" spans="1:3" x14ac:dyDescent="0.25">
      <c r="A7238" t="s">
        <v>181</v>
      </c>
      <c r="B7238" t="s">
        <v>329</v>
      </c>
      <c r="C7238" s="1">
        <v>0.30028081346208502</v>
      </c>
    </row>
    <row r="7239" spans="1:3" x14ac:dyDescent="0.25">
      <c r="A7239" t="s">
        <v>181</v>
      </c>
      <c r="B7239" t="s">
        <v>212</v>
      </c>
      <c r="C7239" s="1">
        <v>0.35477875294434802</v>
      </c>
    </row>
    <row r="7240" spans="1:3" x14ac:dyDescent="0.25">
      <c r="A7240" t="s">
        <v>181</v>
      </c>
      <c r="B7240" t="s">
        <v>397</v>
      </c>
      <c r="C7240" s="1">
        <v>0.31585079979848102</v>
      </c>
    </row>
    <row r="7241" spans="1:3" x14ac:dyDescent="0.25">
      <c r="A7241" t="s">
        <v>181</v>
      </c>
      <c r="B7241" t="s">
        <v>330</v>
      </c>
      <c r="C7241" s="1">
        <v>0.29036646817504902</v>
      </c>
    </row>
    <row r="7242" spans="1:3" x14ac:dyDescent="0.25">
      <c r="A7242" t="s">
        <v>181</v>
      </c>
      <c r="B7242" t="s">
        <v>134</v>
      </c>
      <c r="C7242" s="1">
        <v>0.29171211648599799</v>
      </c>
    </row>
    <row r="7243" spans="1:3" x14ac:dyDescent="0.25">
      <c r="A7243" t="s">
        <v>181</v>
      </c>
      <c r="B7243" t="s">
        <v>213</v>
      </c>
      <c r="C7243" s="1">
        <v>0.37583888960344702</v>
      </c>
    </row>
    <row r="7244" spans="1:3" x14ac:dyDescent="0.25">
      <c r="A7244" t="s">
        <v>181</v>
      </c>
      <c r="B7244" t="s">
        <v>331</v>
      </c>
      <c r="C7244" s="1">
        <v>0.33600203677340301</v>
      </c>
    </row>
    <row r="7245" spans="1:3" x14ac:dyDescent="0.25">
      <c r="A7245" t="s">
        <v>181</v>
      </c>
      <c r="B7245" t="s">
        <v>214</v>
      </c>
      <c r="C7245" s="1">
        <v>0.36901530266281701</v>
      </c>
    </row>
    <row r="7246" spans="1:3" x14ac:dyDescent="0.25">
      <c r="A7246" t="s">
        <v>181</v>
      </c>
      <c r="B7246" t="s">
        <v>332</v>
      </c>
      <c r="C7246" s="1">
        <v>0.33069352516399703</v>
      </c>
    </row>
    <row r="7247" spans="1:3" x14ac:dyDescent="0.25">
      <c r="A7247" t="s">
        <v>181</v>
      </c>
      <c r="B7247" t="s">
        <v>215</v>
      </c>
      <c r="C7247" s="1">
        <v>0.36540806512475998</v>
      </c>
    </row>
    <row r="7248" spans="1:3" x14ac:dyDescent="0.25">
      <c r="A7248" t="s">
        <v>181</v>
      </c>
      <c r="B7248" t="s">
        <v>216</v>
      </c>
      <c r="C7248" s="1">
        <v>0.34042022043097903</v>
      </c>
    </row>
    <row r="7249" spans="1:3" x14ac:dyDescent="0.25">
      <c r="A7249" t="s">
        <v>181</v>
      </c>
      <c r="B7249" t="s">
        <v>135</v>
      </c>
      <c r="C7249" s="1">
        <v>0.33872752609511803</v>
      </c>
    </row>
    <row r="7250" spans="1:3" x14ac:dyDescent="0.25">
      <c r="A7250" t="s">
        <v>181</v>
      </c>
      <c r="B7250" t="s">
        <v>217</v>
      </c>
      <c r="C7250" s="1">
        <v>0.34690121794385598</v>
      </c>
    </row>
    <row r="7251" spans="1:3" x14ac:dyDescent="0.25">
      <c r="A7251" t="s">
        <v>181</v>
      </c>
      <c r="B7251" t="s">
        <v>333</v>
      </c>
      <c r="C7251" s="1">
        <v>0.298165537438704</v>
      </c>
    </row>
    <row r="7252" spans="1:3" x14ac:dyDescent="0.25">
      <c r="A7252" t="s">
        <v>181</v>
      </c>
      <c r="B7252" t="s">
        <v>218</v>
      </c>
      <c r="C7252" s="1">
        <v>0.35394216880364499</v>
      </c>
    </row>
    <row r="7253" spans="1:3" x14ac:dyDescent="0.25">
      <c r="A7253" t="s">
        <v>181</v>
      </c>
      <c r="B7253" t="s">
        <v>334</v>
      </c>
      <c r="C7253" s="1">
        <v>0.37060730778529899</v>
      </c>
    </row>
    <row r="7254" spans="1:3" x14ac:dyDescent="0.25">
      <c r="A7254" t="s">
        <v>181</v>
      </c>
      <c r="B7254" t="s">
        <v>219</v>
      </c>
      <c r="C7254" s="1">
        <v>0.36320678059925798</v>
      </c>
    </row>
    <row r="7255" spans="1:3" x14ac:dyDescent="0.25">
      <c r="A7255" t="s">
        <v>181</v>
      </c>
      <c r="B7255" t="s">
        <v>220</v>
      </c>
      <c r="C7255" s="1">
        <v>0.33580865996561099</v>
      </c>
    </row>
    <row r="7256" spans="1:3" x14ac:dyDescent="0.25">
      <c r="A7256" t="s">
        <v>181</v>
      </c>
      <c r="B7256" t="s">
        <v>398</v>
      </c>
      <c r="C7256" s="1">
        <v>0.31743286818500599</v>
      </c>
    </row>
    <row r="7257" spans="1:3" x14ac:dyDescent="0.25">
      <c r="A7257" t="s">
        <v>181</v>
      </c>
      <c r="B7257" t="s">
        <v>221</v>
      </c>
      <c r="C7257" s="1">
        <v>0.34566948481085102</v>
      </c>
    </row>
    <row r="7258" spans="1:3" x14ac:dyDescent="0.25">
      <c r="A7258" t="s">
        <v>181</v>
      </c>
      <c r="B7258" t="s">
        <v>222</v>
      </c>
      <c r="C7258" s="1">
        <v>0.29156100997512102</v>
      </c>
    </row>
    <row r="7259" spans="1:3" x14ac:dyDescent="0.25">
      <c r="A7259" t="s">
        <v>181</v>
      </c>
      <c r="B7259" t="s">
        <v>223</v>
      </c>
      <c r="C7259" s="1">
        <v>0.311554248898049</v>
      </c>
    </row>
    <row r="7260" spans="1:3" x14ac:dyDescent="0.25">
      <c r="A7260" t="s">
        <v>181</v>
      </c>
      <c r="B7260" t="s">
        <v>399</v>
      </c>
      <c r="C7260" s="1">
        <v>0.330652435991038</v>
      </c>
    </row>
    <row r="7261" spans="1:3" x14ac:dyDescent="0.25">
      <c r="A7261" t="s">
        <v>181</v>
      </c>
      <c r="B7261" t="s">
        <v>335</v>
      </c>
      <c r="C7261" s="1">
        <v>0.340124610286277</v>
      </c>
    </row>
    <row r="7262" spans="1:3" x14ac:dyDescent="0.25">
      <c r="A7262" t="s">
        <v>181</v>
      </c>
      <c r="B7262" t="s">
        <v>224</v>
      </c>
      <c r="C7262" s="1">
        <v>0.33634246410969199</v>
      </c>
    </row>
    <row r="7263" spans="1:3" x14ac:dyDescent="0.25">
      <c r="A7263" t="s">
        <v>181</v>
      </c>
      <c r="B7263" t="s">
        <v>337</v>
      </c>
      <c r="C7263" s="1">
        <v>0.32360288602841503</v>
      </c>
    </row>
    <row r="7264" spans="1:3" x14ac:dyDescent="0.25">
      <c r="A7264" t="s">
        <v>181</v>
      </c>
      <c r="B7264" t="s">
        <v>225</v>
      </c>
      <c r="C7264" s="1">
        <v>0.34290332182743899</v>
      </c>
    </row>
    <row r="7265" spans="1:3" x14ac:dyDescent="0.25">
      <c r="A7265" t="s">
        <v>181</v>
      </c>
      <c r="B7265" t="s">
        <v>481</v>
      </c>
      <c r="C7265" s="1">
        <v>0.29408017818429699</v>
      </c>
    </row>
    <row r="7266" spans="1:3" x14ac:dyDescent="0.25">
      <c r="A7266" t="s">
        <v>181</v>
      </c>
      <c r="B7266" t="s">
        <v>338</v>
      </c>
      <c r="C7266" s="1">
        <v>0.31926361887650501</v>
      </c>
    </row>
    <row r="7267" spans="1:3" x14ac:dyDescent="0.25">
      <c r="A7267" t="s">
        <v>181</v>
      </c>
      <c r="B7267" t="s">
        <v>226</v>
      </c>
      <c r="C7267" s="1">
        <v>0.36549921280799702</v>
      </c>
    </row>
    <row r="7268" spans="1:3" x14ac:dyDescent="0.25">
      <c r="A7268" t="s">
        <v>181</v>
      </c>
      <c r="B7268" t="s">
        <v>137</v>
      </c>
      <c r="C7268" s="1">
        <v>0.35496609834390902</v>
      </c>
    </row>
    <row r="7269" spans="1:3" x14ac:dyDescent="0.25">
      <c r="A7269" t="s">
        <v>181</v>
      </c>
      <c r="B7269" t="s">
        <v>227</v>
      </c>
      <c r="C7269" s="1">
        <v>0.38512838008289502</v>
      </c>
    </row>
    <row r="7270" spans="1:3" x14ac:dyDescent="0.25">
      <c r="A7270" t="s">
        <v>181</v>
      </c>
      <c r="B7270" t="s">
        <v>339</v>
      </c>
      <c r="C7270" s="1">
        <v>0.38057103609973397</v>
      </c>
    </row>
    <row r="7271" spans="1:3" x14ac:dyDescent="0.25">
      <c r="A7271" t="s">
        <v>181</v>
      </c>
      <c r="B7271" t="s">
        <v>228</v>
      </c>
      <c r="C7271" s="1">
        <v>0.37046524385229501</v>
      </c>
    </row>
    <row r="7272" spans="1:3" x14ac:dyDescent="0.25">
      <c r="A7272" t="s">
        <v>181</v>
      </c>
      <c r="B7272" t="s">
        <v>229</v>
      </c>
      <c r="C7272" s="1">
        <v>0.34531387108155098</v>
      </c>
    </row>
    <row r="7273" spans="1:3" x14ac:dyDescent="0.25">
      <c r="A7273" t="s">
        <v>181</v>
      </c>
      <c r="B7273" t="s">
        <v>341</v>
      </c>
      <c r="C7273" s="1">
        <v>0.31000423792452902</v>
      </c>
    </row>
    <row r="7274" spans="1:3" x14ac:dyDescent="0.25">
      <c r="A7274" t="s">
        <v>181</v>
      </c>
      <c r="B7274" t="s">
        <v>342</v>
      </c>
      <c r="C7274" s="1">
        <v>0.31367827468936299</v>
      </c>
    </row>
    <row r="7275" spans="1:3" x14ac:dyDescent="0.25">
      <c r="A7275" t="s">
        <v>181</v>
      </c>
      <c r="B7275" t="s">
        <v>230</v>
      </c>
      <c r="C7275" s="1">
        <v>0.34030992434201301</v>
      </c>
    </row>
    <row r="7276" spans="1:3" x14ac:dyDescent="0.25">
      <c r="A7276" t="s">
        <v>181</v>
      </c>
      <c r="B7276" t="s">
        <v>413</v>
      </c>
      <c r="C7276" s="1">
        <v>0.32770437131306401</v>
      </c>
    </row>
    <row r="7277" spans="1:3" x14ac:dyDescent="0.25">
      <c r="A7277" t="s">
        <v>181</v>
      </c>
      <c r="B7277" t="s">
        <v>400</v>
      </c>
      <c r="C7277" s="1">
        <v>0.30765272579463498</v>
      </c>
    </row>
    <row r="7278" spans="1:3" x14ac:dyDescent="0.25">
      <c r="A7278" t="s">
        <v>181</v>
      </c>
      <c r="B7278" t="s">
        <v>231</v>
      </c>
      <c r="C7278" s="1">
        <v>0.37525295856067298</v>
      </c>
    </row>
    <row r="7279" spans="1:3" x14ac:dyDescent="0.25">
      <c r="A7279" t="s">
        <v>181</v>
      </c>
      <c r="B7279" t="s">
        <v>343</v>
      </c>
      <c r="C7279" s="1">
        <v>0.35717546177439402</v>
      </c>
    </row>
    <row r="7280" spans="1:3" x14ac:dyDescent="0.25">
      <c r="A7280" t="s">
        <v>181</v>
      </c>
      <c r="B7280" t="s">
        <v>344</v>
      </c>
      <c r="C7280" s="1">
        <v>0.32740202640884503</v>
      </c>
    </row>
    <row r="7281" spans="1:3" x14ac:dyDescent="0.25">
      <c r="A7281" t="s">
        <v>181</v>
      </c>
      <c r="B7281" t="s">
        <v>232</v>
      </c>
      <c r="C7281" s="1">
        <v>0.34044960345040398</v>
      </c>
    </row>
    <row r="7282" spans="1:3" x14ac:dyDescent="0.25">
      <c r="A7282" t="s">
        <v>181</v>
      </c>
      <c r="B7282" t="s">
        <v>233</v>
      </c>
      <c r="C7282" s="1">
        <v>0.38229056038366799</v>
      </c>
    </row>
    <row r="7283" spans="1:3" x14ac:dyDescent="0.25">
      <c r="A7283" t="s">
        <v>181</v>
      </c>
      <c r="B7283" t="s">
        <v>140</v>
      </c>
      <c r="C7283" s="1">
        <v>0.35364260697752498</v>
      </c>
    </row>
    <row r="7284" spans="1:3" x14ac:dyDescent="0.25">
      <c r="A7284" t="s">
        <v>181</v>
      </c>
      <c r="B7284" t="s">
        <v>234</v>
      </c>
      <c r="C7284" s="1">
        <v>0.339804886157479</v>
      </c>
    </row>
    <row r="7285" spans="1:3" x14ac:dyDescent="0.25">
      <c r="A7285" t="s">
        <v>181</v>
      </c>
      <c r="B7285" t="s">
        <v>414</v>
      </c>
      <c r="C7285" s="1">
        <v>0.35333190565767603</v>
      </c>
    </row>
    <row r="7286" spans="1:3" x14ac:dyDescent="0.25">
      <c r="A7286" t="s">
        <v>181</v>
      </c>
      <c r="B7286" t="s">
        <v>409</v>
      </c>
      <c r="C7286" s="1">
        <v>0.37160204716710699</v>
      </c>
    </row>
    <row r="7287" spans="1:3" x14ac:dyDescent="0.25">
      <c r="A7287" t="s">
        <v>181</v>
      </c>
      <c r="B7287" t="s">
        <v>235</v>
      </c>
      <c r="C7287" s="1">
        <v>0.37488453434227098</v>
      </c>
    </row>
    <row r="7288" spans="1:3" x14ac:dyDescent="0.25">
      <c r="A7288" t="s">
        <v>181</v>
      </c>
      <c r="B7288" t="s">
        <v>345</v>
      </c>
      <c r="C7288" s="1">
        <v>0.34161605487847901</v>
      </c>
    </row>
    <row r="7289" spans="1:3" x14ac:dyDescent="0.25">
      <c r="A7289" t="s">
        <v>181</v>
      </c>
      <c r="B7289" t="s">
        <v>424</v>
      </c>
      <c r="C7289" s="1">
        <v>0.30155672470617401</v>
      </c>
    </row>
    <row r="7290" spans="1:3" x14ac:dyDescent="0.25">
      <c r="A7290" t="s">
        <v>181</v>
      </c>
      <c r="B7290" t="s">
        <v>236</v>
      </c>
      <c r="C7290" s="1">
        <v>0.341162696113821</v>
      </c>
    </row>
    <row r="7291" spans="1:3" x14ac:dyDescent="0.25">
      <c r="A7291" t="s">
        <v>181</v>
      </c>
      <c r="B7291" t="s">
        <v>141</v>
      </c>
      <c r="C7291" s="1">
        <v>0.36360767878862899</v>
      </c>
    </row>
    <row r="7292" spans="1:3" x14ac:dyDescent="0.25">
      <c r="A7292" t="s">
        <v>181</v>
      </c>
      <c r="B7292" t="s">
        <v>401</v>
      </c>
      <c r="C7292" s="1">
        <v>0.29176518491505599</v>
      </c>
    </row>
    <row r="7293" spans="1:3" x14ac:dyDescent="0.25">
      <c r="A7293" t="s">
        <v>181</v>
      </c>
      <c r="B7293" t="s">
        <v>346</v>
      </c>
      <c r="C7293" s="1">
        <v>0.326029117338278</v>
      </c>
    </row>
    <row r="7294" spans="1:3" x14ac:dyDescent="0.25">
      <c r="A7294" t="s">
        <v>181</v>
      </c>
      <c r="B7294" t="s">
        <v>347</v>
      </c>
      <c r="C7294" s="1">
        <v>0.34344759209958098</v>
      </c>
    </row>
    <row r="7295" spans="1:3" x14ac:dyDescent="0.25">
      <c r="A7295" t="s">
        <v>181</v>
      </c>
      <c r="B7295" t="s">
        <v>348</v>
      </c>
      <c r="C7295" s="1">
        <v>0.31789665915976401</v>
      </c>
    </row>
    <row r="7296" spans="1:3" x14ac:dyDescent="0.25">
      <c r="A7296" t="s">
        <v>181</v>
      </c>
      <c r="B7296" t="s">
        <v>349</v>
      </c>
      <c r="C7296" s="1">
        <v>0.328605068501296</v>
      </c>
    </row>
    <row r="7297" spans="1:3" x14ac:dyDescent="0.25">
      <c r="A7297" t="s">
        <v>181</v>
      </c>
      <c r="B7297" t="s">
        <v>350</v>
      </c>
      <c r="C7297" s="1">
        <v>0.33922064964785398</v>
      </c>
    </row>
    <row r="7298" spans="1:3" x14ac:dyDescent="0.25">
      <c r="A7298" t="s">
        <v>181</v>
      </c>
      <c r="B7298" t="s">
        <v>351</v>
      </c>
      <c r="C7298" s="1">
        <v>0.32915197308100003</v>
      </c>
    </row>
    <row r="7299" spans="1:3" x14ac:dyDescent="0.25">
      <c r="A7299" t="s">
        <v>181</v>
      </c>
      <c r="B7299" t="s">
        <v>388</v>
      </c>
      <c r="C7299" s="1">
        <v>0.29668302613758402</v>
      </c>
    </row>
    <row r="7300" spans="1:3" x14ac:dyDescent="0.25">
      <c r="A7300" t="s">
        <v>181</v>
      </c>
      <c r="B7300" t="s">
        <v>237</v>
      </c>
      <c r="C7300" s="1">
        <v>0.357640127730396</v>
      </c>
    </row>
    <row r="7301" spans="1:3" x14ac:dyDescent="0.25">
      <c r="A7301" t="s">
        <v>181</v>
      </c>
      <c r="B7301" t="s">
        <v>238</v>
      </c>
      <c r="C7301" s="1">
        <v>0.29948663496880101</v>
      </c>
    </row>
    <row r="7302" spans="1:3" x14ac:dyDescent="0.25">
      <c r="A7302" t="s">
        <v>181</v>
      </c>
      <c r="B7302" t="s">
        <v>239</v>
      </c>
      <c r="C7302" s="1">
        <v>0.38803621139203798</v>
      </c>
    </row>
    <row r="7303" spans="1:3" x14ac:dyDescent="0.25">
      <c r="A7303" t="s">
        <v>181</v>
      </c>
      <c r="B7303" t="s">
        <v>142</v>
      </c>
      <c r="C7303" s="1">
        <v>0.34814314791708201</v>
      </c>
    </row>
    <row r="7304" spans="1:3" x14ac:dyDescent="0.25">
      <c r="A7304" t="s">
        <v>181</v>
      </c>
      <c r="B7304" t="s">
        <v>143</v>
      </c>
      <c r="C7304" s="1">
        <v>0.33352266593985402</v>
      </c>
    </row>
    <row r="7305" spans="1:3" x14ac:dyDescent="0.25">
      <c r="A7305" t="s">
        <v>181</v>
      </c>
      <c r="B7305" t="s">
        <v>240</v>
      </c>
      <c r="C7305" s="1">
        <v>0.33656984679055602</v>
      </c>
    </row>
    <row r="7306" spans="1:3" x14ac:dyDescent="0.25">
      <c r="A7306" t="s">
        <v>181</v>
      </c>
      <c r="B7306" t="s">
        <v>425</v>
      </c>
      <c r="C7306" s="1">
        <v>0.308171956133725</v>
      </c>
    </row>
    <row r="7307" spans="1:3" x14ac:dyDescent="0.25">
      <c r="A7307" t="s">
        <v>181</v>
      </c>
      <c r="B7307" t="s">
        <v>241</v>
      </c>
      <c r="C7307" s="1">
        <v>0.304556358383479</v>
      </c>
    </row>
    <row r="7308" spans="1:3" x14ac:dyDescent="0.25">
      <c r="A7308" t="s">
        <v>181</v>
      </c>
      <c r="B7308" t="s">
        <v>353</v>
      </c>
      <c r="C7308" s="1">
        <v>0.29116221167807799</v>
      </c>
    </row>
    <row r="7309" spans="1:3" x14ac:dyDescent="0.25">
      <c r="A7309" t="s">
        <v>181</v>
      </c>
      <c r="B7309" t="s">
        <v>242</v>
      </c>
      <c r="C7309" s="1">
        <v>0.39556572894560199</v>
      </c>
    </row>
    <row r="7310" spans="1:3" x14ac:dyDescent="0.25">
      <c r="A7310" t="s">
        <v>181</v>
      </c>
      <c r="B7310" t="s">
        <v>426</v>
      </c>
      <c r="C7310" s="1">
        <v>0.30253968839531098</v>
      </c>
    </row>
    <row r="7311" spans="1:3" x14ac:dyDescent="0.25">
      <c r="A7311" t="s">
        <v>181</v>
      </c>
      <c r="B7311" t="s">
        <v>354</v>
      </c>
      <c r="C7311" s="1">
        <v>0.294385686697551</v>
      </c>
    </row>
    <row r="7312" spans="1:3" x14ac:dyDescent="0.25">
      <c r="A7312" t="s">
        <v>181</v>
      </c>
      <c r="B7312" t="s">
        <v>355</v>
      </c>
      <c r="C7312" s="1">
        <v>0.32614431943969802</v>
      </c>
    </row>
    <row r="7313" spans="1:3" x14ac:dyDescent="0.25">
      <c r="A7313" t="s">
        <v>181</v>
      </c>
      <c r="B7313" t="s">
        <v>146</v>
      </c>
      <c r="C7313" s="1">
        <v>0.365877830285398</v>
      </c>
    </row>
    <row r="7314" spans="1:3" x14ac:dyDescent="0.25">
      <c r="A7314" t="s">
        <v>181</v>
      </c>
      <c r="B7314" t="s">
        <v>357</v>
      </c>
      <c r="C7314" s="1">
        <v>0.34392240637618399</v>
      </c>
    </row>
    <row r="7315" spans="1:3" x14ac:dyDescent="0.25">
      <c r="A7315" t="s">
        <v>181</v>
      </c>
      <c r="B7315" t="s">
        <v>243</v>
      </c>
      <c r="C7315" s="1">
        <v>0.36311968998090899</v>
      </c>
    </row>
    <row r="7316" spans="1:3" x14ac:dyDescent="0.25">
      <c r="A7316" t="s">
        <v>181</v>
      </c>
      <c r="B7316" t="s">
        <v>402</v>
      </c>
      <c r="C7316" s="1">
        <v>0.33860190779077898</v>
      </c>
    </row>
    <row r="7317" spans="1:3" x14ac:dyDescent="0.25">
      <c r="A7317" t="s">
        <v>181</v>
      </c>
      <c r="B7317" t="s">
        <v>358</v>
      </c>
      <c r="C7317" s="1">
        <v>0.33681010768353498</v>
      </c>
    </row>
    <row r="7318" spans="1:3" x14ac:dyDescent="0.25">
      <c r="A7318" t="s">
        <v>181</v>
      </c>
      <c r="B7318" t="s">
        <v>415</v>
      </c>
      <c r="C7318" s="1">
        <v>0.31072392690975698</v>
      </c>
    </row>
    <row r="7319" spans="1:3" x14ac:dyDescent="0.25">
      <c r="A7319" t="s">
        <v>181</v>
      </c>
      <c r="B7319" t="s">
        <v>147</v>
      </c>
      <c r="C7319" s="1">
        <v>0.29754586271226102</v>
      </c>
    </row>
    <row r="7320" spans="1:3" x14ac:dyDescent="0.25">
      <c r="A7320" t="s">
        <v>181</v>
      </c>
      <c r="B7320" t="s">
        <v>148</v>
      </c>
      <c r="C7320" s="1">
        <v>0.29224004857195202</v>
      </c>
    </row>
    <row r="7321" spans="1:3" x14ac:dyDescent="0.25">
      <c r="A7321" t="s">
        <v>181</v>
      </c>
      <c r="B7321" t="s">
        <v>244</v>
      </c>
      <c r="C7321" s="1">
        <v>0.31481974910140897</v>
      </c>
    </row>
    <row r="7322" spans="1:3" x14ac:dyDescent="0.25">
      <c r="A7322" t="s">
        <v>181</v>
      </c>
      <c r="B7322" t="s">
        <v>245</v>
      </c>
      <c r="C7322" s="1">
        <v>0.35485496741037598</v>
      </c>
    </row>
    <row r="7323" spans="1:3" x14ac:dyDescent="0.25">
      <c r="A7323" t="s">
        <v>181</v>
      </c>
      <c r="B7323" t="s">
        <v>359</v>
      </c>
      <c r="C7323" s="1">
        <v>0.33044278455784298</v>
      </c>
    </row>
    <row r="7324" spans="1:3" x14ac:dyDescent="0.25">
      <c r="A7324" t="s">
        <v>181</v>
      </c>
      <c r="B7324" t="s">
        <v>428</v>
      </c>
      <c r="C7324" s="1">
        <v>0.29802154862084501</v>
      </c>
    </row>
    <row r="7325" spans="1:3" x14ac:dyDescent="0.25">
      <c r="A7325" t="s">
        <v>181</v>
      </c>
      <c r="B7325" t="s">
        <v>360</v>
      </c>
      <c r="C7325" s="1">
        <v>0.333497436543024</v>
      </c>
    </row>
    <row r="7326" spans="1:3" x14ac:dyDescent="0.25">
      <c r="A7326" t="s">
        <v>181</v>
      </c>
      <c r="B7326" t="s">
        <v>361</v>
      </c>
      <c r="C7326" s="1">
        <v>0.34033711342831002</v>
      </c>
    </row>
    <row r="7327" spans="1:3" x14ac:dyDescent="0.25">
      <c r="A7327" t="s">
        <v>181</v>
      </c>
      <c r="B7327" t="s">
        <v>362</v>
      </c>
      <c r="C7327" s="1">
        <v>0.32944839243061003</v>
      </c>
    </row>
    <row r="7328" spans="1:3" x14ac:dyDescent="0.25">
      <c r="A7328" t="s">
        <v>181</v>
      </c>
      <c r="B7328" t="s">
        <v>246</v>
      </c>
      <c r="C7328" s="1">
        <v>0.35032716000538</v>
      </c>
    </row>
    <row r="7329" spans="1:3" x14ac:dyDescent="0.25">
      <c r="A7329" t="s">
        <v>181</v>
      </c>
      <c r="B7329" t="s">
        <v>247</v>
      </c>
      <c r="C7329" s="1">
        <v>0.34479991869049598</v>
      </c>
    </row>
    <row r="7330" spans="1:3" x14ac:dyDescent="0.25">
      <c r="A7330" t="s">
        <v>181</v>
      </c>
      <c r="B7330" t="s">
        <v>248</v>
      </c>
      <c r="C7330" s="1">
        <v>0.32862025198912298</v>
      </c>
    </row>
    <row r="7331" spans="1:3" x14ac:dyDescent="0.25">
      <c r="A7331" t="s">
        <v>181</v>
      </c>
      <c r="B7331" t="s">
        <v>249</v>
      </c>
      <c r="C7331" s="1">
        <v>0.326759182370435</v>
      </c>
    </row>
    <row r="7332" spans="1:3" x14ac:dyDescent="0.25">
      <c r="A7332" t="s">
        <v>181</v>
      </c>
      <c r="B7332" t="s">
        <v>403</v>
      </c>
      <c r="C7332" s="1">
        <v>0.30882820221246099</v>
      </c>
    </row>
    <row r="7333" spans="1:3" x14ac:dyDescent="0.25">
      <c r="A7333" t="s">
        <v>181</v>
      </c>
      <c r="B7333" t="s">
        <v>150</v>
      </c>
      <c r="C7333" s="1">
        <v>0.32203613553009502</v>
      </c>
    </row>
    <row r="7334" spans="1:3" x14ac:dyDescent="0.25">
      <c r="A7334" t="s">
        <v>181</v>
      </c>
      <c r="B7334" t="s">
        <v>250</v>
      </c>
      <c r="C7334" s="1">
        <v>0.360792910314923</v>
      </c>
    </row>
    <row r="7335" spans="1:3" x14ac:dyDescent="0.25">
      <c r="A7335" t="s">
        <v>181</v>
      </c>
      <c r="B7335" t="s">
        <v>364</v>
      </c>
      <c r="C7335" s="1">
        <v>0.30030298198914401</v>
      </c>
    </row>
    <row r="7336" spans="1:3" x14ac:dyDescent="0.25">
      <c r="A7336" t="s">
        <v>181</v>
      </c>
      <c r="B7336" t="s">
        <v>251</v>
      </c>
      <c r="C7336" s="1">
        <v>0.34002371132353798</v>
      </c>
    </row>
    <row r="7337" spans="1:3" x14ac:dyDescent="0.25">
      <c r="A7337" t="s">
        <v>181</v>
      </c>
      <c r="B7337" t="s">
        <v>252</v>
      </c>
      <c r="C7337" s="1">
        <v>0.36578030182624499</v>
      </c>
    </row>
    <row r="7338" spans="1:3" x14ac:dyDescent="0.25">
      <c r="A7338" t="s">
        <v>181</v>
      </c>
      <c r="B7338" t="s">
        <v>253</v>
      </c>
      <c r="C7338" s="1">
        <v>0.34629567164769998</v>
      </c>
    </row>
    <row r="7339" spans="1:3" x14ac:dyDescent="0.25">
      <c r="A7339" t="s">
        <v>181</v>
      </c>
      <c r="B7339" t="s">
        <v>152</v>
      </c>
      <c r="C7339" s="1">
        <v>0.32692782002701798</v>
      </c>
    </row>
    <row r="7340" spans="1:3" x14ac:dyDescent="0.25">
      <c r="A7340" t="s">
        <v>181</v>
      </c>
      <c r="B7340" t="s">
        <v>254</v>
      </c>
      <c r="C7340" s="1">
        <v>0.32643071164919402</v>
      </c>
    </row>
    <row r="7341" spans="1:3" x14ac:dyDescent="0.25">
      <c r="A7341" t="s">
        <v>181</v>
      </c>
      <c r="B7341" t="s">
        <v>255</v>
      </c>
      <c r="C7341" s="1">
        <v>0.34147535877185198</v>
      </c>
    </row>
    <row r="7342" spans="1:3" x14ac:dyDescent="0.25">
      <c r="A7342" t="s">
        <v>181</v>
      </c>
      <c r="B7342" t="s">
        <v>365</v>
      </c>
      <c r="C7342" s="1">
        <v>0.33715275294051</v>
      </c>
    </row>
    <row r="7343" spans="1:3" x14ac:dyDescent="0.25">
      <c r="A7343" t="s">
        <v>181</v>
      </c>
      <c r="B7343" t="s">
        <v>256</v>
      </c>
      <c r="C7343" s="1">
        <v>0.32560970621656199</v>
      </c>
    </row>
    <row r="7344" spans="1:3" x14ac:dyDescent="0.25">
      <c r="A7344" t="s">
        <v>181</v>
      </c>
      <c r="B7344" t="s">
        <v>404</v>
      </c>
      <c r="C7344" s="1">
        <v>0.32488007611347902</v>
      </c>
    </row>
    <row r="7345" spans="1:3" x14ac:dyDescent="0.25">
      <c r="A7345" t="s">
        <v>181</v>
      </c>
      <c r="B7345" t="s">
        <v>366</v>
      </c>
      <c r="C7345" s="1">
        <v>0.36143112459004401</v>
      </c>
    </row>
    <row r="7346" spans="1:3" x14ac:dyDescent="0.25">
      <c r="A7346" t="s">
        <v>181</v>
      </c>
      <c r="B7346" t="s">
        <v>257</v>
      </c>
      <c r="C7346" s="1">
        <v>0.35690886991969401</v>
      </c>
    </row>
    <row r="7347" spans="1:3" x14ac:dyDescent="0.25">
      <c r="A7347" t="s">
        <v>181</v>
      </c>
      <c r="B7347" t="s">
        <v>367</v>
      </c>
      <c r="C7347" s="1">
        <v>0.35652568772972398</v>
      </c>
    </row>
    <row r="7348" spans="1:3" x14ac:dyDescent="0.25">
      <c r="A7348" t="s">
        <v>181</v>
      </c>
      <c r="B7348" t="s">
        <v>368</v>
      </c>
      <c r="C7348" s="1">
        <v>0.36333874863176302</v>
      </c>
    </row>
    <row r="7349" spans="1:3" x14ac:dyDescent="0.25">
      <c r="A7349" t="s">
        <v>181</v>
      </c>
      <c r="B7349" t="s">
        <v>258</v>
      </c>
      <c r="C7349" s="1">
        <v>0.35219379016822999</v>
      </c>
    </row>
    <row r="7350" spans="1:3" x14ac:dyDescent="0.25">
      <c r="A7350" t="s">
        <v>181</v>
      </c>
      <c r="B7350" t="s">
        <v>416</v>
      </c>
      <c r="C7350" s="1">
        <v>0.340823835218792</v>
      </c>
    </row>
    <row r="7351" spans="1:3" x14ac:dyDescent="0.25">
      <c r="A7351" t="s">
        <v>181</v>
      </c>
      <c r="B7351" t="s">
        <v>369</v>
      </c>
      <c r="C7351" s="1">
        <v>0.346859477366595</v>
      </c>
    </row>
    <row r="7352" spans="1:3" x14ac:dyDescent="0.25">
      <c r="A7352" t="s">
        <v>181</v>
      </c>
      <c r="B7352" t="s">
        <v>260</v>
      </c>
      <c r="C7352" s="1">
        <v>0.31085553838291402</v>
      </c>
    </row>
    <row r="7353" spans="1:3" x14ac:dyDescent="0.25">
      <c r="A7353" t="s">
        <v>181</v>
      </c>
      <c r="B7353" t="s">
        <v>371</v>
      </c>
      <c r="C7353" s="1">
        <v>0.33842281169020899</v>
      </c>
    </row>
    <row r="7354" spans="1:3" x14ac:dyDescent="0.25">
      <c r="A7354" t="s">
        <v>181</v>
      </c>
      <c r="B7354" t="s">
        <v>405</v>
      </c>
      <c r="C7354" s="1">
        <v>0.28984073959757101</v>
      </c>
    </row>
    <row r="7355" spans="1:3" x14ac:dyDescent="0.25">
      <c r="A7355" t="s">
        <v>181</v>
      </c>
      <c r="B7355" t="s">
        <v>261</v>
      </c>
      <c r="C7355" s="1">
        <v>0.36656611808170197</v>
      </c>
    </row>
    <row r="7356" spans="1:3" x14ac:dyDescent="0.25">
      <c r="A7356" t="s">
        <v>181</v>
      </c>
      <c r="B7356" t="s">
        <v>262</v>
      </c>
      <c r="C7356" s="1">
        <v>0.34147484012381701</v>
      </c>
    </row>
    <row r="7357" spans="1:3" x14ac:dyDescent="0.25">
      <c r="A7357" t="s">
        <v>181</v>
      </c>
      <c r="B7357" t="s">
        <v>417</v>
      </c>
      <c r="C7357" s="1">
        <v>0.333116002249983</v>
      </c>
    </row>
    <row r="7358" spans="1:3" x14ac:dyDescent="0.25">
      <c r="A7358" t="s">
        <v>181</v>
      </c>
      <c r="B7358" t="s">
        <v>263</v>
      </c>
      <c r="C7358" s="1">
        <v>0.35531532115866499</v>
      </c>
    </row>
    <row r="7359" spans="1:3" x14ac:dyDescent="0.25">
      <c r="A7359" t="s">
        <v>181</v>
      </c>
      <c r="B7359" t="s">
        <v>264</v>
      </c>
      <c r="C7359" s="1">
        <v>0.34766130048132599</v>
      </c>
    </row>
    <row r="7360" spans="1:3" x14ac:dyDescent="0.25">
      <c r="A7360" t="s">
        <v>181</v>
      </c>
      <c r="B7360" t="s">
        <v>372</v>
      </c>
      <c r="C7360" s="1">
        <v>0.31676807047627698</v>
      </c>
    </row>
    <row r="7361" spans="1:3" x14ac:dyDescent="0.25">
      <c r="A7361" t="s">
        <v>181</v>
      </c>
      <c r="B7361" t="s">
        <v>383</v>
      </c>
      <c r="C7361" s="1">
        <v>0.34841851342784802</v>
      </c>
    </row>
    <row r="7362" spans="1:3" x14ac:dyDescent="0.25">
      <c r="A7362" t="s">
        <v>181</v>
      </c>
      <c r="B7362" t="s">
        <v>265</v>
      </c>
      <c r="C7362" s="1">
        <v>0.38506422813122798</v>
      </c>
    </row>
    <row r="7363" spans="1:3" x14ac:dyDescent="0.25">
      <c r="A7363" t="s">
        <v>181</v>
      </c>
      <c r="B7363" t="s">
        <v>266</v>
      </c>
      <c r="C7363" s="1">
        <v>0.38010808041920502</v>
      </c>
    </row>
    <row r="7364" spans="1:3" x14ac:dyDescent="0.25">
      <c r="A7364" t="s">
        <v>181</v>
      </c>
      <c r="B7364" t="s">
        <v>267</v>
      </c>
      <c r="C7364" s="1">
        <v>0.359846592978669</v>
      </c>
    </row>
    <row r="7365" spans="1:3" x14ac:dyDescent="0.25">
      <c r="A7365" t="s">
        <v>181</v>
      </c>
      <c r="B7365" t="s">
        <v>268</v>
      </c>
      <c r="C7365" s="1">
        <v>0.32193459031217703</v>
      </c>
    </row>
    <row r="7366" spans="1:3" x14ac:dyDescent="0.25">
      <c r="A7366" t="s">
        <v>181</v>
      </c>
      <c r="B7366" t="s">
        <v>269</v>
      </c>
      <c r="C7366" s="1">
        <v>0.353562244386188</v>
      </c>
    </row>
    <row r="7367" spans="1:3" x14ac:dyDescent="0.25">
      <c r="A7367" t="s">
        <v>181</v>
      </c>
      <c r="B7367" t="s">
        <v>270</v>
      </c>
      <c r="C7367" s="1">
        <v>0.31362323521220198</v>
      </c>
    </row>
    <row r="7368" spans="1:3" x14ac:dyDescent="0.25">
      <c r="A7368" t="s">
        <v>181</v>
      </c>
      <c r="B7368" t="s">
        <v>271</v>
      </c>
      <c r="C7368" s="1">
        <v>0.38446249055017601</v>
      </c>
    </row>
    <row r="7369" spans="1:3" x14ac:dyDescent="0.25">
      <c r="A7369" t="s">
        <v>181</v>
      </c>
      <c r="B7369" t="s">
        <v>407</v>
      </c>
      <c r="C7369" s="1">
        <v>0.32102246846161803</v>
      </c>
    </row>
    <row r="7370" spans="1:3" x14ac:dyDescent="0.25">
      <c r="A7370" t="s">
        <v>181</v>
      </c>
      <c r="B7370" t="s">
        <v>375</v>
      </c>
      <c r="C7370" s="1">
        <v>0.32072986618065702</v>
      </c>
    </row>
    <row r="7371" spans="1:3" x14ac:dyDescent="0.25">
      <c r="A7371" t="s">
        <v>181</v>
      </c>
      <c r="B7371" t="s">
        <v>376</v>
      </c>
      <c r="C7371" s="1">
        <v>0.29905600936181298</v>
      </c>
    </row>
    <row r="7372" spans="1:3" x14ac:dyDescent="0.25">
      <c r="A7372" t="s">
        <v>181</v>
      </c>
      <c r="B7372" t="s">
        <v>418</v>
      </c>
      <c r="C7372" s="1">
        <v>0.33617782065198998</v>
      </c>
    </row>
    <row r="7373" spans="1:3" x14ac:dyDescent="0.25">
      <c r="A7373" t="s">
        <v>181</v>
      </c>
      <c r="B7373" t="s">
        <v>272</v>
      </c>
      <c r="C7373" s="1">
        <v>0.380629670772337</v>
      </c>
    </row>
    <row r="7374" spans="1:3" x14ac:dyDescent="0.25">
      <c r="A7374" t="s">
        <v>181</v>
      </c>
      <c r="B7374" t="s">
        <v>431</v>
      </c>
      <c r="C7374" s="1">
        <v>0.29307081124062501</v>
      </c>
    </row>
    <row r="7375" spans="1:3" x14ac:dyDescent="0.25">
      <c r="A7375" t="s">
        <v>181</v>
      </c>
      <c r="B7375" t="s">
        <v>408</v>
      </c>
      <c r="C7375" s="1">
        <v>0.30421356029364899</v>
      </c>
    </row>
    <row r="7376" spans="1:3" x14ac:dyDescent="0.25">
      <c r="A7376" t="s">
        <v>181</v>
      </c>
      <c r="B7376" t="s">
        <v>273</v>
      </c>
      <c r="C7376" s="1">
        <v>0.33725014388301999</v>
      </c>
    </row>
    <row r="7377" spans="1:3" x14ac:dyDescent="0.25">
      <c r="A7377" t="s">
        <v>181</v>
      </c>
      <c r="B7377" t="s">
        <v>153</v>
      </c>
      <c r="C7377" s="1">
        <v>0.36501662758248299</v>
      </c>
    </row>
    <row r="7378" spans="1:3" x14ac:dyDescent="0.25">
      <c r="A7378" t="s">
        <v>467</v>
      </c>
      <c r="B7378" t="s">
        <v>162</v>
      </c>
      <c r="C7378" s="1">
        <v>0.308190997598214</v>
      </c>
    </row>
    <row r="7379" spans="1:3" x14ac:dyDescent="0.25">
      <c r="A7379" t="s">
        <v>467</v>
      </c>
      <c r="B7379" t="s">
        <v>183</v>
      </c>
      <c r="C7379" s="1">
        <v>0.29198628962216</v>
      </c>
    </row>
    <row r="7380" spans="1:3" x14ac:dyDescent="0.25">
      <c r="A7380" t="s">
        <v>467</v>
      </c>
      <c r="B7380" t="s">
        <v>292</v>
      </c>
      <c r="C7380" s="1">
        <v>0.32831341836709999</v>
      </c>
    </row>
    <row r="7381" spans="1:3" x14ac:dyDescent="0.25">
      <c r="A7381" t="s">
        <v>467</v>
      </c>
      <c r="B7381" t="s">
        <v>294</v>
      </c>
      <c r="C7381" s="1">
        <v>0.29205219714069702</v>
      </c>
    </row>
    <row r="7382" spans="1:3" x14ac:dyDescent="0.25">
      <c r="A7382" t="s">
        <v>467</v>
      </c>
      <c r="B7382" t="s">
        <v>470</v>
      </c>
      <c r="C7382" s="1">
        <v>0.30722834482036798</v>
      </c>
    </row>
    <row r="7383" spans="1:3" x14ac:dyDescent="0.25">
      <c r="A7383" t="s">
        <v>467</v>
      </c>
      <c r="B7383" t="s">
        <v>188</v>
      </c>
      <c r="C7383" s="1">
        <v>0.29201212508596103</v>
      </c>
    </row>
    <row r="7384" spans="1:3" x14ac:dyDescent="0.25">
      <c r="A7384" t="s">
        <v>467</v>
      </c>
      <c r="B7384" t="s">
        <v>200</v>
      </c>
      <c r="C7384" s="1">
        <v>0.29520970793482898</v>
      </c>
    </row>
    <row r="7385" spans="1:3" x14ac:dyDescent="0.25">
      <c r="A7385" t="s">
        <v>467</v>
      </c>
      <c r="B7385" t="s">
        <v>394</v>
      </c>
      <c r="C7385" s="1">
        <v>0.30282752298792698</v>
      </c>
    </row>
    <row r="7386" spans="1:3" x14ac:dyDescent="0.25">
      <c r="A7386" t="s">
        <v>467</v>
      </c>
      <c r="B7386" t="s">
        <v>318</v>
      </c>
      <c r="C7386" s="1">
        <v>0.29616199565330598</v>
      </c>
    </row>
    <row r="7387" spans="1:3" x14ac:dyDescent="0.25">
      <c r="A7387" t="s">
        <v>467</v>
      </c>
      <c r="B7387" t="s">
        <v>130</v>
      </c>
      <c r="C7387" s="1">
        <v>0.28942810062399299</v>
      </c>
    </row>
    <row r="7388" spans="1:3" x14ac:dyDescent="0.25">
      <c r="A7388" t="s">
        <v>467</v>
      </c>
      <c r="B7388" t="s">
        <v>131</v>
      </c>
      <c r="C7388" s="1">
        <v>0.349344365427113</v>
      </c>
    </row>
    <row r="7389" spans="1:3" x14ac:dyDescent="0.25">
      <c r="A7389" t="s">
        <v>467</v>
      </c>
      <c r="B7389" t="s">
        <v>208</v>
      </c>
      <c r="C7389" s="1">
        <v>0.32093025954972898</v>
      </c>
    </row>
    <row r="7390" spans="1:3" x14ac:dyDescent="0.25">
      <c r="A7390" t="s">
        <v>467</v>
      </c>
      <c r="B7390" t="s">
        <v>210</v>
      </c>
      <c r="C7390" s="1">
        <v>0.30891371273550899</v>
      </c>
    </row>
    <row r="7391" spans="1:3" x14ac:dyDescent="0.25">
      <c r="A7391" t="s">
        <v>467</v>
      </c>
      <c r="B7391" t="s">
        <v>212</v>
      </c>
      <c r="C7391" s="1">
        <v>0.30516143984608901</v>
      </c>
    </row>
    <row r="7392" spans="1:3" x14ac:dyDescent="0.25">
      <c r="A7392" t="s">
        <v>467</v>
      </c>
      <c r="B7392" t="s">
        <v>217</v>
      </c>
      <c r="C7392" s="1">
        <v>0.30773626730100401</v>
      </c>
    </row>
    <row r="7393" spans="1:3" x14ac:dyDescent="0.25">
      <c r="A7393" t="s">
        <v>467</v>
      </c>
      <c r="B7393" t="s">
        <v>219</v>
      </c>
      <c r="C7393" s="1">
        <v>0.317784959568083</v>
      </c>
    </row>
    <row r="7394" spans="1:3" x14ac:dyDescent="0.25">
      <c r="A7394" t="s">
        <v>467</v>
      </c>
      <c r="B7394" t="s">
        <v>399</v>
      </c>
      <c r="C7394" s="1">
        <v>0.296298648422259</v>
      </c>
    </row>
    <row r="7395" spans="1:3" x14ac:dyDescent="0.25">
      <c r="A7395" t="s">
        <v>467</v>
      </c>
      <c r="B7395" t="s">
        <v>225</v>
      </c>
      <c r="C7395" s="1">
        <v>0.29746850218311099</v>
      </c>
    </row>
    <row r="7396" spans="1:3" x14ac:dyDescent="0.25">
      <c r="A7396" t="s">
        <v>467</v>
      </c>
      <c r="B7396" t="s">
        <v>227</v>
      </c>
      <c r="C7396" s="1">
        <v>0.34641112136129598</v>
      </c>
    </row>
    <row r="7397" spans="1:3" x14ac:dyDescent="0.25">
      <c r="A7397" t="s">
        <v>467</v>
      </c>
      <c r="B7397" t="s">
        <v>228</v>
      </c>
      <c r="C7397" s="1">
        <v>0.33118757750593802</v>
      </c>
    </row>
    <row r="7398" spans="1:3" x14ac:dyDescent="0.25">
      <c r="A7398" t="s">
        <v>467</v>
      </c>
      <c r="B7398" t="s">
        <v>229</v>
      </c>
      <c r="C7398" s="1">
        <v>0.30694002860737502</v>
      </c>
    </row>
    <row r="7399" spans="1:3" x14ac:dyDescent="0.25">
      <c r="A7399" t="s">
        <v>467</v>
      </c>
      <c r="B7399" t="s">
        <v>141</v>
      </c>
      <c r="C7399" s="1">
        <v>0.31423554515270002</v>
      </c>
    </row>
    <row r="7400" spans="1:3" x14ac:dyDescent="0.25">
      <c r="A7400" t="s">
        <v>467</v>
      </c>
      <c r="B7400" t="s">
        <v>350</v>
      </c>
      <c r="C7400" s="1">
        <v>0.29552556161034899</v>
      </c>
    </row>
    <row r="7401" spans="1:3" x14ac:dyDescent="0.25">
      <c r="A7401" t="s">
        <v>467</v>
      </c>
      <c r="B7401" t="s">
        <v>237</v>
      </c>
      <c r="C7401" s="1">
        <v>0.29677759766269102</v>
      </c>
    </row>
    <row r="7402" spans="1:3" x14ac:dyDescent="0.25">
      <c r="A7402" t="s">
        <v>467</v>
      </c>
      <c r="B7402" t="s">
        <v>239</v>
      </c>
      <c r="C7402" s="1">
        <v>0.32258950754915999</v>
      </c>
    </row>
    <row r="7403" spans="1:3" x14ac:dyDescent="0.25">
      <c r="A7403" t="s">
        <v>467</v>
      </c>
      <c r="B7403" t="s">
        <v>242</v>
      </c>
      <c r="C7403" s="1">
        <v>0.337347786379607</v>
      </c>
    </row>
    <row r="7404" spans="1:3" x14ac:dyDescent="0.25">
      <c r="A7404" t="s">
        <v>467</v>
      </c>
      <c r="B7404" t="s">
        <v>243</v>
      </c>
      <c r="C7404" s="1">
        <v>0.310267902158326</v>
      </c>
    </row>
    <row r="7405" spans="1:3" x14ac:dyDescent="0.25">
      <c r="A7405" t="s">
        <v>467</v>
      </c>
      <c r="B7405" t="s">
        <v>360</v>
      </c>
      <c r="C7405" s="1">
        <v>0.29690632677675</v>
      </c>
    </row>
    <row r="7406" spans="1:3" x14ac:dyDescent="0.25">
      <c r="A7406" t="s">
        <v>467</v>
      </c>
      <c r="B7406" t="s">
        <v>361</v>
      </c>
      <c r="C7406" s="1">
        <v>0.31563158809826802</v>
      </c>
    </row>
    <row r="7407" spans="1:3" x14ac:dyDescent="0.25">
      <c r="A7407" t="s">
        <v>467</v>
      </c>
      <c r="B7407" t="s">
        <v>247</v>
      </c>
      <c r="C7407" s="1">
        <v>0.29984207348731701</v>
      </c>
    </row>
    <row r="7408" spans="1:3" x14ac:dyDescent="0.25">
      <c r="A7408" t="s">
        <v>467</v>
      </c>
      <c r="B7408" t="s">
        <v>250</v>
      </c>
      <c r="C7408" s="1">
        <v>0.304910901928164</v>
      </c>
    </row>
    <row r="7409" spans="1:3" x14ac:dyDescent="0.25">
      <c r="A7409" t="s">
        <v>467</v>
      </c>
      <c r="B7409" t="s">
        <v>365</v>
      </c>
      <c r="C7409" s="1">
        <v>0.34290850186097599</v>
      </c>
    </row>
    <row r="7410" spans="1:3" x14ac:dyDescent="0.25">
      <c r="A7410" t="s">
        <v>467</v>
      </c>
      <c r="B7410" t="s">
        <v>369</v>
      </c>
      <c r="C7410" s="1">
        <v>0.29344809770583302</v>
      </c>
    </row>
    <row r="7411" spans="1:3" x14ac:dyDescent="0.25">
      <c r="A7411" t="s">
        <v>467</v>
      </c>
      <c r="B7411" t="s">
        <v>261</v>
      </c>
      <c r="C7411" s="1">
        <v>0.29749865789989599</v>
      </c>
    </row>
    <row r="7412" spans="1:3" x14ac:dyDescent="0.25">
      <c r="A7412" t="s">
        <v>467</v>
      </c>
      <c r="B7412" t="s">
        <v>262</v>
      </c>
      <c r="C7412" s="1">
        <v>0.292884668184549</v>
      </c>
    </row>
    <row r="7413" spans="1:3" x14ac:dyDescent="0.25">
      <c r="A7413" t="s">
        <v>467</v>
      </c>
      <c r="B7413" t="s">
        <v>372</v>
      </c>
      <c r="C7413" s="1">
        <v>0.29328283434497199</v>
      </c>
    </row>
    <row r="7414" spans="1:3" x14ac:dyDescent="0.25">
      <c r="A7414" t="s">
        <v>467</v>
      </c>
      <c r="B7414" t="s">
        <v>383</v>
      </c>
      <c r="C7414" s="1">
        <v>0.31768903683203598</v>
      </c>
    </row>
    <row r="7415" spans="1:3" x14ac:dyDescent="0.25">
      <c r="A7415" t="s">
        <v>467</v>
      </c>
      <c r="B7415" t="s">
        <v>267</v>
      </c>
      <c r="C7415" s="1">
        <v>0.30466420792862697</v>
      </c>
    </row>
    <row r="7416" spans="1:3" x14ac:dyDescent="0.25">
      <c r="A7416" t="s">
        <v>467</v>
      </c>
      <c r="B7416" t="s">
        <v>407</v>
      </c>
      <c r="C7416" s="1">
        <v>0.29853029729713398</v>
      </c>
    </row>
    <row r="7417" spans="1:3" x14ac:dyDescent="0.25">
      <c r="A7417" t="s">
        <v>467</v>
      </c>
      <c r="B7417" t="s">
        <v>408</v>
      </c>
      <c r="C7417" s="1">
        <v>0.29003665404252899</v>
      </c>
    </row>
    <row r="7418" spans="1:3" x14ac:dyDescent="0.25">
      <c r="A7418" t="s">
        <v>467</v>
      </c>
      <c r="B7418" t="s">
        <v>153</v>
      </c>
      <c r="C7418" s="1">
        <v>0.28920430368420202</v>
      </c>
    </row>
    <row r="7419" spans="1:3" x14ac:dyDescent="0.25">
      <c r="A7419" t="s">
        <v>288</v>
      </c>
      <c r="B7419" t="s">
        <v>162</v>
      </c>
      <c r="C7419" s="1">
        <v>0.30430705638417599</v>
      </c>
    </row>
    <row r="7420" spans="1:3" x14ac:dyDescent="0.25">
      <c r="A7420" t="s">
        <v>288</v>
      </c>
      <c r="B7420" t="s">
        <v>183</v>
      </c>
      <c r="C7420" s="1">
        <v>0.29153259853839297</v>
      </c>
    </row>
    <row r="7421" spans="1:3" x14ac:dyDescent="0.25">
      <c r="A7421" t="s">
        <v>288</v>
      </c>
      <c r="B7421" t="s">
        <v>184</v>
      </c>
      <c r="C7421" s="1">
        <v>0.30812612352833602</v>
      </c>
    </row>
    <row r="7422" spans="1:3" x14ac:dyDescent="0.25">
      <c r="A7422" t="s">
        <v>288</v>
      </c>
      <c r="B7422" t="s">
        <v>300</v>
      </c>
      <c r="C7422" s="1">
        <v>0.29295409225124802</v>
      </c>
    </row>
    <row r="7423" spans="1:3" x14ac:dyDescent="0.25">
      <c r="A7423" t="s">
        <v>288</v>
      </c>
      <c r="B7423" t="s">
        <v>131</v>
      </c>
      <c r="C7423" s="1">
        <v>0.30253883515077801</v>
      </c>
    </row>
    <row r="7424" spans="1:3" x14ac:dyDescent="0.25">
      <c r="A7424" t="s">
        <v>288</v>
      </c>
      <c r="B7424" t="s">
        <v>208</v>
      </c>
      <c r="C7424" s="1">
        <v>0.29495229341220502</v>
      </c>
    </row>
    <row r="7425" spans="1:3" x14ac:dyDescent="0.25">
      <c r="A7425" t="s">
        <v>288</v>
      </c>
      <c r="B7425" t="s">
        <v>135</v>
      </c>
      <c r="C7425" s="1">
        <v>0.30650011616447098</v>
      </c>
    </row>
    <row r="7426" spans="1:3" x14ac:dyDescent="0.25">
      <c r="A7426" t="s">
        <v>288</v>
      </c>
      <c r="B7426" t="s">
        <v>227</v>
      </c>
      <c r="C7426" s="1">
        <v>0.29783375602229001</v>
      </c>
    </row>
    <row r="7427" spans="1:3" x14ac:dyDescent="0.25">
      <c r="A7427" t="s">
        <v>288</v>
      </c>
      <c r="B7427" t="s">
        <v>232</v>
      </c>
      <c r="C7427" s="1">
        <v>0.30034385956119303</v>
      </c>
    </row>
    <row r="7428" spans="1:3" x14ac:dyDescent="0.25">
      <c r="A7428" t="s">
        <v>288</v>
      </c>
      <c r="B7428" t="s">
        <v>141</v>
      </c>
      <c r="C7428" s="1">
        <v>0.29281731098395097</v>
      </c>
    </row>
    <row r="7429" spans="1:3" x14ac:dyDescent="0.25">
      <c r="A7429" t="s">
        <v>288</v>
      </c>
      <c r="B7429" t="s">
        <v>237</v>
      </c>
      <c r="C7429" s="1">
        <v>0.29945854379915499</v>
      </c>
    </row>
    <row r="7430" spans="1:3" x14ac:dyDescent="0.25">
      <c r="A7430" t="s">
        <v>288</v>
      </c>
      <c r="B7430" t="s">
        <v>239</v>
      </c>
      <c r="C7430" s="1">
        <v>0.31765291156764802</v>
      </c>
    </row>
    <row r="7431" spans="1:3" x14ac:dyDescent="0.25">
      <c r="A7431" t="s">
        <v>288</v>
      </c>
      <c r="B7431" t="s">
        <v>143</v>
      </c>
      <c r="C7431" s="1">
        <v>0.28928912381481903</v>
      </c>
    </row>
    <row r="7432" spans="1:3" x14ac:dyDescent="0.25">
      <c r="A7432" t="s">
        <v>288</v>
      </c>
      <c r="B7432" t="s">
        <v>242</v>
      </c>
      <c r="C7432" s="1">
        <v>0.314772082181424</v>
      </c>
    </row>
    <row r="7433" spans="1:3" x14ac:dyDescent="0.25">
      <c r="A7433" t="s">
        <v>288</v>
      </c>
      <c r="B7433" t="s">
        <v>146</v>
      </c>
      <c r="C7433" s="1">
        <v>0.300564202592427</v>
      </c>
    </row>
    <row r="7434" spans="1:3" x14ac:dyDescent="0.25">
      <c r="A7434" t="s">
        <v>288</v>
      </c>
      <c r="B7434" t="s">
        <v>244</v>
      </c>
      <c r="C7434" s="1">
        <v>0.29558563964389101</v>
      </c>
    </row>
    <row r="7435" spans="1:3" x14ac:dyDescent="0.25">
      <c r="A7435" t="s">
        <v>288</v>
      </c>
      <c r="B7435" t="s">
        <v>245</v>
      </c>
      <c r="C7435" s="1">
        <v>0.29023724931406802</v>
      </c>
    </row>
    <row r="7436" spans="1:3" x14ac:dyDescent="0.25">
      <c r="A7436" t="s">
        <v>288</v>
      </c>
      <c r="B7436" t="s">
        <v>247</v>
      </c>
      <c r="C7436" s="1">
        <v>0.29365952872170498</v>
      </c>
    </row>
    <row r="7437" spans="1:3" x14ac:dyDescent="0.25">
      <c r="A7437" t="s">
        <v>288</v>
      </c>
      <c r="B7437" t="s">
        <v>253</v>
      </c>
      <c r="C7437" s="1">
        <v>0.32082955333934798</v>
      </c>
    </row>
    <row r="7438" spans="1:3" x14ac:dyDescent="0.25">
      <c r="A7438" t="s">
        <v>288</v>
      </c>
      <c r="B7438" t="s">
        <v>254</v>
      </c>
      <c r="C7438" s="1">
        <v>0.29120359332684997</v>
      </c>
    </row>
    <row r="7439" spans="1:3" x14ac:dyDescent="0.25">
      <c r="A7439" t="s">
        <v>288</v>
      </c>
      <c r="B7439" t="s">
        <v>153</v>
      </c>
      <c r="C7439" s="1">
        <v>0.30019797158434303</v>
      </c>
    </row>
    <row r="7440" spans="1:3" x14ac:dyDescent="0.25">
      <c r="A7440" t="s">
        <v>289</v>
      </c>
      <c r="B7440" t="s">
        <v>162</v>
      </c>
      <c r="C7440" s="1">
        <v>0.294306566746383</v>
      </c>
    </row>
    <row r="7441" spans="1:3" x14ac:dyDescent="0.25">
      <c r="A7441" t="s">
        <v>289</v>
      </c>
      <c r="B7441" t="s">
        <v>183</v>
      </c>
      <c r="C7441" s="1">
        <v>0.29574180602082201</v>
      </c>
    </row>
    <row r="7442" spans="1:3" x14ac:dyDescent="0.25">
      <c r="A7442" t="s">
        <v>289</v>
      </c>
      <c r="B7442" t="s">
        <v>291</v>
      </c>
      <c r="C7442" s="1">
        <v>0.29361751099143901</v>
      </c>
    </row>
    <row r="7443" spans="1:3" x14ac:dyDescent="0.25">
      <c r="A7443" t="s">
        <v>289</v>
      </c>
      <c r="B7443" t="s">
        <v>292</v>
      </c>
      <c r="C7443" s="1">
        <v>0.32476385068084601</v>
      </c>
    </row>
    <row r="7444" spans="1:3" x14ac:dyDescent="0.25">
      <c r="A7444" t="s">
        <v>289</v>
      </c>
      <c r="B7444" t="s">
        <v>184</v>
      </c>
      <c r="C7444" s="1">
        <v>0.29000120713647098</v>
      </c>
    </row>
    <row r="7445" spans="1:3" x14ac:dyDescent="0.25">
      <c r="A7445" t="s">
        <v>289</v>
      </c>
      <c r="B7445" t="s">
        <v>294</v>
      </c>
      <c r="C7445" s="1">
        <v>0.320175886304081</v>
      </c>
    </row>
    <row r="7446" spans="1:3" x14ac:dyDescent="0.25">
      <c r="A7446" t="s">
        <v>289</v>
      </c>
      <c r="B7446" t="s">
        <v>470</v>
      </c>
      <c r="C7446" s="1">
        <v>0.33231127851057501</v>
      </c>
    </row>
    <row r="7447" spans="1:3" x14ac:dyDescent="0.25">
      <c r="A7447" t="s">
        <v>289</v>
      </c>
      <c r="B7447" t="s">
        <v>187</v>
      </c>
      <c r="C7447" s="1">
        <v>0.32579807757812901</v>
      </c>
    </row>
    <row r="7448" spans="1:3" x14ac:dyDescent="0.25">
      <c r="A7448" t="s">
        <v>289</v>
      </c>
      <c r="B7448" t="s">
        <v>188</v>
      </c>
      <c r="C7448" s="1">
        <v>0.35475215310372299</v>
      </c>
    </row>
    <row r="7449" spans="1:3" x14ac:dyDescent="0.25">
      <c r="A7449" t="s">
        <v>289</v>
      </c>
      <c r="B7449" t="s">
        <v>125</v>
      </c>
      <c r="C7449" s="1">
        <v>0.31615938021303602</v>
      </c>
    </row>
    <row r="7450" spans="1:3" x14ac:dyDescent="0.25">
      <c r="A7450" t="s">
        <v>289</v>
      </c>
      <c r="B7450" t="s">
        <v>189</v>
      </c>
      <c r="C7450" s="1">
        <v>0.32111901487924399</v>
      </c>
    </row>
    <row r="7451" spans="1:3" x14ac:dyDescent="0.25">
      <c r="A7451" t="s">
        <v>289</v>
      </c>
      <c r="B7451" t="s">
        <v>190</v>
      </c>
      <c r="C7451" s="1">
        <v>0.32415285694477097</v>
      </c>
    </row>
    <row r="7452" spans="1:3" x14ac:dyDescent="0.25">
      <c r="A7452" t="s">
        <v>289</v>
      </c>
      <c r="B7452" t="s">
        <v>300</v>
      </c>
      <c r="C7452" s="1">
        <v>0.30360611143882499</v>
      </c>
    </row>
    <row r="7453" spans="1:3" x14ac:dyDescent="0.25">
      <c r="A7453" t="s">
        <v>289</v>
      </c>
      <c r="B7453" t="s">
        <v>302</v>
      </c>
      <c r="C7453" s="1">
        <v>0.306297250051565</v>
      </c>
    </row>
    <row r="7454" spans="1:3" x14ac:dyDescent="0.25">
      <c r="A7454" t="s">
        <v>289</v>
      </c>
      <c r="B7454" t="s">
        <v>303</v>
      </c>
      <c r="C7454" s="1">
        <v>0.293442869919741</v>
      </c>
    </row>
    <row r="7455" spans="1:3" x14ac:dyDescent="0.25">
      <c r="A7455" t="s">
        <v>289</v>
      </c>
      <c r="B7455" t="s">
        <v>392</v>
      </c>
      <c r="C7455" s="1">
        <v>0.33205328787046801</v>
      </c>
    </row>
    <row r="7456" spans="1:3" x14ac:dyDescent="0.25">
      <c r="A7456" t="s">
        <v>289</v>
      </c>
      <c r="B7456" t="s">
        <v>126</v>
      </c>
      <c r="C7456" s="1">
        <v>0.29491897667953498</v>
      </c>
    </row>
    <row r="7457" spans="1:3" x14ac:dyDescent="0.25">
      <c r="A7457" t="s">
        <v>289</v>
      </c>
      <c r="B7457" t="s">
        <v>192</v>
      </c>
      <c r="C7457" s="1">
        <v>0.297529979453517</v>
      </c>
    </row>
    <row r="7458" spans="1:3" x14ac:dyDescent="0.25">
      <c r="A7458" t="s">
        <v>289</v>
      </c>
      <c r="B7458" t="s">
        <v>393</v>
      </c>
      <c r="C7458" s="1">
        <v>0.32103277518505602</v>
      </c>
    </row>
    <row r="7459" spans="1:3" x14ac:dyDescent="0.25">
      <c r="A7459" t="s">
        <v>289</v>
      </c>
      <c r="B7459" t="s">
        <v>193</v>
      </c>
      <c r="C7459" s="1">
        <v>0.29399709789420903</v>
      </c>
    </row>
    <row r="7460" spans="1:3" x14ac:dyDescent="0.25">
      <c r="A7460" t="s">
        <v>289</v>
      </c>
      <c r="B7460" t="s">
        <v>306</v>
      </c>
      <c r="C7460" s="1">
        <v>0.31998225452450102</v>
      </c>
    </row>
    <row r="7461" spans="1:3" x14ac:dyDescent="0.25">
      <c r="A7461" t="s">
        <v>289</v>
      </c>
      <c r="B7461" t="s">
        <v>308</v>
      </c>
      <c r="C7461" s="1">
        <v>0.34386212500164698</v>
      </c>
    </row>
    <row r="7462" spans="1:3" x14ac:dyDescent="0.25">
      <c r="A7462" t="s">
        <v>289</v>
      </c>
      <c r="B7462" t="s">
        <v>196</v>
      </c>
      <c r="C7462" s="1">
        <v>0.32833416898986201</v>
      </c>
    </row>
    <row r="7463" spans="1:3" x14ac:dyDescent="0.25">
      <c r="A7463" t="s">
        <v>289</v>
      </c>
      <c r="B7463" t="s">
        <v>198</v>
      </c>
      <c r="C7463" s="1">
        <v>0.347248507057349</v>
      </c>
    </row>
    <row r="7464" spans="1:3" x14ac:dyDescent="0.25">
      <c r="A7464" t="s">
        <v>289</v>
      </c>
      <c r="B7464" t="s">
        <v>309</v>
      </c>
      <c r="C7464" s="1">
        <v>0.33733434651375299</v>
      </c>
    </row>
    <row r="7465" spans="1:3" x14ac:dyDescent="0.25">
      <c r="A7465" t="s">
        <v>289</v>
      </c>
      <c r="B7465" t="s">
        <v>128</v>
      </c>
      <c r="C7465" s="1">
        <v>0.336994152962587</v>
      </c>
    </row>
    <row r="7466" spans="1:3" x14ac:dyDescent="0.25">
      <c r="A7466" t="s">
        <v>289</v>
      </c>
      <c r="B7466" t="s">
        <v>410</v>
      </c>
      <c r="C7466" s="1">
        <v>0.308092115508179</v>
      </c>
    </row>
    <row r="7467" spans="1:3" x14ac:dyDescent="0.25">
      <c r="A7467" t="s">
        <v>289</v>
      </c>
      <c r="B7467" t="s">
        <v>312</v>
      </c>
      <c r="C7467" s="1">
        <v>0.29347653545128499</v>
      </c>
    </row>
    <row r="7468" spans="1:3" x14ac:dyDescent="0.25">
      <c r="A7468" t="s">
        <v>289</v>
      </c>
      <c r="B7468" t="s">
        <v>199</v>
      </c>
      <c r="C7468" s="1">
        <v>0.30823885658783301</v>
      </c>
    </row>
    <row r="7469" spans="1:3" x14ac:dyDescent="0.25">
      <c r="A7469" t="s">
        <v>289</v>
      </c>
      <c r="B7469" t="s">
        <v>200</v>
      </c>
      <c r="C7469" s="1">
        <v>0.34861128415589798</v>
      </c>
    </row>
    <row r="7470" spans="1:3" x14ac:dyDescent="0.25">
      <c r="A7470" t="s">
        <v>289</v>
      </c>
      <c r="B7470" t="s">
        <v>201</v>
      </c>
      <c r="C7470" s="1">
        <v>0.33860884403971397</v>
      </c>
    </row>
    <row r="7471" spans="1:3" x14ac:dyDescent="0.25">
      <c r="A7471" t="s">
        <v>289</v>
      </c>
      <c r="B7471" t="s">
        <v>394</v>
      </c>
      <c r="C7471" s="1">
        <v>0.347449833682625</v>
      </c>
    </row>
    <row r="7472" spans="1:3" x14ac:dyDescent="0.25">
      <c r="A7472" t="s">
        <v>289</v>
      </c>
      <c r="B7472" t="s">
        <v>131</v>
      </c>
      <c r="C7472" s="1">
        <v>0.35602809567779198</v>
      </c>
    </row>
    <row r="7473" spans="1:3" x14ac:dyDescent="0.25">
      <c r="A7473" t="s">
        <v>289</v>
      </c>
      <c r="B7473" t="s">
        <v>325</v>
      </c>
      <c r="C7473" s="1">
        <v>0.32874438662971101</v>
      </c>
    </row>
    <row r="7474" spans="1:3" x14ac:dyDescent="0.25">
      <c r="A7474" t="s">
        <v>289</v>
      </c>
      <c r="B7474" t="s">
        <v>412</v>
      </c>
      <c r="C7474" s="1">
        <v>0.32703412979754298</v>
      </c>
    </row>
    <row r="7475" spans="1:3" x14ac:dyDescent="0.25">
      <c r="A7475" t="s">
        <v>289</v>
      </c>
      <c r="B7475" t="s">
        <v>208</v>
      </c>
      <c r="C7475" s="1">
        <v>0.34895339563750799</v>
      </c>
    </row>
    <row r="7476" spans="1:3" x14ac:dyDescent="0.25">
      <c r="A7476" t="s">
        <v>289</v>
      </c>
      <c r="B7476" t="s">
        <v>210</v>
      </c>
      <c r="C7476" s="1">
        <v>0.34697653018876401</v>
      </c>
    </row>
    <row r="7477" spans="1:3" x14ac:dyDescent="0.25">
      <c r="A7477" t="s">
        <v>289</v>
      </c>
      <c r="B7477" t="s">
        <v>212</v>
      </c>
      <c r="C7477" s="1">
        <v>0.34587114289927801</v>
      </c>
    </row>
    <row r="7478" spans="1:3" x14ac:dyDescent="0.25">
      <c r="A7478" t="s">
        <v>289</v>
      </c>
      <c r="B7478" t="s">
        <v>397</v>
      </c>
      <c r="C7478" s="1">
        <v>0.30824345838230299</v>
      </c>
    </row>
    <row r="7479" spans="1:3" x14ac:dyDescent="0.25">
      <c r="A7479" t="s">
        <v>289</v>
      </c>
      <c r="B7479" t="s">
        <v>213</v>
      </c>
      <c r="C7479" s="1">
        <v>0.31612086227479502</v>
      </c>
    </row>
    <row r="7480" spans="1:3" x14ac:dyDescent="0.25">
      <c r="A7480" t="s">
        <v>289</v>
      </c>
      <c r="B7480" t="s">
        <v>331</v>
      </c>
      <c r="C7480" s="1">
        <v>0.29794209395215498</v>
      </c>
    </row>
    <row r="7481" spans="1:3" x14ac:dyDescent="0.25">
      <c r="A7481" t="s">
        <v>289</v>
      </c>
      <c r="B7481" t="s">
        <v>214</v>
      </c>
      <c r="C7481" s="1">
        <v>0.32181668378728301</v>
      </c>
    </row>
    <row r="7482" spans="1:3" x14ac:dyDescent="0.25">
      <c r="A7482" t="s">
        <v>289</v>
      </c>
      <c r="B7482" t="s">
        <v>216</v>
      </c>
      <c r="C7482" s="1">
        <v>0.30771233527463399</v>
      </c>
    </row>
    <row r="7483" spans="1:3" x14ac:dyDescent="0.25">
      <c r="A7483" t="s">
        <v>289</v>
      </c>
      <c r="B7483" t="s">
        <v>217</v>
      </c>
      <c r="C7483" s="1">
        <v>0.35487978741075499</v>
      </c>
    </row>
    <row r="7484" spans="1:3" x14ac:dyDescent="0.25">
      <c r="A7484" t="s">
        <v>289</v>
      </c>
      <c r="B7484" t="s">
        <v>334</v>
      </c>
      <c r="C7484" s="1">
        <v>0.32951085169039701</v>
      </c>
    </row>
    <row r="7485" spans="1:3" x14ac:dyDescent="0.25">
      <c r="A7485" t="s">
        <v>289</v>
      </c>
      <c r="B7485" t="s">
        <v>219</v>
      </c>
      <c r="C7485" s="1">
        <v>0.34638171195692102</v>
      </c>
    </row>
    <row r="7486" spans="1:3" x14ac:dyDescent="0.25">
      <c r="A7486" t="s">
        <v>289</v>
      </c>
      <c r="B7486" t="s">
        <v>398</v>
      </c>
      <c r="C7486" s="1">
        <v>0.30485027752461902</v>
      </c>
    </row>
    <row r="7487" spans="1:3" x14ac:dyDescent="0.25">
      <c r="A7487" t="s">
        <v>289</v>
      </c>
      <c r="B7487" t="s">
        <v>399</v>
      </c>
      <c r="C7487" s="1">
        <v>0.32352002197679502</v>
      </c>
    </row>
    <row r="7488" spans="1:3" x14ac:dyDescent="0.25">
      <c r="A7488" t="s">
        <v>289</v>
      </c>
      <c r="B7488" t="s">
        <v>337</v>
      </c>
      <c r="C7488" s="1">
        <v>0.296717368144435</v>
      </c>
    </row>
    <row r="7489" spans="1:3" x14ac:dyDescent="0.25">
      <c r="A7489" t="s">
        <v>289</v>
      </c>
      <c r="B7489" t="s">
        <v>225</v>
      </c>
      <c r="C7489" s="1">
        <v>0.32637383514665602</v>
      </c>
    </row>
    <row r="7490" spans="1:3" x14ac:dyDescent="0.25">
      <c r="A7490" t="s">
        <v>289</v>
      </c>
      <c r="B7490" t="s">
        <v>226</v>
      </c>
      <c r="C7490" s="1">
        <v>0.30205116167028201</v>
      </c>
    </row>
    <row r="7491" spans="1:3" x14ac:dyDescent="0.25">
      <c r="A7491" t="s">
        <v>289</v>
      </c>
      <c r="B7491" t="s">
        <v>227</v>
      </c>
      <c r="C7491" s="1">
        <v>0.33513482135287098</v>
      </c>
    </row>
    <row r="7492" spans="1:3" x14ac:dyDescent="0.25">
      <c r="A7492" t="s">
        <v>289</v>
      </c>
      <c r="B7492" t="s">
        <v>339</v>
      </c>
      <c r="C7492" s="1">
        <v>0.312451368615832</v>
      </c>
    </row>
    <row r="7493" spans="1:3" x14ac:dyDescent="0.25">
      <c r="A7493" t="s">
        <v>289</v>
      </c>
      <c r="B7493" t="s">
        <v>228</v>
      </c>
      <c r="C7493" s="1">
        <v>0.34700143489763202</v>
      </c>
    </row>
    <row r="7494" spans="1:3" x14ac:dyDescent="0.25">
      <c r="A7494" t="s">
        <v>289</v>
      </c>
      <c r="B7494" t="s">
        <v>229</v>
      </c>
      <c r="C7494" s="1">
        <v>0.30156042271775901</v>
      </c>
    </row>
    <row r="7495" spans="1:3" x14ac:dyDescent="0.25">
      <c r="A7495" t="s">
        <v>289</v>
      </c>
      <c r="B7495" t="s">
        <v>400</v>
      </c>
      <c r="C7495" s="1">
        <v>0.29384047278633801</v>
      </c>
    </row>
    <row r="7496" spans="1:3" x14ac:dyDescent="0.25">
      <c r="A7496" t="s">
        <v>289</v>
      </c>
      <c r="B7496" t="s">
        <v>231</v>
      </c>
      <c r="C7496" s="1">
        <v>0.34051785199818502</v>
      </c>
    </row>
    <row r="7497" spans="1:3" x14ac:dyDescent="0.25">
      <c r="A7497" t="s">
        <v>289</v>
      </c>
      <c r="B7497" t="s">
        <v>343</v>
      </c>
      <c r="C7497" s="1">
        <v>0.30059155817209499</v>
      </c>
    </row>
    <row r="7498" spans="1:3" x14ac:dyDescent="0.25">
      <c r="A7498" t="s">
        <v>289</v>
      </c>
      <c r="B7498" t="s">
        <v>233</v>
      </c>
      <c r="C7498" s="1">
        <v>0.30770385979668902</v>
      </c>
    </row>
    <row r="7499" spans="1:3" x14ac:dyDescent="0.25">
      <c r="A7499" t="s">
        <v>289</v>
      </c>
      <c r="B7499" t="s">
        <v>414</v>
      </c>
      <c r="C7499" s="1">
        <v>0.309923215959025</v>
      </c>
    </row>
    <row r="7500" spans="1:3" x14ac:dyDescent="0.25">
      <c r="A7500" t="s">
        <v>289</v>
      </c>
      <c r="B7500" t="s">
        <v>409</v>
      </c>
      <c r="C7500" s="1">
        <v>0.32269672629217599</v>
      </c>
    </row>
    <row r="7501" spans="1:3" x14ac:dyDescent="0.25">
      <c r="A7501" t="s">
        <v>289</v>
      </c>
      <c r="B7501" t="s">
        <v>235</v>
      </c>
      <c r="C7501" s="1">
        <v>0.30586341266502198</v>
      </c>
    </row>
    <row r="7502" spans="1:3" x14ac:dyDescent="0.25">
      <c r="A7502" t="s">
        <v>289</v>
      </c>
      <c r="B7502" t="s">
        <v>345</v>
      </c>
      <c r="C7502" s="1">
        <v>0.29848368361949401</v>
      </c>
    </row>
    <row r="7503" spans="1:3" x14ac:dyDescent="0.25">
      <c r="A7503" t="s">
        <v>289</v>
      </c>
      <c r="B7503" t="s">
        <v>236</v>
      </c>
      <c r="C7503" s="1">
        <v>0.33173280129584598</v>
      </c>
    </row>
    <row r="7504" spans="1:3" x14ac:dyDescent="0.25">
      <c r="A7504" t="s">
        <v>289</v>
      </c>
      <c r="B7504" t="s">
        <v>141</v>
      </c>
      <c r="C7504" s="1">
        <v>0.318163389734332</v>
      </c>
    </row>
    <row r="7505" spans="1:3" x14ac:dyDescent="0.25">
      <c r="A7505" t="s">
        <v>289</v>
      </c>
      <c r="B7505" t="s">
        <v>350</v>
      </c>
      <c r="C7505" s="1">
        <v>0.33071037272299703</v>
      </c>
    </row>
    <row r="7506" spans="1:3" x14ac:dyDescent="0.25">
      <c r="A7506" t="s">
        <v>289</v>
      </c>
      <c r="B7506" t="s">
        <v>237</v>
      </c>
      <c r="C7506" s="1">
        <v>0.300284304495468</v>
      </c>
    </row>
    <row r="7507" spans="1:3" x14ac:dyDescent="0.25">
      <c r="A7507" t="s">
        <v>289</v>
      </c>
      <c r="B7507" t="s">
        <v>239</v>
      </c>
      <c r="C7507" s="1">
        <v>0.33486793681078297</v>
      </c>
    </row>
    <row r="7508" spans="1:3" x14ac:dyDescent="0.25">
      <c r="A7508" t="s">
        <v>289</v>
      </c>
      <c r="B7508" t="s">
        <v>142</v>
      </c>
      <c r="C7508" s="1">
        <v>0.29896409541557301</v>
      </c>
    </row>
    <row r="7509" spans="1:3" x14ac:dyDescent="0.25">
      <c r="A7509" t="s">
        <v>289</v>
      </c>
      <c r="B7509" t="s">
        <v>242</v>
      </c>
      <c r="C7509" s="1">
        <v>0.34960702145010097</v>
      </c>
    </row>
    <row r="7510" spans="1:3" x14ac:dyDescent="0.25">
      <c r="A7510" t="s">
        <v>289</v>
      </c>
      <c r="B7510" t="s">
        <v>146</v>
      </c>
      <c r="C7510" s="1">
        <v>0.30653215225368402</v>
      </c>
    </row>
    <row r="7511" spans="1:3" x14ac:dyDescent="0.25">
      <c r="A7511" t="s">
        <v>289</v>
      </c>
      <c r="B7511" t="s">
        <v>243</v>
      </c>
      <c r="C7511" s="1">
        <v>0.31995731827600998</v>
      </c>
    </row>
    <row r="7512" spans="1:3" x14ac:dyDescent="0.25">
      <c r="A7512" t="s">
        <v>289</v>
      </c>
      <c r="B7512" t="s">
        <v>402</v>
      </c>
      <c r="C7512" s="1">
        <v>0.32687064615392702</v>
      </c>
    </row>
    <row r="7513" spans="1:3" x14ac:dyDescent="0.25">
      <c r="A7513" t="s">
        <v>289</v>
      </c>
      <c r="B7513" t="s">
        <v>358</v>
      </c>
      <c r="C7513" s="1">
        <v>0.304587924703214</v>
      </c>
    </row>
    <row r="7514" spans="1:3" x14ac:dyDescent="0.25">
      <c r="A7514" t="s">
        <v>289</v>
      </c>
      <c r="B7514" t="s">
        <v>245</v>
      </c>
      <c r="C7514" s="1">
        <v>0.29871422786101298</v>
      </c>
    </row>
    <row r="7515" spans="1:3" x14ac:dyDescent="0.25">
      <c r="A7515" t="s">
        <v>289</v>
      </c>
      <c r="B7515" t="s">
        <v>361</v>
      </c>
      <c r="C7515" s="1">
        <v>0.31640160732765699</v>
      </c>
    </row>
    <row r="7516" spans="1:3" x14ac:dyDescent="0.25">
      <c r="A7516" t="s">
        <v>289</v>
      </c>
      <c r="B7516" t="s">
        <v>246</v>
      </c>
      <c r="C7516" s="1">
        <v>0.315043672018337</v>
      </c>
    </row>
    <row r="7517" spans="1:3" x14ac:dyDescent="0.25">
      <c r="A7517" t="s">
        <v>289</v>
      </c>
      <c r="B7517" t="s">
        <v>247</v>
      </c>
      <c r="C7517" s="1">
        <v>0.29157970200542299</v>
      </c>
    </row>
    <row r="7518" spans="1:3" x14ac:dyDescent="0.25">
      <c r="A7518" t="s">
        <v>289</v>
      </c>
      <c r="B7518" t="s">
        <v>250</v>
      </c>
      <c r="C7518" s="1">
        <v>0.359804689835518</v>
      </c>
    </row>
    <row r="7519" spans="1:3" x14ac:dyDescent="0.25">
      <c r="A7519" t="s">
        <v>289</v>
      </c>
      <c r="B7519" t="s">
        <v>252</v>
      </c>
      <c r="C7519" s="1">
        <v>0.31655200926749899</v>
      </c>
    </row>
    <row r="7520" spans="1:3" x14ac:dyDescent="0.25">
      <c r="A7520" t="s">
        <v>289</v>
      </c>
      <c r="B7520" t="s">
        <v>152</v>
      </c>
      <c r="C7520" s="1">
        <v>0.29723716726367999</v>
      </c>
    </row>
    <row r="7521" spans="1:3" x14ac:dyDescent="0.25">
      <c r="A7521" t="s">
        <v>289</v>
      </c>
      <c r="B7521" t="s">
        <v>365</v>
      </c>
      <c r="C7521" s="1">
        <v>0.33267011242829703</v>
      </c>
    </row>
    <row r="7522" spans="1:3" x14ac:dyDescent="0.25">
      <c r="A7522" t="s">
        <v>289</v>
      </c>
      <c r="B7522" t="s">
        <v>404</v>
      </c>
      <c r="C7522" s="1">
        <v>0.30260089102183302</v>
      </c>
    </row>
    <row r="7523" spans="1:3" x14ac:dyDescent="0.25">
      <c r="A7523" t="s">
        <v>289</v>
      </c>
      <c r="B7523" t="s">
        <v>366</v>
      </c>
      <c r="C7523" s="1">
        <v>0.33474586214037599</v>
      </c>
    </row>
    <row r="7524" spans="1:3" x14ac:dyDescent="0.25">
      <c r="A7524" t="s">
        <v>289</v>
      </c>
      <c r="B7524" t="s">
        <v>367</v>
      </c>
      <c r="C7524" s="1">
        <v>0.301304739094435</v>
      </c>
    </row>
    <row r="7525" spans="1:3" x14ac:dyDescent="0.25">
      <c r="A7525" t="s">
        <v>289</v>
      </c>
      <c r="B7525" t="s">
        <v>368</v>
      </c>
      <c r="C7525" s="1">
        <v>0.34280128660398901</v>
      </c>
    </row>
    <row r="7526" spans="1:3" x14ac:dyDescent="0.25">
      <c r="A7526" t="s">
        <v>289</v>
      </c>
      <c r="B7526" t="s">
        <v>369</v>
      </c>
      <c r="C7526" s="1">
        <v>0.31550683529614698</v>
      </c>
    </row>
    <row r="7527" spans="1:3" x14ac:dyDescent="0.25">
      <c r="A7527" t="s">
        <v>289</v>
      </c>
      <c r="B7527" t="s">
        <v>261</v>
      </c>
      <c r="C7527" s="1">
        <v>0.37820641462989701</v>
      </c>
    </row>
    <row r="7528" spans="1:3" x14ac:dyDescent="0.25">
      <c r="A7528" t="s">
        <v>289</v>
      </c>
      <c r="B7528" t="s">
        <v>262</v>
      </c>
      <c r="C7528" s="1">
        <v>0.34760367949965798</v>
      </c>
    </row>
    <row r="7529" spans="1:3" x14ac:dyDescent="0.25">
      <c r="A7529" t="s">
        <v>289</v>
      </c>
      <c r="B7529" t="s">
        <v>383</v>
      </c>
      <c r="C7529" s="1">
        <v>0.348556494311485</v>
      </c>
    </row>
    <row r="7530" spans="1:3" x14ac:dyDescent="0.25">
      <c r="A7530" t="s">
        <v>289</v>
      </c>
      <c r="B7530" t="s">
        <v>265</v>
      </c>
      <c r="C7530" s="1">
        <v>0.31125823323805102</v>
      </c>
    </row>
    <row r="7531" spans="1:3" x14ac:dyDescent="0.25">
      <c r="A7531" t="s">
        <v>289</v>
      </c>
      <c r="B7531" t="s">
        <v>266</v>
      </c>
      <c r="C7531" s="1">
        <v>0.311588566840726</v>
      </c>
    </row>
    <row r="7532" spans="1:3" x14ac:dyDescent="0.25">
      <c r="A7532" t="s">
        <v>289</v>
      </c>
      <c r="B7532" t="s">
        <v>267</v>
      </c>
      <c r="C7532" s="1">
        <v>0.30169386980113599</v>
      </c>
    </row>
    <row r="7533" spans="1:3" x14ac:dyDescent="0.25">
      <c r="A7533" t="s">
        <v>289</v>
      </c>
      <c r="B7533" t="s">
        <v>271</v>
      </c>
      <c r="C7533" s="1">
        <v>0.333958908101816</v>
      </c>
    </row>
    <row r="7534" spans="1:3" x14ac:dyDescent="0.25">
      <c r="A7534" t="s">
        <v>289</v>
      </c>
      <c r="B7534" t="s">
        <v>407</v>
      </c>
      <c r="C7534" s="1">
        <v>0.310016881283533</v>
      </c>
    </row>
    <row r="7535" spans="1:3" x14ac:dyDescent="0.25">
      <c r="A7535" t="s">
        <v>289</v>
      </c>
      <c r="B7535" t="s">
        <v>418</v>
      </c>
      <c r="C7535" s="1">
        <v>0.29499365274073303</v>
      </c>
    </row>
    <row r="7536" spans="1:3" x14ac:dyDescent="0.25">
      <c r="A7536" t="s">
        <v>289</v>
      </c>
      <c r="B7536" t="s">
        <v>272</v>
      </c>
      <c r="C7536" s="1">
        <v>0.30010693238867098</v>
      </c>
    </row>
    <row r="7537" spans="1:3" x14ac:dyDescent="0.25">
      <c r="A7537" t="s">
        <v>289</v>
      </c>
      <c r="B7537" t="s">
        <v>273</v>
      </c>
      <c r="C7537" s="1">
        <v>0.28952519711360603</v>
      </c>
    </row>
    <row r="7538" spans="1:3" x14ac:dyDescent="0.25">
      <c r="A7538" t="s">
        <v>289</v>
      </c>
      <c r="B7538" t="s">
        <v>153</v>
      </c>
      <c r="C7538" s="1">
        <v>0.30591985689505902</v>
      </c>
    </row>
    <row r="7539" spans="1:3" x14ac:dyDescent="0.25">
      <c r="A7539" t="s">
        <v>182</v>
      </c>
      <c r="B7539" t="s">
        <v>162</v>
      </c>
      <c r="C7539" s="1">
        <v>0.31190636588977499</v>
      </c>
    </row>
    <row r="7540" spans="1:3" x14ac:dyDescent="0.25">
      <c r="A7540" t="s">
        <v>182</v>
      </c>
      <c r="B7540" t="s">
        <v>183</v>
      </c>
      <c r="C7540" s="1">
        <v>0.31489693412344799</v>
      </c>
    </row>
    <row r="7541" spans="1:3" x14ac:dyDescent="0.25">
      <c r="A7541" t="s">
        <v>182</v>
      </c>
      <c r="B7541" t="s">
        <v>184</v>
      </c>
      <c r="C7541" s="1">
        <v>0.30682212997887498</v>
      </c>
    </row>
    <row r="7542" spans="1:3" x14ac:dyDescent="0.25">
      <c r="A7542" t="s">
        <v>182</v>
      </c>
      <c r="B7542" t="s">
        <v>119</v>
      </c>
      <c r="C7542" s="1">
        <v>0.29925156428419802</v>
      </c>
    </row>
    <row r="7543" spans="1:3" x14ac:dyDescent="0.25">
      <c r="A7543" t="s">
        <v>182</v>
      </c>
      <c r="B7543" t="s">
        <v>122</v>
      </c>
      <c r="C7543" s="1">
        <v>0.30021884591384401</v>
      </c>
    </row>
    <row r="7544" spans="1:3" x14ac:dyDescent="0.25">
      <c r="A7544" t="s">
        <v>182</v>
      </c>
      <c r="B7544" t="s">
        <v>123</v>
      </c>
      <c r="C7544" s="1">
        <v>0.30787313624428903</v>
      </c>
    </row>
    <row r="7545" spans="1:3" x14ac:dyDescent="0.25">
      <c r="A7545" t="s">
        <v>182</v>
      </c>
      <c r="B7545" t="s">
        <v>300</v>
      </c>
      <c r="C7545" s="1">
        <v>0.318224366904096</v>
      </c>
    </row>
    <row r="7546" spans="1:3" x14ac:dyDescent="0.25">
      <c r="A7546" t="s">
        <v>182</v>
      </c>
      <c r="B7546" t="s">
        <v>192</v>
      </c>
      <c r="C7546" s="1">
        <v>0.30382886095144501</v>
      </c>
    </row>
    <row r="7547" spans="1:3" x14ac:dyDescent="0.25">
      <c r="A7547" t="s">
        <v>182</v>
      </c>
      <c r="B7547" t="s">
        <v>194</v>
      </c>
      <c r="C7547" s="1">
        <v>0.30198246379833099</v>
      </c>
    </row>
    <row r="7548" spans="1:3" x14ac:dyDescent="0.25">
      <c r="A7548" t="s">
        <v>182</v>
      </c>
      <c r="B7548" t="s">
        <v>197</v>
      </c>
      <c r="C7548" s="1">
        <v>0.297126239403258</v>
      </c>
    </row>
    <row r="7549" spans="1:3" x14ac:dyDescent="0.25">
      <c r="A7549" t="s">
        <v>182</v>
      </c>
      <c r="B7549" t="s">
        <v>128</v>
      </c>
      <c r="C7549" s="1">
        <v>0.31631100100739701</v>
      </c>
    </row>
    <row r="7550" spans="1:3" x14ac:dyDescent="0.25">
      <c r="A7550" t="s">
        <v>182</v>
      </c>
      <c r="B7550" t="s">
        <v>130</v>
      </c>
      <c r="C7550" s="1">
        <v>0.315201270965768</v>
      </c>
    </row>
    <row r="7551" spans="1:3" x14ac:dyDescent="0.25">
      <c r="A7551" t="s">
        <v>182</v>
      </c>
      <c r="B7551" t="s">
        <v>131</v>
      </c>
      <c r="C7551" s="1">
        <v>0.33694083388583401</v>
      </c>
    </row>
    <row r="7552" spans="1:3" x14ac:dyDescent="0.25">
      <c r="A7552" t="s">
        <v>182</v>
      </c>
      <c r="B7552" t="s">
        <v>207</v>
      </c>
      <c r="C7552" s="1">
        <v>0.29428425986652701</v>
      </c>
    </row>
    <row r="7553" spans="1:3" x14ac:dyDescent="0.25">
      <c r="A7553" t="s">
        <v>182</v>
      </c>
      <c r="B7553" t="s">
        <v>208</v>
      </c>
      <c r="C7553" s="1">
        <v>0.327998957804362</v>
      </c>
    </row>
    <row r="7554" spans="1:3" x14ac:dyDescent="0.25">
      <c r="A7554" t="s">
        <v>182</v>
      </c>
      <c r="B7554" t="s">
        <v>209</v>
      </c>
      <c r="C7554" s="1">
        <v>0.29160006509095898</v>
      </c>
    </row>
    <row r="7555" spans="1:3" x14ac:dyDescent="0.25">
      <c r="A7555" t="s">
        <v>182</v>
      </c>
      <c r="B7555" t="s">
        <v>211</v>
      </c>
      <c r="C7555" s="1">
        <v>0.29559993327934297</v>
      </c>
    </row>
    <row r="7556" spans="1:3" x14ac:dyDescent="0.25">
      <c r="A7556" t="s">
        <v>182</v>
      </c>
      <c r="B7556" t="s">
        <v>135</v>
      </c>
      <c r="C7556" s="1">
        <v>0.32543657978989299</v>
      </c>
    </row>
    <row r="7557" spans="1:3" x14ac:dyDescent="0.25">
      <c r="A7557" t="s">
        <v>182</v>
      </c>
      <c r="B7557" t="s">
        <v>136</v>
      </c>
      <c r="C7557" s="1">
        <v>0.29063337581704002</v>
      </c>
    </row>
    <row r="7558" spans="1:3" x14ac:dyDescent="0.25">
      <c r="A7558" t="s">
        <v>182</v>
      </c>
      <c r="B7558" t="s">
        <v>137</v>
      </c>
      <c r="C7558" s="1">
        <v>0.29692379309476202</v>
      </c>
    </row>
    <row r="7559" spans="1:3" x14ac:dyDescent="0.25">
      <c r="A7559" t="s">
        <v>182</v>
      </c>
      <c r="B7559" t="s">
        <v>227</v>
      </c>
      <c r="C7559" s="1">
        <v>0.319530178754379</v>
      </c>
    </row>
    <row r="7560" spans="1:3" x14ac:dyDescent="0.25">
      <c r="A7560" t="s">
        <v>182</v>
      </c>
      <c r="B7560" t="s">
        <v>138</v>
      </c>
      <c r="C7560" s="1">
        <v>0.30226537886179999</v>
      </c>
    </row>
    <row r="7561" spans="1:3" x14ac:dyDescent="0.25">
      <c r="A7561" t="s">
        <v>182</v>
      </c>
      <c r="B7561" t="s">
        <v>229</v>
      </c>
      <c r="C7561" s="1">
        <v>0.29802345420183102</v>
      </c>
    </row>
    <row r="7562" spans="1:3" x14ac:dyDescent="0.25">
      <c r="A7562" t="s">
        <v>182</v>
      </c>
      <c r="B7562" t="s">
        <v>342</v>
      </c>
      <c r="C7562" s="1">
        <v>0.28914231704339999</v>
      </c>
    </row>
    <row r="7563" spans="1:3" x14ac:dyDescent="0.25">
      <c r="A7563" t="s">
        <v>182</v>
      </c>
      <c r="B7563" t="s">
        <v>232</v>
      </c>
      <c r="C7563" s="1">
        <v>0.30837534389676902</v>
      </c>
    </row>
    <row r="7564" spans="1:3" x14ac:dyDescent="0.25">
      <c r="A7564" t="s">
        <v>182</v>
      </c>
      <c r="B7564" t="s">
        <v>140</v>
      </c>
      <c r="C7564" s="1">
        <v>0.29280737547519298</v>
      </c>
    </row>
    <row r="7565" spans="1:3" x14ac:dyDescent="0.25">
      <c r="A7565" t="s">
        <v>182</v>
      </c>
      <c r="B7565" t="s">
        <v>141</v>
      </c>
      <c r="C7565" s="1">
        <v>0.30527874208935402</v>
      </c>
    </row>
    <row r="7566" spans="1:3" x14ac:dyDescent="0.25">
      <c r="A7566" t="s">
        <v>182</v>
      </c>
      <c r="B7566" t="s">
        <v>237</v>
      </c>
      <c r="C7566" s="1">
        <v>0.29881789686179</v>
      </c>
    </row>
    <row r="7567" spans="1:3" x14ac:dyDescent="0.25">
      <c r="A7567" t="s">
        <v>182</v>
      </c>
      <c r="B7567" t="s">
        <v>239</v>
      </c>
      <c r="C7567" s="1">
        <v>0.34965745941597998</v>
      </c>
    </row>
    <row r="7568" spans="1:3" x14ac:dyDescent="0.25">
      <c r="A7568" t="s">
        <v>182</v>
      </c>
      <c r="B7568" t="s">
        <v>142</v>
      </c>
      <c r="C7568" s="1">
        <v>0.31778599738553298</v>
      </c>
    </row>
    <row r="7569" spans="1:3" x14ac:dyDescent="0.25">
      <c r="A7569" t="s">
        <v>182</v>
      </c>
      <c r="B7569" t="s">
        <v>143</v>
      </c>
      <c r="C7569" s="1">
        <v>0.33222888333252298</v>
      </c>
    </row>
    <row r="7570" spans="1:3" x14ac:dyDescent="0.25">
      <c r="A7570" t="s">
        <v>182</v>
      </c>
      <c r="B7570" t="s">
        <v>242</v>
      </c>
      <c r="C7570" s="1">
        <v>0.339288125710276</v>
      </c>
    </row>
    <row r="7571" spans="1:3" x14ac:dyDescent="0.25">
      <c r="A7571" t="s">
        <v>182</v>
      </c>
      <c r="B7571" t="s">
        <v>146</v>
      </c>
      <c r="C7571" s="1">
        <v>0.33251522482679102</v>
      </c>
    </row>
    <row r="7572" spans="1:3" x14ac:dyDescent="0.25">
      <c r="A7572" t="s">
        <v>182</v>
      </c>
      <c r="B7572" t="s">
        <v>243</v>
      </c>
      <c r="C7572" s="1">
        <v>0.29291746280735598</v>
      </c>
    </row>
    <row r="7573" spans="1:3" x14ac:dyDescent="0.25">
      <c r="A7573" t="s">
        <v>182</v>
      </c>
      <c r="B7573" t="s">
        <v>245</v>
      </c>
      <c r="C7573" s="1">
        <v>0.32057147913445999</v>
      </c>
    </row>
    <row r="7574" spans="1:3" x14ac:dyDescent="0.25">
      <c r="A7574" t="s">
        <v>182</v>
      </c>
      <c r="B7574" t="s">
        <v>149</v>
      </c>
      <c r="C7574" s="1">
        <v>0.29523769136137201</v>
      </c>
    </row>
    <row r="7575" spans="1:3" x14ac:dyDescent="0.25">
      <c r="A7575" t="s">
        <v>182</v>
      </c>
      <c r="B7575" t="s">
        <v>247</v>
      </c>
      <c r="C7575" s="1">
        <v>0.29636857772169001</v>
      </c>
    </row>
    <row r="7576" spans="1:3" x14ac:dyDescent="0.25">
      <c r="A7576" t="s">
        <v>182</v>
      </c>
      <c r="B7576" t="s">
        <v>250</v>
      </c>
      <c r="C7576" s="1">
        <v>0.29746748460176597</v>
      </c>
    </row>
    <row r="7577" spans="1:3" x14ac:dyDescent="0.25">
      <c r="A7577" t="s">
        <v>182</v>
      </c>
      <c r="B7577" t="s">
        <v>253</v>
      </c>
      <c r="C7577" s="1">
        <v>0.32593150798983</v>
      </c>
    </row>
    <row r="7578" spans="1:3" x14ac:dyDescent="0.25">
      <c r="A7578" t="s">
        <v>182</v>
      </c>
      <c r="B7578" t="s">
        <v>152</v>
      </c>
      <c r="C7578" s="1">
        <v>0.31264048505533998</v>
      </c>
    </row>
    <row r="7579" spans="1:3" x14ac:dyDescent="0.25">
      <c r="A7579" t="s">
        <v>182</v>
      </c>
      <c r="B7579" t="s">
        <v>254</v>
      </c>
      <c r="C7579" s="1">
        <v>0.29933944043105498</v>
      </c>
    </row>
    <row r="7580" spans="1:3" x14ac:dyDescent="0.25">
      <c r="A7580" t="s">
        <v>182</v>
      </c>
      <c r="B7580" t="s">
        <v>255</v>
      </c>
      <c r="C7580" s="1">
        <v>0.30054001991879298</v>
      </c>
    </row>
    <row r="7581" spans="1:3" x14ac:dyDescent="0.25">
      <c r="A7581" t="s">
        <v>182</v>
      </c>
      <c r="B7581" t="s">
        <v>256</v>
      </c>
      <c r="C7581" s="1">
        <v>0.289026981962207</v>
      </c>
    </row>
    <row r="7582" spans="1:3" x14ac:dyDescent="0.25">
      <c r="A7582" t="s">
        <v>182</v>
      </c>
      <c r="B7582" t="s">
        <v>259</v>
      </c>
      <c r="C7582" s="1">
        <v>0.289080344529411</v>
      </c>
    </row>
    <row r="7583" spans="1:3" x14ac:dyDescent="0.25">
      <c r="A7583" t="s">
        <v>182</v>
      </c>
      <c r="B7583" t="s">
        <v>263</v>
      </c>
      <c r="C7583" s="1">
        <v>0.29051221302140701</v>
      </c>
    </row>
    <row r="7584" spans="1:3" x14ac:dyDescent="0.25">
      <c r="A7584" t="s">
        <v>182</v>
      </c>
      <c r="B7584" t="s">
        <v>265</v>
      </c>
      <c r="C7584" s="1">
        <v>0.29361777195274302</v>
      </c>
    </row>
    <row r="7585" spans="1:3" x14ac:dyDescent="0.25">
      <c r="A7585" t="s">
        <v>182</v>
      </c>
      <c r="B7585" t="s">
        <v>269</v>
      </c>
      <c r="C7585" s="1">
        <v>0.29995576862731999</v>
      </c>
    </row>
    <row r="7586" spans="1:3" x14ac:dyDescent="0.25">
      <c r="A7586" t="s">
        <v>182</v>
      </c>
      <c r="B7586" t="s">
        <v>153</v>
      </c>
      <c r="C7586" s="1">
        <v>0.33500785330919303</v>
      </c>
    </row>
    <row r="7587" spans="1:3" x14ac:dyDescent="0.25">
      <c r="A7587" t="s">
        <v>290</v>
      </c>
      <c r="B7587" t="s">
        <v>187</v>
      </c>
      <c r="C7587" s="1">
        <v>0.30333901360888399</v>
      </c>
    </row>
    <row r="7588" spans="1:3" x14ac:dyDescent="0.25">
      <c r="A7588" t="s">
        <v>290</v>
      </c>
      <c r="B7588" t="s">
        <v>128</v>
      </c>
      <c r="C7588" s="1">
        <v>0.343409318493133</v>
      </c>
    </row>
    <row r="7589" spans="1:3" x14ac:dyDescent="0.25">
      <c r="A7589" t="s">
        <v>290</v>
      </c>
      <c r="B7589" t="s">
        <v>200</v>
      </c>
      <c r="C7589" s="1">
        <v>0.29943070076238898</v>
      </c>
    </row>
    <row r="7590" spans="1:3" x14ac:dyDescent="0.25">
      <c r="A7590" t="s">
        <v>290</v>
      </c>
      <c r="B7590" t="s">
        <v>131</v>
      </c>
      <c r="C7590" s="1">
        <v>0.32765797212839798</v>
      </c>
    </row>
    <row r="7591" spans="1:3" x14ac:dyDescent="0.25">
      <c r="A7591" t="s">
        <v>290</v>
      </c>
      <c r="B7591" t="s">
        <v>208</v>
      </c>
      <c r="C7591" s="1">
        <v>0.34472320095240599</v>
      </c>
    </row>
    <row r="7592" spans="1:3" x14ac:dyDescent="0.25">
      <c r="A7592" t="s">
        <v>290</v>
      </c>
      <c r="B7592" t="s">
        <v>214</v>
      </c>
      <c r="C7592" s="1">
        <v>0.29746107963530299</v>
      </c>
    </row>
    <row r="7593" spans="1:3" x14ac:dyDescent="0.25">
      <c r="A7593" t="s">
        <v>290</v>
      </c>
      <c r="B7593" t="s">
        <v>137</v>
      </c>
      <c r="C7593" s="1">
        <v>0.294041373727297</v>
      </c>
    </row>
    <row r="7594" spans="1:3" x14ac:dyDescent="0.25">
      <c r="A7594" t="s">
        <v>290</v>
      </c>
      <c r="B7594" t="s">
        <v>227</v>
      </c>
      <c r="C7594" s="1">
        <v>0.30664829800758903</v>
      </c>
    </row>
    <row r="7595" spans="1:3" x14ac:dyDescent="0.25">
      <c r="A7595" t="s">
        <v>290</v>
      </c>
      <c r="B7595" t="s">
        <v>339</v>
      </c>
      <c r="C7595" s="1">
        <v>0.29425761539949402</v>
      </c>
    </row>
    <row r="7596" spans="1:3" x14ac:dyDescent="0.25">
      <c r="A7596" t="s">
        <v>290</v>
      </c>
      <c r="B7596" t="s">
        <v>231</v>
      </c>
      <c r="C7596" s="1">
        <v>0.29109439425800199</v>
      </c>
    </row>
    <row r="7597" spans="1:3" x14ac:dyDescent="0.25">
      <c r="A7597" t="s">
        <v>290</v>
      </c>
      <c r="B7597" t="s">
        <v>233</v>
      </c>
      <c r="C7597" s="1">
        <v>0.312398058634003</v>
      </c>
    </row>
    <row r="7598" spans="1:3" x14ac:dyDescent="0.25">
      <c r="A7598" t="s">
        <v>290</v>
      </c>
      <c r="B7598" t="s">
        <v>140</v>
      </c>
      <c r="C7598" s="1">
        <v>0.295273591647019</v>
      </c>
    </row>
    <row r="7599" spans="1:3" x14ac:dyDescent="0.25">
      <c r="A7599" t="s">
        <v>290</v>
      </c>
      <c r="B7599" t="s">
        <v>239</v>
      </c>
      <c r="C7599" s="1">
        <v>0.32705723309269702</v>
      </c>
    </row>
    <row r="7600" spans="1:3" x14ac:dyDescent="0.25">
      <c r="A7600" t="s">
        <v>290</v>
      </c>
      <c r="B7600" t="s">
        <v>142</v>
      </c>
      <c r="C7600" s="1">
        <v>0.30134270172137401</v>
      </c>
    </row>
    <row r="7601" spans="1:3" x14ac:dyDescent="0.25">
      <c r="A7601" t="s">
        <v>290</v>
      </c>
      <c r="B7601" t="s">
        <v>242</v>
      </c>
      <c r="C7601" s="1">
        <v>0.32633660036091799</v>
      </c>
    </row>
    <row r="7602" spans="1:3" x14ac:dyDescent="0.25">
      <c r="A7602" t="s">
        <v>290</v>
      </c>
      <c r="B7602" t="s">
        <v>146</v>
      </c>
      <c r="C7602" s="1">
        <v>0.30684077709157098</v>
      </c>
    </row>
    <row r="7603" spans="1:3" x14ac:dyDescent="0.25">
      <c r="A7603" t="s">
        <v>290</v>
      </c>
      <c r="B7603" t="s">
        <v>263</v>
      </c>
      <c r="C7603" s="1">
        <v>0.29024691044824502</v>
      </c>
    </row>
    <row r="7604" spans="1:3" x14ac:dyDescent="0.25">
      <c r="A7604" t="s">
        <v>290</v>
      </c>
      <c r="B7604" t="s">
        <v>265</v>
      </c>
      <c r="C7604" s="1">
        <v>0.32461214685227902</v>
      </c>
    </row>
    <row r="7605" spans="1:3" x14ac:dyDescent="0.25">
      <c r="A7605" t="s">
        <v>290</v>
      </c>
      <c r="B7605" t="s">
        <v>266</v>
      </c>
      <c r="C7605" s="1">
        <v>0.301259477912042</v>
      </c>
    </row>
    <row r="7606" spans="1:3" x14ac:dyDescent="0.25">
      <c r="A7606" t="s">
        <v>290</v>
      </c>
      <c r="B7606" t="s">
        <v>271</v>
      </c>
      <c r="C7606" s="1">
        <v>0.31889691651409102</v>
      </c>
    </row>
    <row r="7607" spans="1:3" x14ac:dyDescent="0.25">
      <c r="A7607" t="s">
        <v>290</v>
      </c>
      <c r="B7607" t="s">
        <v>272</v>
      </c>
      <c r="C7607" s="1">
        <v>0.29932321701487302</v>
      </c>
    </row>
    <row r="7608" spans="1:3" x14ac:dyDescent="0.25">
      <c r="A7608" t="s">
        <v>290</v>
      </c>
      <c r="B7608" t="s">
        <v>153</v>
      </c>
      <c r="C7608" s="1">
        <v>0.32278551319535898</v>
      </c>
    </row>
    <row r="7609" spans="1:3" x14ac:dyDescent="0.25">
      <c r="A7609" t="s">
        <v>183</v>
      </c>
      <c r="B7609" t="s">
        <v>162</v>
      </c>
      <c r="C7609" s="1">
        <v>0.32933369626294501</v>
      </c>
    </row>
    <row r="7610" spans="1:3" x14ac:dyDescent="0.25">
      <c r="A7610" t="s">
        <v>183</v>
      </c>
      <c r="B7610" t="s">
        <v>291</v>
      </c>
      <c r="C7610" s="1">
        <v>0.32050530960536699</v>
      </c>
    </row>
    <row r="7611" spans="1:3" x14ac:dyDescent="0.25">
      <c r="A7611" t="s">
        <v>183</v>
      </c>
      <c r="B7611" t="s">
        <v>292</v>
      </c>
      <c r="C7611" s="1">
        <v>0.31906525617336001</v>
      </c>
    </row>
    <row r="7612" spans="1:3" x14ac:dyDescent="0.25">
      <c r="A7612" t="s">
        <v>183</v>
      </c>
      <c r="B7612" t="s">
        <v>184</v>
      </c>
      <c r="C7612" s="1">
        <v>0.321472425611801</v>
      </c>
    </row>
    <row r="7613" spans="1:3" x14ac:dyDescent="0.25">
      <c r="A7613" t="s">
        <v>183</v>
      </c>
      <c r="B7613" t="s">
        <v>293</v>
      </c>
      <c r="C7613" s="1">
        <v>0.30688866524772701</v>
      </c>
    </row>
    <row r="7614" spans="1:3" x14ac:dyDescent="0.25">
      <c r="A7614" t="s">
        <v>183</v>
      </c>
      <c r="B7614" t="s">
        <v>294</v>
      </c>
      <c r="C7614" s="1">
        <v>0.31607486112695798</v>
      </c>
    </row>
    <row r="7615" spans="1:3" x14ac:dyDescent="0.25">
      <c r="A7615" t="s">
        <v>183</v>
      </c>
      <c r="B7615" t="s">
        <v>470</v>
      </c>
      <c r="C7615" s="1">
        <v>0.29937898399761698</v>
      </c>
    </row>
    <row r="7616" spans="1:3" x14ac:dyDescent="0.25">
      <c r="A7616" t="s">
        <v>183</v>
      </c>
      <c r="B7616" t="s">
        <v>119</v>
      </c>
      <c r="C7616" s="1">
        <v>0.31331632637031198</v>
      </c>
    </row>
    <row r="7617" spans="1:3" x14ac:dyDescent="0.25">
      <c r="A7617" t="s">
        <v>183</v>
      </c>
      <c r="B7617" t="s">
        <v>186</v>
      </c>
      <c r="C7617" s="1">
        <v>0.29584290747508701</v>
      </c>
    </row>
    <row r="7618" spans="1:3" x14ac:dyDescent="0.25">
      <c r="A7618" t="s">
        <v>183</v>
      </c>
      <c r="B7618" t="s">
        <v>471</v>
      </c>
      <c r="C7618" s="1">
        <v>0.29571979967110201</v>
      </c>
    </row>
    <row r="7619" spans="1:3" x14ac:dyDescent="0.25">
      <c r="A7619" t="s">
        <v>183</v>
      </c>
      <c r="B7619" t="s">
        <v>472</v>
      </c>
      <c r="C7619" s="1">
        <v>0.29991257317798198</v>
      </c>
    </row>
    <row r="7620" spans="1:3" x14ac:dyDescent="0.25">
      <c r="A7620" t="s">
        <v>183</v>
      </c>
      <c r="B7620" t="s">
        <v>295</v>
      </c>
      <c r="C7620" s="1">
        <v>0.31491510674254197</v>
      </c>
    </row>
    <row r="7621" spans="1:3" x14ac:dyDescent="0.25">
      <c r="A7621" t="s">
        <v>183</v>
      </c>
      <c r="B7621" t="s">
        <v>297</v>
      </c>
      <c r="C7621" s="1">
        <v>0.30789874365734099</v>
      </c>
    </row>
    <row r="7622" spans="1:3" x14ac:dyDescent="0.25">
      <c r="A7622" t="s">
        <v>183</v>
      </c>
      <c r="B7622" t="s">
        <v>384</v>
      </c>
      <c r="C7622" s="1">
        <v>0.30113050827590798</v>
      </c>
    </row>
    <row r="7623" spans="1:3" x14ac:dyDescent="0.25">
      <c r="A7623" t="s">
        <v>183</v>
      </c>
      <c r="B7623" t="s">
        <v>187</v>
      </c>
      <c r="C7623" s="1">
        <v>0.31542066949035802</v>
      </c>
    </row>
    <row r="7624" spans="1:3" x14ac:dyDescent="0.25">
      <c r="A7624" t="s">
        <v>183</v>
      </c>
      <c r="B7624" t="s">
        <v>120</v>
      </c>
      <c r="C7624" s="1">
        <v>0.29088626768832199</v>
      </c>
    </row>
    <row r="7625" spans="1:3" x14ac:dyDescent="0.25">
      <c r="A7625" t="s">
        <v>183</v>
      </c>
      <c r="B7625" t="s">
        <v>122</v>
      </c>
      <c r="C7625" s="1">
        <v>0.29172686694236699</v>
      </c>
    </row>
    <row r="7626" spans="1:3" x14ac:dyDescent="0.25">
      <c r="A7626" t="s">
        <v>183</v>
      </c>
      <c r="B7626" t="s">
        <v>123</v>
      </c>
      <c r="C7626" s="1">
        <v>0.32179376110357399</v>
      </c>
    </row>
    <row r="7627" spans="1:3" x14ac:dyDescent="0.25">
      <c r="A7627" t="s">
        <v>183</v>
      </c>
      <c r="B7627" t="s">
        <v>188</v>
      </c>
      <c r="C7627" s="1">
        <v>0.324089296376733</v>
      </c>
    </row>
    <row r="7628" spans="1:3" x14ac:dyDescent="0.25">
      <c r="A7628" t="s">
        <v>183</v>
      </c>
      <c r="B7628" t="s">
        <v>300</v>
      </c>
      <c r="C7628" s="1">
        <v>0.34238798876006299</v>
      </c>
    </row>
    <row r="7629" spans="1:3" x14ac:dyDescent="0.25">
      <c r="A7629" t="s">
        <v>183</v>
      </c>
      <c r="B7629" t="s">
        <v>301</v>
      </c>
      <c r="C7629" s="1">
        <v>0.31157837391981602</v>
      </c>
    </row>
    <row r="7630" spans="1:3" x14ac:dyDescent="0.25">
      <c r="A7630" t="s">
        <v>183</v>
      </c>
      <c r="B7630" t="s">
        <v>302</v>
      </c>
      <c r="C7630" s="1">
        <v>0.30856128066406002</v>
      </c>
    </row>
    <row r="7631" spans="1:3" x14ac:dyDescent="0.25">
      <c r="A7631" t="s">
        <v>183</v>
      </c>
      <c r="B7631" t="s">
        <v>303</v>
      </c>
      <c r="C7631" s="1">
        <v>0.32194324627918303</v>
      </c>
    </row>
    <row r="7632" spans="1:3" x14ac:dyDescent="0.25">
      <c r="A7632" t="s">
        <v>183</v>
      </c>
      <c r="B7632" t="s">
        <v>304</v>
      </c>
      <c r="C7632" s="1">
        <v>0.30199247312239902</v>
      </c>
    </row>
    <row r="7633" spans="1:3" x14ac:dyDescent="0.25">
      <c r="A7633" t="s">
        <v>183</v>
      </c>
      <c r="B7633" t="s">
        <v>385</v>
      </c>
      <c r="C7633" s="1">
        <v>0.306760615869757</v>
      </c>
    </row>
    <row r="7634" spans="1:3" x14ac:dyDescent="0.25">
      <c r="A7634" t="s">
        <v>183</v>
      </c>
      <c r="B7634" t="s">
        <v>305</v>
      </c>
      <c r="C7634" s="1">
        <v>0.30692731379177302</v>
      </c>
    </row>
    <row r="7635" spans="1:3" x14ac:dyDescent="0.25">
      <c r="A7635" t="s">
        <v>183</v>
      </c>
      <c r="B7635" t="s">
        <v>474</v>
      </c>
      <c r="C7635" s="1">
        <v>0.30739832712082699</v>
      </c>
    </row>
    <row r="7636" spans="1:3" x14ac:dyDescent="0.25">
      <c r="A7636" t="s">
        <v>183</v>
      </c>
      <c r="B7636" t="s">
        <v>192</v>
      </c>
      <c r="C7636" s="1">
        <v>0.33388656169505998</v>
      </c>
    </row>
    <row r="7637" spans="1:3" x14ac:dyDescent="0.25">
      <c r="A7637" t="s">
        <v>183</v>
      </c>
      <c r="B7637" t="s">
        <v>306</v>
      </c>
      <c r="C7637" s="1">
        <v>0.329937211720921</v>
      </c>
    </row>
    <row r="7638" spans="1:3" x14ac:dyDescent="0.25">
      <c r="A7638" t="s">
        <v>183</v>
      </c>
      <c r="B7638" t="s">
        <v>195</v>
      </c>
      <c r="C7638" s="1">
        <v>0.316241423865529</v>
      </c>
    </row>
    <row r="7639" spans="1:3" x14ac:dyDescent="0.25">
      <c r="A7639" t="s">
        <v>183</v>
      </c>
      <c r="B7639" t="s">
        <v>196</v>
      </c>
      <c r="C7639" s="1">
        <v>0.29497144622559801</v>
      </c>
    </row>
    <row r="7640" spans="1:3" x14ac:dyDescent="0.25">
      <c r="A7640" t="s">
        <v>183</v>
      </c>
      <c r="B7640" t="s">
        <v>197</v>
      </c>
      <c r="C7640" s="1">
        <v>0.315561774727804</v>
      </c>
    </row>
    <row r="7641" spans="1:3" x14ac:dyDescent="0.25">
      <c r="A7641" t="s">
        <v>183</v>
      </c>
      <c r="B7641" t="s">
        <v>309</v>
      </c>
      <c r="C7641" s="1">
        <v>0.29784763075759602</v>
      </c>
    </row>
    <row r="7642" spans="1:3" x14ac:dyDescent="0.25">
      <c r="A7642" t="s">
        <v>183</v>
      </c>
      <c r="B7642" t="s">
        <v>128</v>
      </c>
      <c r="C7642" s="1">
        <v>0.342411282963068</v>
      </c>
    </row>
    <row r="7643" spans="1:3" x14ac:dyDescent="0.25">
      <c r="A7643" t="s">
        <v>183</v>
      </c>
      <c r="B7643" t="s">
        <v>310</v>
      </c>
      <c r="C7643" s="1">
        <v>0.29015963529439098</v>
      </c>
    </row>
    <row r="7644" spans="1:3" x14ac:dyDescent="0.25">
      <c r="A7644" t="s">
        <v>183</v>
      </c>
      <c r="B7644" t="s">
        <v>311</v>
      </c>
      <c r="C7644" s="1">
        <v>0.3157332111633</v>
      </c>
    </row>
    <row r="7645" spans="1:3" x14ac:dyDescent="0.25">
      <c r="A7645" t="s">
        <v>183</v>
      </c>
      <c r="B7645" t="s">
        <v>312</v>
      </c>
      <c r="C7645" s="1">
        <v>0.30869160075295499</v>
      </c>
    </row>
    <row r="7646" spans="1:3" x14ac:dyDescent="0.25">
      <c r="A7646" t="s">
        <v>183</v>
      </c>
      <c r="B7646" t="s">
        <v>314</v>
      </c>
      <c r="C7646" s="1">
        <v>0.29515771744413599</v>
      </c>
    </row>
    <row r="7647" spans="1:3" x14ac:dyDescent="0.25">
      <c r="A7647" t="s">
        <v>183</v>
      </c>
      <c r="B7647" t="s">
        <v>432</v>
      </c>
      <c r="C7647" s="1">
        <v>0.30100966816492403</v>
      </c>
    </row>
    <row r="7648" spans="1:3" x14ac:dyDescent="0.25">
      <c r="A7648" t="s">
        <v>183</v>
      </c>
      <c r="B7648" t="s">
        <v>200</v>
      </c>
      <c r="C7648" s="1">
        <v>0.317857179007214</v>
      </c>
    </row>
    <row r="7649" spans="1:3" x14ac:dyDescent="0.25">
      <c r="A7649" t="s">
        <v>183</v>
      </c>
      <c r="B7649" t="s">
        <v>478</v>
      </c>
      <c r="C7649" s="1">
        <v>0.29050808512992998</v>
      </c>
    </row>
    <row r="7650" spans="1:3" x14ac:dyDescent="0.25">
      <c r="A7650" t="s">
        <v>183</v>
      </c>
      <c r="B7650" t="s">
        <v>201</v>
      </c>
      <c r="C7650" s="1">
        <v>0.28895123159751401</v>
      </c>
    </row>
    <row r="7651" spans="1:3" x14ac:dyDescent="0.25">
      <c r="A7651" t="s">
        <v>183</v>
      </c>
      <c r="B7651" t="s">
        <v>205</v>
      </c>
      <c r="C7651" s="1">
        <v>0.29344435621878401</v>
      </c>
    </row>
    <row r="7652" spans="1:3" x14ac:dyDescent="0.25">
      <c r="A7652" t="s">
        <v>183</v>
      </c>
      <c r="B7652" t="s">
        <v>317</v>
      </c>
      <c r="C7652" s="1">
        <v>0.30482666218159399</v>
      </c>
    </row>
    <row r="7653" spans="1:3" x14ac:dyDescent="0.25">
      <c r="A7653" t="s">
        <v>183</v>
      </c>
      <c r="B7653" t="s">
        <v>480</v>
      </c>
      <c r="C7653" s="1">
        <v>0.304012043361503</v>
      </c>
    </row>
    <row r="7654" spans="1:3" x14ac:dyDescent="0.25">
      <c r="A7654" t="s">
        <v>183</v>
      </c>
      <c r="B7654" t="s">
        <v>318</v>
      </c>
      <c r="C7654" s="1">
        <v>0.32142120103780403</v>
      </c>
    </row>
    <row r="7655" spans="1:3" x14ac:dyDescent="0.25">
      <c r="A7655" t="s">
        <v>183</v>
      </c>
      <c r="B7655" t="s">
        <v>130</v>
      </c>
      <c r="C7655" s="1">
        <v>0.34772004734787698</v>
      </c>
    </row>
    <row r="7656" spans="1:3" x14ac:dyDescent="0.25">
      <c r="A7656" t="s">
        <v>183</v>
      </c>
      <c r="B7656" t="s">
        <v>319</v>
      </c>
      <c r="C7656" s="1">
        <v>0.32147756912521103</v>
      </c>
    </row>
    <row r="7657" spans="1:3" x14ac:dyDescent="0.25">
      <c r="A7657" t="s">
        <v>183</v>
      </c>
      <c r="B7657" t="s">
        <v>206</v>
      </c>
      <c r="C7657" s="1">
        <v>0.30206822448140802</v>
      </c>
    </row>
    <row r="7658" spans="1:3" x14ac:dyDescent="0.25">
      <c r="A7658" t="s">
        <v>183</v>
      </c>
      <c r="B7658" t="s">
        <v>320</v>
      </c>
      <c r="C7658" s="1">
        <v>0.31388577543054602</v>
      </c>
    </row>
    <row r="7659" spans="1:3" x14ac:dyDescent="0.25">
      <c r="A7659" t="s">
        <v>183</v>
      </c>
      <c r="B7659" t="s">
        <v>321</v>
      </c>
      <c r="C7659" s="1">
        <v>0.31862786678038502</v>
      </c>
    </row>
    <row r="7660" spans="1:3" x14ac:dyDescent="0.25">
      <c r="A7660" t="s">
        <v>183</v>
      </c>
      <c r="B7660" t="s">
        <v>396</v>
      </c>
      <c r="C7660" s="1">
        <v>0.28915433374836502</v>
      </c>
    </row>
    <row r="7661" spans="1:3" x14ac:dyDescent="0.25">
      <c r="A7661" t="s">
        <v>183</v>
      </c>
      <c r="B7661" t="s">
        <v>131</v>
      </c>
      <c r="C7661" s="1">
        <v>0.36958893071899301</v>
      </c>
    </row>
    <row r="7662" spans="1:3" x14ac:dyDescent="0.25">
      <c r="A7662" t="s">
        <v>183</v>
      </c>
      <c r="B7662" t="s">
        <v>325</v>
      </c>
      <c r="C7662" s="1">
        <v>0.31322868079213201</v>
      </c>
    </row>
    <row r="7663" spans="1:3" x14ac:dyDescent="0.25">
      <c r="A7663" t="s">
        <v>183</v>
      </c>
      <c r="B7663" t="s">
        <v>132</v>
      </c>
      <c r="C7663" s="1">
        <v>0.31088881259364198</v>
      </c>
    </row>
    <row r="7664" spans="1:3" x14ac:dyDescent="0.25">
      <c r="A7664" t="s">
        <v>183</v>
      </c>
      <c r="B7664" t="s">
        <v>326</v>
      </c>
      <c r="C7664" s="1">
        <v>0.28941413249752501</v>
      </c>
    </row>
    <row r="7665" spans="1:3" x14ac:dyDescent="0.25">
      <c r="A7665" t="s">
        <v>183</v>
      </c>
      <c r="B7665" t="s">
        <v>327</v>
      </c>
      <c r="C7665" s="1">
        <v>0.29651631161821701</v>
      </c>
    </row>
    <row r="7666" spans="1:3" x14ac:dyDescent="0.25">
      <c r="A7666" t="s">
        <v>183</v>
      </c>
      <c r="B7666" t="s">
        <v>420</v>
      </c>
      <c r="C7666" s="1">
        <v>0.297214379723371</v>
      </c>
    </row>
    <row r="7667" spans="1:3" x14ac:dyDescent="0.25">
      <c r="A7667" t="s">
        <v>183</v>
      </c>
      <c r="B7667" t="s">
        <v>328</v>
      </c>
      <c r="C7667" s="1">
        <v>0.31872807020468302</v>
      </c>
    </row>
    <row r="7668" spans="1:3" x14ac:dyDescent="0.25">
      <c r="A7668" t="s">
        <v>183</v>
      </c>
      <c r="B7668" t="s">
        <v>207</v>
      </c>
      <c r="C7668" s="1">
        <v>0.31062112331994901</v>
      </c>
    </row>
    <row r="7669" spans="1:3" x14ac:dyDescent="0.25">
      <c r="A7669" t="s">
        <v>183</v>
      </c>
      <c r="B7669" t="s">
        <v>208</v>
      </c>
      <c r="C7669" s="1">
        <v>0.35853588461226699</v>
      </c>
    </row>
    <row r="7670" spans="1:3" x14ac:dyDescent="0.25">
      <c r="A7670" t="s">
        <v>183</v>
      </c>
      <c r="B7670" t="s">
        <v>209</v>
      </c>
      <c r="C7670" s="1">
        <v>0.31663326919746498</v>
      </c>
    </row>
    <row r="7671" spans="1:3" x14ac:dyDescent="0.25">
      <c r="A7671" t="s">
        <v>183</v>
      </c>
      <c r="B7671" t="s">
        <v>210</v>
      </c>
      <c r="C7671" s="1">
        <v>0.30302626860842902</v>
      </c>
    </row>
    <row r="7672" spans="1:3" x14ac:dyDescent="0.25">
      <c r="A7672" t="s">
        <v>183</v>
      </c>
      <c r="B7672" t="s">
        <v>211</v>
      </c>
      <c r="C7672" s="1">
        <v>0.31841042385127599</v>
      </c>
    </row>
    <row r="7673" spans="1:3" x14ac:dyDescent="0.25">
      <c r="A7673" t="s">
        <v>183</v>
      </c>
      <c r="B7673" t="s">
        <v>329</v>
      </c>
      <c r="C7673" s="1">
        <v>0.31039540853153103</v>
      </c>
    </row>
    <row r="7674" spans="1:3" x14ac:dyDescent="0.25">
      <c r="A7674" t="s">
        <v>183</v>
      </c>
      <c r="B7674" t="s">
        <v>134</v>
      </c>
      <c r="C7674" s="1">
        <v>0.29370341733505101</v>
      </c>
    </row>
    <row r="7675" spans="1:3" x14ac:dyDescent="0.25">
      <c r="A7675" t="s">
        <v>183</v>
      </c>
      <c r="B7675" t="s">
        <v>213</v>
      </c>
      <c r="C7675" s="1">
        <v>0.313888089326055</v>
      </c>
    </row>
    <row r="7676" spans="1:3" x14ac:dyDescent="0.25">
      <c r="A7676" t="s">
        <v>183</v>
      </c>
      <c r="B7676" t="s">
        <v>331</v>
      </c>
      <c r="C7676" s="1">
        <v>0.31346221662178297</v>
      </c>
    </row>
    <row r="7677" spans="1:3" x14ac:dyDescent="0.25">
      <c r="A7677" t="s">
        <v>183</v>
      </c>
      <c r="B7677" t="s">
        <v>214</v>
      </c>
      <c r="C7677" s="1">
        <v>0.32815879427987898</v>
      </c>
    </row>
    <row r="7678" spans="1:3" x14ac:dyDescent="0.25">
      <c r="A7678" t="s">
        <v>183</v>
      </c>
      <c r="B7678" t="s">
        <v>332</v>
      </c>
      <c r="C7678" s="1">
        <v>0.313058152500089</v>
      </c>
    </row>
    <row r="7679" spans="1:3" x14ac:dyDescent="0.25">
      <c r="A7679" t="s">
        <v>183</v>
      </c>
      <c r="B7679" t="s">
        <v>216</v>
      </c>
      <c r="C7679" s="1">
        <v>0.30347953845509301</v>
      </c>
    </row>
    <row r="7680" spans="1:3" x14ac:dyDescent="0.25">
      <c r="A7680" t="s">
        <v>183</v>
      </c>
      <c r="B7680" t="s">
        <v>135</v>
      </c>
      <c r="C7680" s="1">
        <v>0.31899965724325702</v>
      </c>
    </row>
    <row r="7681" spans="1:3" x14ac:dyDescent="0.25">
      <c r="A7681" t="s">
        <v>183</v>
      </c>
      <c r="B7681" t="s">
        <v>217</v>
      </c>
      <c r="C7681" s="1">
        <v>0.29640418984106098</v>
      </c>
    </row>
    <row r="7682" spans="1:3" x14ac:dyDescent="0.25">
      <c r="A7682" t="s">
        <v>183</v>
      </c>
      <c r="B7682" t="s">
        <v>218</v>
      </c>
      <c r="C7682" s="1">
        <v>0.292136305801804</v>
      </c>
    </row>
    <row r="7683" spans="1:3" x14ac:dyDescent="0.25">
      <c r="A7683" t="s">
        <v>183</v>
      </c>
      <c r="B7683" t="s">
        <v>334</v>
      </c>
      <c r="C7683" s="1">
        <v>0.29401130092576799</v>
      </c>
    </row>
    <row r="7684" spans="1:3" x14ac:dyDescent="0.25">
      <c r="A7684" t="s">
        <v>183</v>
      </c>
      <c r="B7684" t="s">
        <v>219</v>
      </c>
      <c r="C7684" s="1">
        <v>0.31649173463171998</v>
      </c>
    </row>
    <row r="7685" spans="1:3" x14ac:dyDescent="0.25">
      <c r="A7685" t="s">
        <v>183</v>
      </c>
      <c r="B7685" t="s">
        <v>422</v>
      </c>
      <c r="C7685" s="1">
        <v>0.30416597848330301</v>
      </c>
    </row>
    <row r="7686" spans="1:3" x14ac:dyDescent="0.25">
      <c r="A7686" t="s">
        <v>183</v>
      </c>
      <c r="B7686" t="s">
        <v>222</v>
      </c>
      <c r="C7686" s="1">
        <v>0.29334415082944798</v>
      </c>
    </row>
    <row r="7687" spans="1:3" x14ac:dyDescent="0.25">
      <c r="A7687" t="s">
        <v>183</v>
      </c>
      <c r="B7687" t="s">
        <v>399</v>
      </c>
      <c r="C7687" s="1">
        <v>0.289627366270579</v>
      </c>
    </row>
    <row r="7688" spans="1:3" x14ac:dyDescent="0.25">
      <c r="A7688" t="s">
        <v>183</v>
      </c>
      <c r="B7688" t="s">
        <v>336</v>
      </c>
      <c r="C7688" s="1">
        <v>0.31308906155420801</v>
      </c>
    </row>
    <row r="7689" spans="1:3" x14ac:dyDescent="0.25">
      <c r="A7689" t="s">
        <v>183</v>
      </c>
      <c r="B7689" t="s">
        <v>337</v>
      </c>
      <c r="C7689" s="1">
        <v>0.29464068562516599</v>
      </c>
    </row>
    <row r="7690" spans="1:3" x14ac:dyDescent="0.25">
      <c r="A7690" t="s">
        <v>183</v>
      </c>
      <c r="B7690" t="s">
        <v>338</v>
      </c>
      <c r="C7690" s="1">
        <v>0.32053758777779201</v>
      </c>
    </row>
    <row r="7691" spans="1:3" x14ac:dyDescent="0.25">
      <c r="A7691" t="s">
        <v>183</v>
      </c>
      <c r="B7691" t="s">
        <v>137</v>
      </c>
      <c r="C7691" s="1">
        <v>0.30948679308605598</v>
      </c>
    </row>
    <row r="7692" spans="1:3" x14ac:dyDescent="0.25">
      <c r="A7692" t="s">
        <v>183</v>
      </c>
      <c r="B7692" t="s">
        <v>227</v>
      </c>
      <c r="C7692" s="1">
        <v>0.35866474275017701</v>
      </c>
    </row>
    <row r="7693" spans="1:3" x14ac:dyDescent="0.25">
      <c r="A7693" t="s">
        <v>183</v>
      </c>
      <c r="B7693" t="s">
        <v>339</v>
      </c>
      <c r="C7693" s="1">
        <v>0.29353557174675499</v>
      </c>
    </row>
    <row r="7694" spans="1:3" x14ac:dyDescent="0.25">
      <c r="A7694" t="s">
        <v>183</v>
      </c>
      <c r="B7694" t="s">
        <v>228</v>
      </c>
      <c r="C7694" s="1">
        <v>0.33411341294576202</v>
      </c>
    </row>
    <row r="7695" spans="1:3" x14ac:dyDescent="0.25">
      <c r="A7695" t="s">
        <v>183</v>
      </c>
      <c r="B7695" t="s">
        <v>138</v>
      </c>
      <c r="C7695" s="1">
        <v>0.301958211808805</v>
      </c>
    </row>
    <row r="7696" spans="1:3" x14ac:dyDescent="0.25">
      <c r="A7696" t="s">
        <v>183</v>
      </c>
      <c r="B7696" t="s">
        <v>340</v>
      </c>
      <c r="C7696" s="1">
        <v>0.30057038689045901</v>
      </c>
    </row>
    <row r="7697" spans="1:3" x14ac:dyDescent="0.25">
      <c r="A7697" t="s">
        <v>183</v>
      </c>
      <c r="B7697" t="s">
        <v>423</v>
      </c>
      <c r="C7697" s="1">
        <v>0.29430027804668601</v>
      </c>
    </row>
    <row r="7698" spans="1:3" x14ac:dyDescent="0.25">
      <c r="A7698" t="s">
        <v>183</v>
      </c>
      <c r="B7698" t="s">
        <v>229</v>
      </c>
      <c r="C7698" s="1">
        <v>0.32873512745584099</v>
      </c>
    </row>
    <row r="7699" spans="1:3" x14ac:dyDescent="0.25">
      <c r="A7699" t="s">
        <v>183</v>
      </c>
      <c r="B7699" t="s">
        <v>341</v>
      </c>
      <c r="C7699" s="1">
        <v>0.31276627665182799</v>
      </c>
    </row>
    <row r="7700" spans="1:3" x14ac:dyDescent="0.25">
      <c r="A7700" t="s">
        <v>183</v>
      </c>
      <c r="B7700" t="s">
        <v>342</v>
      </c>
      <c r="C7700" s="1">
        <v>0.31439702975106698</v>
      </c>
    </row>
    <row r="7701" spans="1:3" x14ac:dyDescent="0.25">
      <c r="A7701" t="s">
        <v>183</v>
      </c>
      <c r="B7701" t="s">
        <v>231</v>
      </c>
      <c r="C7701" s="1">
        <v>0.29041284133713202</v>
      </c>
    </row>
    <row r="7702" spans="1:3" x14ac:dyDescent="0.25">
      <c r="A7702" t="s">
        <v>183</v>
      </c>
      <c r="B7702" t="s">
        <v>344</v>
      </c>
      <c r="C7702" s="1">
        <v>0.32477191184146897</v>
      </c>
    </row>
    <row r="7703" spans="1:3" x14ac:dyDescent="0.25">
      <c r="A7703" t="s">
        <v>183</v>
      </c>
      <c r="B7703" t="s">
        <v>232</v>
      </c>
      <c r="C7703" s="1">
        <v>0.31988642286675001</v>
      </c>
    </row>
    <row r="7704" spans="1:3" x14ac:dyDescent="0.25">
      <c r="A7704" t="s">
        <v>183</v>
      </c>
      <c r="B7704" t="s">
        <v>233</v>
      </c>
      <c r="C7704" s="1">
        <v>0.29469030961898801</v>
      </c>
    </row>
    <row r="7705" spans="1:3" x14ac:dyDescent="0.25">
      <c r="A7705" t="s">
        <v>183</v>
      </c>
      <c r="B7705" t="s">
        <v>140</v>
      </c>
      <c r="C7705" s="1">
        <v>0.31999679308465601</v>
      </c>
    </row>
    <row r="7706" spans="1:3" x14ac:dyDescent="0.25">
      <c r="A7706" t="s">
        <v>183</v>
      </c>
      <c r="B7706" t="s">
        <v>234</v>
      </c>
      <c r="C7706" s="1">
        <v>0.30080611446573302</v>
      </c>
    </row>
    <row r="7707" spans="1:3" x14ac:dyDescent="0.25">
      <c r="A7707" t="s">
        <v>183</v>
      </c>
      <c r="B7707" t="s">
        <v>235</v>
      </c>
      <c r="C7707" s="1">
        <v>0.30523462031701398</v>
      </c>
    </row>
    <row r="7708" spans="1:3" x14ac:dyDescent="0.25">
      <c r="A7708" t="s">
        <v>183</v>
      </c>
      <c r="B7708" t="s">
        <v>141</v>
      </c>
      <c r="C7708" s="1">
        <v>0.336184115413313</v>
      </c>
    </row>
    <row r="7709" spans="1:3" x14ac:dyDescent="0.25">
      <c r="A7709" t="s">
        <v>183</v>
      </c>
      <c r="B7709" t="s">
        <v>401</v>
      </c>
      <c r="C7709" s="1">
        <v>0.29156774440373001</v>
      </c>
    </row>
    <row r="7710" spans="1:3" x14ac:dyDescent="0.25">
      <c r="A7710" t="s">
        <v>183</v>
      </c>
      <c r="B7710" t="s">
        <v>346</v>
      </c>
      <c r="C7710" s="1">
        <v>0.30067569576264302</v>
      </c>
    </row>
    <row r="7711" spans="1:3" x14ac:dyDescent="0.25">
      <c r="A7711" t="s">
        <v>183</v>
      </c>
      <c r="B7711" t="s">
        <v>348</v>
      </c>
      <c r="C7711" s="1">
        <v>0.302138136173772</v>
      </c>
    </row>
    <row r="7712" spans="1:3" x14ac:dyDescent="0.25">
      <c r="A7712" t="s">
        <v>183</v>
      </c>
      <c r="B7712" t="s">
        <v>349</v>
      </c>
      <c r="C7712" s="1">
        <v>0.32913723697042502</v>
      </c>
    </row>
    <row r="7713" spans="1:3" x14ac:dyDescent="0.25">
      <c r="A7713" t="s">
        <v>183</v>
      </c>
      <c r="B7713" t="s">
        <v>351</v>
      </c>
      <c r="C7713" s="1">
        <v>0.31351007706385298</v>
      </c>
    </row>
    <row r="7714" spans="1:3" x14ac:dyDescent="0.25">
      <c r="A7714" t="s">
        <v>183</v>
      </c>
      <c r="B7714" t="s">
        <v>237</v>
      </c>
      <c r="C7714" s="1">
        <v>0.32733335072005398</v>
      </c>
    </row>
    <row r="7715" spans="1:3" x14ac:dyDescent="0.25">
      <c r="A7715" t="s">
        <v>183</v>
      </c>
      <c r="B7715" t="s">
        <v>239</v>
      </c>
      <c r="C7715" s="1">
        <v>0.365633359507188</v>
      </c>
    </row>
    <row r="7716" spans="1:3" x14ac:dyDescent="0.25">
      <c r="A7716" t="s">
        <v>183</v>
      </c>
      <c r="B7716" t="s">
        <v>142</v>
      </c>
      <c r="C7716" s="1">
        <v>0.34468227732738099</v>
      </c>
    </row>
    <row r="7717" spans="1:3" x14ac:dyDescent="0.25">
      <c r="A7717" t="s">
        <v>183</v>
      </c>
      <c r="B7717" t="s">
        <v>143</v>
      </c>
      <c r="C7717" s="1">
        <v>0.33390546448806602</v>
      </c>
    </row>
    <row r="7718" spans="1:3" x14ac:dyDescent="0.25">
      <c r="A7718" t="s">
        <v>183</v>
      </c>
      <c r="B7718" t="s">
        <v>352</v>
      </c>
      <c r="C7718" s="1">
        <v>0.297631949506103</v>
      </c>
    </row>
    <row r="7719" spans="1:3" x14ac:dyDescent="0.25">
      <c r="A7719" t="s">
        <v>183</v>
      </c>
      <c r="B7719" t="s">
        <v>425</v>
      </c>
      <c r="C7719" s="1">
        <v>0.30640061278131903</v>
      </c>
    </row>
    <row r="7720" spans="1:3" x14ac:dyDescent="0.25">
      <c r="A7720" t="s">
        <v>183</v>
      </c>
      <c r="B7720" t="s">
        <v>241</v>
      </c>
      <c r="C7720" s="1">
        <v>0.32009183959972198</v>
      </c>
    </row>
    <row r="7721" spans="1:3" x14ac:dyDescent="0.25">
      <c r="A7721" t="s">
        <v>183</v>
      </c>
      <c r="B7721" t="s">
        <v>353</v>
      </c>
      <c r="C7721" s="1">
        <v>0.31801713966202499</v>
      </c>
    </row>
    <row r="7722" spans="1:3" x14ac:dyDescent="0.25">
      <c r="A7722" t="s">
        <v>183</v>
      </c>
      <c r="B7722" t="s">
        <v>242</v>
      </c>
      <c r="C7722" s="1">
        <v>0.36597211638954003</v>
      </c>
    </row>
    <row r="7723" spans="1:3" x14ac:dyDescent="0.25">
      <c r="A7723" t="s">
        <v>183</v>
      </c>
      <c r="B7723" t="s">
        <v>354</v>
      </c>
      <c r="C7723" s="1">
        <v>0.306185975394555</v>
      </c>
    </row>
    <row r="7724" spans="1:3" x14ac:dyDescent="0.25">
      <c r="A7724" t="s">
        <v>183</v>
      </c>
      <c r="B7724" t="s">
        <v>355</v>
      </c>
      <c r="C7724" s="1">
        <v>0.29379114648385002</v>
      </c>
    </row>
    <row r="7725" spans="1:3" x14ac:dyDescent="0.25">
      <c r="A7725" t="s">
        <v>183</v>
      </c>
      <c r="B7725" t="s">
        <v>145</v>
      </c>
      <c r="C7725" s="1">
        <v>0.29647714609152998</v>
      </c>
    </row>
    <row r="7726" spans="1:3" x14ac:dyDescent="0.25">
      <c r="A7726" t="s">
        <v>183</v>
      </c>
      <c r="B7726" t="s">
        <v>146</v>
      </c>
      <c r="C7726" s="1">
        <v>0.34028533739221201</v>
      </c>
    </row>
    <row r="7727" spans="1:3" x14ac:dyDescent="0.25">
      <c r="A7727" t="s">
        <v>183</v>
      </c>
      <c r="B7727" t="s">
        <v>243</v>
      </c>
      <c r="C7727" s="1">
        <v>0.326927814563515</v>
      </c>
    </row>
    <row r="7728" spans="1:3" x14ac:dyDescent="0.25">
      <c r="A7728" t="s">
        <v>183</v>
      </c>
      <c r="B7728" t="s">
        <v>358</v>
      </c>
      <c r="C7728" s="1">
        <v>0.31136713219838402</v>
      </c>
    </row>
    <row r="7729" spans="1:3" x14ac:dyDescent="0.25">
      <c r="A7729" t="s">
        <v>183</v>
      </c>
      <c r="B7729" t="s">
        <v>427</v>
      </c>
      <c r="C7729" s="1">
        <v>0.29739696581028702</v>
      </c>
    </row>
    <row r="7730" spans="1:3" x14ac:dyDescent="0.25">
      <c r="A7730" t="s">
        <v>183</v>
      </c>
      <c r="B7730" t="s">
        <v>244</v>
      </c>
      <c r="C7730" s="1">
        <v>0.30527361613210102</v>
      </c>
    </row>
    <row r="7731" spans="1:3" x14ac:dyDescent="0.25">
      <c r="A7731" t="s">
        <v>183</v>
      </c>
      <c r="B7731" t="s">
        <v>245</v>
      </c>
      <c r="C7731" s="1">
        <v>0.33355940216183499</v>
      </c>
    </row>
    <row r="7732" spans="1:3" x14ac:dyDescent="0.25">
      <c r="A7732" t="s">
        <v>183</v>
      </c>
      <c r="B7732" t="s">
        <v>359</v>
      </c>
      <c r="C7732" s="1">
        <v>0.31337312012827001</v>
      </c>
    </row>
    <row r="7733" spans="1:3" x14ac:dyDescent="0.25">
      <c r="A7733" t="s">
        <v>183</v>
      </c>
      <c r="B7733" t="s">
        <v>360</v>
      </c>
      <c r="C7733" s="1">
        <v>0.294380800181894</v>
      </c>
    </row>
    <row r="7734" spans="1:3" x14ac:dyDescent="0.25">
      <c r="A7734" t="s">
        <v>183</v>
      </c>
      <c r="B7734" t="s">
        <v>361</v>
      </c>
      <c r="C7734" s="1">
        <v>0.31035885677143499</v>
      </c>
    </row>
    <row r="7735" spans="1:3" x14ac:dyDescent="0.25">
      <c r="A7735" t="s">
        <v>183</v>
      </c>
      <c r="B7735" t="s">
        <v>247</v>
      </c>
      <c r="C7735" s="1">
        <v>0.32028141275879701</v>
      </c>
    </row>
    <row r="7736" spans="1:3" x14ac:dyDescent="0.25">
      <c r="A7736" t="s">
        <v>183</v>
      </c>
      <c r="B7736" t="s">
        <v>403</v>
      </c>
      <c r="C7736" s="1">
        <v>0.29419276305374098</v>
      </c>
    </row>
    <row r="7737" spans="1:3" x14ac:dyDescent="0.25">
      <c r="A7737" t="s">
        <v>183</v>
      </c>
      <c r="B7737" t="s">
        <v>250</v>
      </c>
      <c r="C7737" s="1">
        <v>0.34423012592381802</v>
      </c>
    </row>
    <row r="7738" spans="1:3" x14ac:dyDescent="0.25">
      <c r="A7738" t="s">
        <v>183</v>
      </c>
      <c r="B7738" t="s">
        <v>363</v>
      </c>
      <c r="C7738" s="1">
        <v>0.29761018001290401</v>
      </c>
    </row>
    <row r="7739" spans="1:3" x14ac:dyDescent="0.25">
      <c r="A7739" t="s">
        <v>183</v>
      </c>
      <c r="B7739" t="s">
        <v>364</v>
      </c>
      <c r="C7739" s="1">
        <v>0.318180669207768</v>
      </c>
    </row>
    <row r="7740" spans="1:3" x14ac:dyDescent="0.25">
      <c r="A7740" t="s">
        <v>183</v>
      </c>
      <c r="B7740" t="s">
        <v>253</v>
      </c>
      <c r="C7740" s="1">
        <v>0.32834116980429801</v>
      </c>
    </row>
    <row r="7741" spans="1:3" x14ac:dyDescent="0.25">
      <c r="A7741" t="s">
        <v>183</v>
      </c>
      <c r="B7741" t="s">
        <v>152</v>
      </c>
      <c r="C7741" s="1">
        <v>0.33582046530225801</v>
      </c>
    </row>
    <row r="7742" spans="1:3" x14ac:dyDescent="0.25">
      <c r="A7742" t="s">
        <v>183</v>
      </c>
      <c r="B7742" t="s">
        <v>254</v>
      </c>
      <c r="C7742" s="1">
        <v>0.32398420756472901</v>
      </c>
    </row>
    <row r="7743" spans="1:3" x14ac:dyDescent="0.25">
      <c r="A7743" t="s">
        <v>183</v>
      </c>
      <c r="B7743" t="s">
        <v>255</v>
      </c>
      <c r="C7743" s="1">
        <v>0.33035114574513602</v>
      </c>
    </row>
    <row r="7744" spans="1:3" x14ac:dyDescent="0.25">
      <c r="A7744" t="s">
        <v>183</v>
      </c>
      <c r="B7744" t="s">
        <v>365</v>
      </c>
      <c r="C7744" s="1">
        <v>0.32353906517866399</v>
      </c>
    </row>
    <row r="7745" spans="1:3" x14ac:dyDescent="0.25">
      <c r="A7745" t="s">
        <v>183</v>
      </c>
      <c r="B7745" t="s">
        <v>256</v>
      </c>
      <c r="C7745" s="1">
        <v>0.31395201614432</v>
      </c>
    </row>
    <row r="7746" spans="1:3" x14ac:dyDescent="0.25">
      <c r="A7746" t="s">
        <v>183</v>
      </c>
      <c r="B7746" t="s">
        <v>404</v>
      </c>
      <c r="C7746" s="1">
        <v>0.31411542186178398</v>
      </c>
    </row>
    <row r="7747" spans="1:3" x14ac:dyDescent="0.25">
      <c r="A7747" t="s">
        <v>183</v>
      </c>
      <c r="B7747" t="s">
        <v>367</v>
      </c>
      <c r="C7747" s="1">
        <v>0.29488721226557102</v>
      </c>
    </row>
    <row r="7748" spans="1:3" x14ac:dyDescent="0.25">
      <c r="A7748" t="s">
        <v>183</v>
      </c>
      <c r="B7748" t="s">
        <v>259</v>
      </c>
      <c r="C7748" s="1">
        <v>0.29994684020398399</v>
      </c>
    </row>
    <row r="7749" spans="1:3" x14ac:dyDescent="0.25">
      <c r="A7749" t="s">
        <v>183</v>
      </c>
      <c r="B7749" t="s">
        <v>369</v>
      </c>
      <c r="C7749" s="1">
        <v>0.305385363793024</v>
      </c>
    </row>
    <row r="7750" spans="1:3" x14ac:dyDescent="0.25">
      <c r="A7750" t="s">
        <v>183</v>
      </c>
      <c r="B7750" t="s">
        <v>370</v>
      </c>
      <c r="C7750" s="1">
        <v>0.30867610787920602</v>
      </c>
    </row>
    <row r="7751" spans="1:3" x14ac:dyDescent="0.25">
      <c r="A7751" t="s">
        <v>183</v>
      </c>
      <c r="B7751" t="s">
        <v>371</v>
      </c>
      <c r="C7751" s="1">
        <v>0.28895018618505602</v>
      </c>
    </row>
    <row r="7752" spans="1:3" x14ac:dyDescent="0.25">
      <c r="A7752" t="s">
        <v>183</v>
      </c>
      <c r="B7752" t="s">
        <v>405</v>
      </c>
      <c r="C7752" s="1">
        <v>0.29314060644259499</v>
      </c>
    </row>
    <row r="7753" spans="1:3" x14ac:dyDescent="0.25">
      <c r="A7753" t="s">
        <v>183</v>
      </c>
      <c r="B7753" t="s">
        <v>261</v>
      </c>
      <c r="C7753" s="1">
        <v>0.304091049129736</v>
      </c>
    </row>
    <row r="7754" spans="1:3" x14ac:dyDescent="0.25">
      <c r="A7754" t="s">
        <v>183</v>
      </c>
      <c r="B7754" t="s">
        <v>263</v>
      </c>
      <c r="C7754" s="1">
        <v>0.29414409853704299</v>
      </c>
    </row>
    <row r="7755" spans="1:3" x14ac:dyDescent="0.25">
      <c r="A7755" t="s">
        <v>183</v>
      </c>
      <c r="B7755" t="s">
        <v>264</v>
      </c>
      <c r="C7755" s="1">
        <v>0.29649945920899601</v>
      </c>
    </row>
    <row r="7756" spans="1:3" x14ac:dyDescent="0.25">
      <c r="A7756" t="s">
        <v>183</v>
      </c>
      <c r="B7756" t="s">
        <v>372</v>
      </c>
      <c r="C7756" s="1">
        <v>0.30416984428607102</v>
      </c>
    </row>
    <row r="7757" spans="1:3" x14ac:dyDescent="0.25">
      <c r="A7757" t="s">
        <v>183</v>
      </c>
      <c r="B7757" t="s">
        <v>373</v>
      </c>
      <c r="C7757" s="1">
        <v>0.31380537387962898</v>
      </c>
    </row>
    <row r="7758" spans="1:3" x14ac:dyDescent="0.25">
      <c r="A7758" t="s">
        <v>183</v>
      </c>
      <c r="B7758" t="s">
        <v>383</v>
      </c>
      <c r="C7758" s="1">
        <v>0.29493446417062302</v>
      </c>
    </row>
    <row r="7759" spans="1:3" x14ac:dyDescent="0.25">
      <c r="A7759" t="s">
        <v>183</v>
      </c>
      <c r="B7759" t="s">
        <v>265</v>
      </c>
      <c r="C7759" s="1">
        <v>0.31889547132877</v>
      </c>
    </row>
    <row r="7760" spans="1:3" x14ac:dyDescent="0.25">
      <c r="A7760" t="s">
        <v>183</v>
      </c>
      <c r="B7760" t="s">
        <v>266</v>
      </c>
      <c r="C7760" s="1">
        <v>0.31661702312676798</v>
      </c>
    </row>
    <row r="7761" spans="1:3" x14ac:dyDescent="0.25">
      <c r="A7761" t="s">
        <v>183</v>
      </c>
      <c r="B7761" t="s">
        <v>267</v>
      </c>
      <c r="C7761" s="1">
        <v>0.31953130583794997</v>
      </c>
    </row>
    <row r="7762" spans="1:3" x14ac:dyDescent="0.25">
      <c r="A7762" t="s">
        <v>183</v>
      </c>
      <c r="B7762" t="s">
        <v>268</v>
      </c>
      <c r="C7762" s="1">
        <v>0.30862478306784402</v>
      </c>
    </row>
    <row r="7763" spans="1:3" x14ac:dyDescent="0.25">
      <c r="A7763" t="s">
        <v>183</v>
      </c>
      <c r="B7763" t="s">
        <v>269</v>
      </c>
      <c r="C7763" s="1">
        <v>0.29264202129484101</v>
      </c>
    </row>
    <row r="7764" spans="1:3" x14ac:dyDescent="0.25">
      <c r="A7764" t="s">
        <v>183</v>
      </c>
      <c r="B7764" t="s">
        <v>270</v>
      </c>
      <c r="C7764" s="1">
        <v>0.29637934108819303</v>
      </c>
    </row>
    <row r="7765" spans="1:3" x14ac:dyDescent="0.25">
      <c r="A7765" t="s">
        <v>183</v>
      </c>
      <c r="B7765" t="s">
        <v>271</v>
      </c>
      <c r="C7765" s="1">
        <v>0.31539415860493297</v>
      </c>
    </row>
    <row r="7766" spans="1:3" x14ac:dyDescent="0.25">
      <c r="A7766" t="s">
        <v>183</v>
      </c>
      <c r="B7766" t="s">
        <v>375</v>
      </c>
      <c r="C7766" s="1">
        <v>0.32693187539164498</v>
      </c>
    </row>
    <row r="7767" spans="1:3" x14ac:dyDescent="0.25">
      <c r="A7767" t="s">
        <v>183</v>
      </c>
      <c r="B7767" t="s">
        <v>418</v>
      </c>
      <c r="C7767" s="1">
        <v>0.29981153216635797</v>
      </c>
    </row>
    <row r="7768" spans="1:3" x14ac:dyDescent="0.25">
      <c r="A7768" t="s">
        <v>183</v>
      </c>
      <c r="B7768" t="s">
        <v>272</v>
      </c>
      <c r="C7768" s="1">
        <v>0.32170739084234601</v>
      </c>
    </row>
    <row r="7769" spans="1:3" x14ac:dyDescent="0.25">
      <c r="A7769" t="s">
        <v>183</v>
      </c>
      <c r="B7769" t="s">
        <v>377</v>
      </c>
      <c r="C7769" s="1">
        <v>0.30452303519193402</v>
      </c>
    </row>
    <row r="7770" spans="1:3" x14ac:dyDescent="0.25">
      <c r="A7770" t="s">
        <v>183</v>
      </c>
      <c r="B7770" t="s">
        <v>408</v>
      </c>
      <c r="C7770" s="1">
        <v>0.30352909201383599</v>
      </c>
    </row>
    <row r="7771" spans="1:3" x14ac:dyDescent="0.25">
      <c r="A7771" t="s">
        <v>183</v>
      </c>
      <c r="B7771" t="s">
        <v>153</v>
      </c>
      <c r="C7771" s="1">
        <v>0.35177674299570799</v>
      </c>
    </row>
    <row r="7772" spans="1:3" x14ac:dyDescent="0.25">
      <c r="A7772" t="s">
        <v>291</v>
      </c>
      <c r="B7772" t="s">
        <v>155</v>
      </c>
      <c r="C7772" s="1">
        <v>0.32523546721767899</v>
      </c>
    </row>
    <row r="7773" spans="1:3" x14ac:dyDescent="0.25">
      <c r="A7773" t="s">
        <v>291</v>
      </c>
      <c r="B7773" t="s">
        <v>162</v>
      </c>
      <c r="C7773" s="1">
        <v>0.33321640045697698</v>
      </c>
    </row>
    <row r="7774" spans="1:3" x14ac:dyDescent="0.25">
      <c r="A7774" t="s">
        <v>291</v>
      </c>
      <c r="B7774" t="s">
        <v>292</v>
      </c>
      <c r="C7774" s="1">
        <v>0.31059625746345099</v>
      </c>
    </row>
    <row r="7775" spans="1:3" x14ac:dyDescent="0.25">
      <c r="A7775" t="s">
        <v>291</v>
      </c>
      <c r="B7775" t="s">
        <v>184</v>
      </c>
      <c r="C7775" s="1">
        <v>0.34508220080854601</v>
      </c>
    </row>
    <row r="7776" spans="1:3" x14ac:dyDescent="0.25">
      <c r="A7776" t="s">
        <v>291</v>
      </c>
      <c r="B7776" t="s">
        <v>293</v>
      </c>
      <c r="C7776" s="1">
        <v>0.29014206364665401</v>
      </c>
    </row>
    <row r="7777" spans="1:3" x14ac:dyDescent="0.25">
      <c r="A7777" t="s">
        <v>291</v>
      </c>
      <c r="B7777" t="s">
        <v>294</v>
      </c>
      <c r="C7777" s="1">
        <v>0.32548297266814102</v>
      </c>
    </row>
    <row r="7778" spans="1:3" x14ac:dyDescent="0.25">
      <c r="A7778" t="s">
        <v>291</v>
      </c>
      <c r="B7778" t="s">
        <v>470</v>
      </c>
      <c r="C7778" s="1">
        <v>0.290619620372499</v>
      </c>
    </row>
    <row r="7779" spans="1:3" x14ac:dyDescent="0.25">
      <c r="A7779" t="s">
        <v>291</v>
      </c>
      <c r="B7779" t="s">
        <v>473</v>
      </c>
      <c r="C7779" s="1">
        <v>0.305734740170371</v>
      </c>
    </row>
    <row r="7780" spans="1:3" x14ac:dyDescent="0.25">
      <c r="A7780" t="s">
        <v>291</v>
      </c>
      <c r="B7780" t="s">
        <v>187</v>
      </c>
      <c r="C7780" s="1">
        <v>0.330399658877498</v>
      </c>
    </row>
    <row r="7781" spans="1:3" x14ac:dyDescent="0.25">
      <c r="A7781" t="s">
        <v>291</v>
      </c>
      <c r="B7781" t="s">
        <v>188</v>
      </c>
      <c r="C7781" s="1">
        <v>0.32372675521691802</v>
      </c>
    </row>
    <row r="7782" spans="1:3" x14ac:dyDescent="0.25">
      <c r="A7782" t="s">
        <v>291</v>
      </c>
      <c r="B7782" t="s">
        <v>190</v>
      </c>
      <c r="C7782" s="1">
        <v>0.30730021494822901</v>
      </c>
    </row>
    <row r="7783" spans="1:3" x14ac:dyDescent="0.25">
      <c r="A7783" t="s">
        <v>291</v>
      </c>
      <c r="B7783" t="s">
        <v>300</v>
      </c>
      <c r="C7783" s="1">
        <v>0.33977733355989098</v>
      </c>
    </row>
    <row r="7784" spans="1:3" x14ac:dyDescent="0.25">
      <c r="A7784" t="s">
        <v>291</v>
      </c>
      <c r="B7784" t="s">
        <v>302</v>
      </c>
      <c r="C7784" s="1">
        <v>0.31885438359576901</v>
      </c>
    </row>
    <row r="7785" spans="1:3" x14ac:dyDescent="0.25">
      <c r="A7785" t="s">
        <v>291</v>
      </c>
      <c r="B7785" t="s">
        <v>303</v>
      </c>
      <c r="C7785" s="1">
        <v>0.29214862321212698</v>
      </c>
    </row>
    <row r="7786" spans="1:3" x14ac:dyDescent="0.25">
      <c r="A7786" t="s">
        <v>291</v>
      </c>
      <c r="B7786" t="s">
        <v>306</v>
      </c>
      <c r="C7786" s="1">
        <v>0.295230101533905</v>
      </c>
    </row>
    <row r="7787" spans="1:3" x14ac:dyDescent="0.25">
      <c r="A7787" t="s">
        <v>291</v>
      </c>
      <c r="B7787" t="s">
        <v>195</v>
      </c>
      <c r="C7787" s="1">
        <v>0.31077009607431699</v>
      </c>
    </row>
    <row r="7788" spans="1:3" x14ac:dyDescent="0.25">
      <c r="A7788" t="s">
        <v>291</v>
      </c>
      <c r="B7788" t="s">
        <v>197</v>
      </c>
      <c r="C7788" s="1">
        <v>0.30559843690894201</v>
      </c>
    </row>
    <row r="7789" spans="1:3" x14ac:dyDescent="0.25">
      <c r="A7789" t="s">
        <v>291</v>
      </c>
      <c r="B7789" t="s">
        <v>309</v>
      </c>
      <c r="C7789" s="1">
        <v>0.30448749840412598</v>
      </c>
    </row>
    <row r="7790" spans="1:3" x14ac:dyDescent="0.25">
      <c r="A7790" t="s">
        <v>291</v>
      </c>
      <c r="B7790" t="s">
        <v>128</v>
      </c>
      <c r="C7790" s="1">
        <v>0.31490634137470702</v>
      </c>
    </row>
    <row r="7791" spans="1:3" x14ac:dyDescent="0.25">
      <c r="A7791" t="s">
        <v>291</v>
      </c>
      <c r="B7791" t="s">
        <v>311</v>
      </c>
      <c r="C7791" s="1">
        <v>0.30170091902236401</v>
      </c>
    </row>
    <row r="7792" spans="1:3" x14ac:dyDescent="0.25">
      <c r="A7792" t="s">
        <v>291</v>
      </c>
      <c r="B7792" t="s">
        <v>200</v>
      </c>
      <c r="C7792" s="1">
        <v>0.302416085094598</v>
      </c>
    </row>
    <row r="7793" spans="1:3" x14ac:dyDescent="0.25">
      <c r="A7793" t="s">
        <v>291</v>
      </c>
      <c r="B7793" t="s">
        <v>203</v>
      </c>
      <c r="C7793" s="1">
        <v>0.311202197085928</v>
      </c>
    </row>
    <row r="7794" spans="1:3" x14ac:dyDescent="0.25">
      <c r="A7794" t="s">
        <v>291</v>
      </c>
      <c r="B7794" t="s">
        <v>394</v>
      </c>
      <c r="C7794" s="1">
        <v>0.29484603119931901</v>
      </c>
    </row>
    <row r="7795" spans="1:3" x14ac:dyDescent="0.25">
      <c r="A7795" t="s">
        <v>291</v>
      </c>
      <c r="B7795" t="s">
        <v>318</v>
      </c>
      <c r="C7795" s="1">
        <v>0.31849867895898398</v>
      </c>
    </row>
    <row r="7796" spans="1:3" x14ac:dyDescent="0.25">
      <c r="A7796" t="s">
        <v>291</v>
      </c>
      <c r="B7796" t="s">
        <v>206</v>
      </c>
      <c r="C7796" s="1">
        <v>0.29849984246167399</v>
      </c>
    </row>
    <row r="7797" spans="1:3" x14ac:dyDescent="0.25">
      <c r="A7797" t="s">
        <v>291</v>
      </c>
      <c r="B7797" t="s">
        <v>131</v>
      </c>
      <c r="C7797" s="1">
        <v>0.34251390863310599</v>
      </c>
    </row>
    <row r="7798" spans="1:3" x14ac:dyDescent="0.25">
      <c r="A7798" t="s">
        <v>291</v>
      </c>
      <c r="B7798" t="s">
        <v>322</v>
      </c>
      <c r="C7798" s="1">
        <v>0.30077971691578298</v>
      </c>
    </row>
    <row r="7799" spans="1:3" x14ac:dyDescent="0.25">
      <c r="A7799" t="s">
        <v>291</v>
      </c>
      <c r="B7799" t="s">
        <v>208</v>
      </c>
      <c r="C7799" s="1">
        <v>0.34349687049408101</v>
      </c>
    </row>
    <row r="7800" spans="1:3" x14ac:dyDescent="0.25">
      <c r="A7800" t="s">
        <v>291</v>
      </c>
      <c r="B7800" t="s">
        <v>212</v>
      </c>
      <c r="C7800" s="1">
        <v>0.29314364951555699</v>
      </c>
    </row>
    <row r="7801" spans="1:3" x14ac:dyDescent="0.25">
      <c r="A7801" t="s">
        <v>291</v>
      </c>
      <c r="B7801" t="s">
        <v>213</v>
      </c>
      <c r="C7801" s="1">
        <v>0.32034623798621897</v>
      </c>
    </row>
    <row r="7802" spans="1:3" x14ac:dyDescent="0.25">
      <c r="A7802" t="s">
        <v>291</v>
      </c>
      <c r="B7802" t="s">
        <v>214</v>
      </c>
      <c r="C7802" s="1">
        <v>0.29377754514079701</v>
      </c>
    </row>
    <row r="7803" spans="1:3" x14ac:dyDescent="0.25">
      <c r="A7803" t="s">
        <v>291</v>
      </c>
      <c r="B7803" t="s">
        <v>215</v>
      </c>
      <c r="C7803" s="1">
        <v>0.31731426252872902</v>
      </c>
    </row>
    <row r="7804" spans="1:3" x14ac:dyDescent="0.25">
      <c r="A7804" t="s">
        <v>291</v>
      </c>
      <c r="B7804" t="s">
        <v>216</v>
      </c>
      <c r="C7804" s="1">
        <v>0.29373843047255299</v>
      </c>
    </row>
    <row r="7805" spans="1:3" x14ac:dyDescent="0.25">
      <c r="A7805" t="s">
        <v>291</v>
      </c>
      <c r="B7805" t="s">
        <v>135</v>
      </c>
      <c r="C7805" s="1">
        <v>0.30900871387551698</v>
      </c>
    </row>
    <row r="7806" spans="1:3" x14ac:dyDescent="0.25">
      <c r="A7806" t="s">
        <v>291</v>
      </c>
      <c r="B7806" t="s">
        <v>218</v>
      </c>
      <c r="C7806" s="1">
        <v>0.29772427005989199</v>
      </c>
    </row>
    <row r="7807" spans="1:3" x14ac:dyDescent="0.25">
      <c r="A7807" t="s">
        <v>291</v>
      </c>
      <c r="B7807" t="s">
        <v>219</v>
      </c>
      <c r="C7807" s="1">
        <v>0.31721442274285999</v>
      </c>
    </row>
    <row r="7808" spans="1:3" x14ac:dyDescent="0.25">
      <c r="A7808" t="s">
        <v>291</v>
      </c>
      <c r="B7808" t="s">
        <v>399</v>
      </c>
      <c r="C7808" s="1">
        <v>0.30679828436175</v>
      </c>
    </row>
    <row r="7809" spans="1:3" x14ac:dyDescent="0.25">
      <c r="A7809" t="s">
        <v>291</v>
      </c>
      <c r="B7809" t="s">
        <v>224</v>
      </c>
      <c r="C7809" s="1">
        <v>0.30573936089303599</v>
      </c>
    </row>
    <row r="7810" spans="1:3" x14ac:dyDescent="0.25">
      <c r="A7810" t="s">
        <v>291</v>
      </c>
      <c r="B7810" t="s">
        <v>225</v>
      </c>
      <c r="C7810" s="1">
        <v>0.29845222642748098</v>
      </c>
    </row>
    <row r="7811" spans="1:3" x14ac:dyDescent="0.25">
      <c r="A7811" t="s">
        <v>291</v>
      </c>
      <c r="B7811" t="s">
        <v>137</v>
      </c>
      <c r="C7811" s="1">
        <v>0.29451960779534803</v>
      </c>
    </row>
    <row r="7812" spans="1:3" x14ac:dyDescent="0.25">
      <c r="A7812" t="s">
        <v>291</v>
      </c>
      <c r="B7812" t="s">
        <v>227</v>
      </c>
      <c r="C7812" s="1">
        <v>0.34494495083833299</v>
      </c>
    </row>
    <row r="7813" spans="1:3" x14ac:dyDescent="0.25">
      <c r="A7813" t="s">
        <v>291</v>
      </c>
      <c r="B7813" t="s">
        <v>228</v>
      </c>
      <c r="C7813" s="1">
        <v>0.30641802198831197</v>
      </c>
    </row>
    <row r="7814" spans="1:3" x14ac:dyDescent="0.25">
      <c r="A7814" t="s">
        <v>291</v>
      </c>
      <c r="B7814" t="s">
        <v>229</v>
      </c>
      <c r="C7814" s="1">
        <v>0.30094266937387298</v>
      </c>
    </row>
    <row r="7815" spans="1:3" x14ac:dyDescent="0.25">
      <c r="A7815" t="s">
        <v>291</v>
      </c>
      <c r="B7815" t="s">
        <v>342</v>
      </c>
      <c r="C7815" s="1">
        <v>0.30597286461968198</v>
      </c>
    </row>
    <row r="7816" spans="1:3" x14ac:dyDescent="0.25">
      <c r="A7816" t="s">
        <v>291</v>
      </c>
      <c r="B7816" t="s">
        <v>230</v>
      </c>
      <c r="C7816" s="1">
        <v>0.28931448984650698</v>
      </c>
    </row>
    <row r="7817" spans="1:3" x14ac:dyDescent="0.25">
      <c r="A7817" t="s">
        <v>291</v>
      </c>
      <c r="B7817" t="s">
        <v>231</v>
      </c>
      <c r="C7817" s="1">
        <v>0.29015057229916502</v>
      </c>
    </row>
    <row r="7818" spans="1:3" x14ac:dyDescent="0.25">
      <c r="A7818" t="s">
        <v>291</v>
      </c>
      <c r="B7818" t="s">
        <v>344</v>
      </c>
      <c r="C7818" s="1">
        <v>0.31482114522618898</v>
      </c>
    </row>
    <row r="7819" spans="1:3" x14ac:dyDescent="0.25">
      <c r="A7819" t="s">
        <v>291</v>
      </c>
      <c r="B7819" t="s">
        <v>232</v>
      </c>
      <c r="C7819" s="1">
        <v>0.323110287378717</v>
      </c>
    </row>
    <row r="7820" spans="1:3" x14ac:dyDescent="0.25">
      <c r="A7820" t="s">
        <v>291</v>
      </c>
      <c r="B7820" t="s">
        <v>233</v>
      </c>
      <c r="C7820" s="1">
        <v>0.31327062132210098</v>
      </c>
    </row>
    <row r="7821" spans="1:3" x14ac:dyDescent="0.25">
      <c r="A7821" t="s">
        <v>291</v>
      </c>
      <c r="B7821" t="s">
        <v>234</v>
      </c>
      <c r="C7821" s="1">
        <v>0.30982722217712</v>
      </c>
    </row>
    <row r="7822" spans="1:3" x14ac:dyDescent="0.25">
      <c r="A7822" t="s">
        <v>291</v>
      </c>
      <c r="B7822" t="s">
        <v>424</v>
      </c>
      <c r="C7822" s="1">
        <v>0.29792566190290498</v>
      </c>
    </row>
    <row r="7823" spans="1:3" x14ac:dyDescent="0.25">
      <c r="A7823" t="s">
        <v>291</v>
      </c>
      <c r="B7823" t="s">
        <v>141</v>
      </c>
      <c r="C7823" s="1">
        <v>0.33824128308833201</v>
      </c>
    </row>
    <row r="7824" spans="1:3" x14ac:dyDescent="0.25">
      <c r="A7824" t="s">
        <v>291</v>
      </c>
      <c r="B7824" t="s">
        <v>346</v>
      </c>
      <c r="C7824" s="1">
        <v>0.31882096894006701</v>
      </c>
    </row>
    <row r="7825" spans="1:3" x14ac:dyDescent="0.25">
      <c r="A7825" t="s">
        <v>291</v>
      </c>
      <c r="B7825" t="s">
        <v>347</v>
      </c>
      <c r="C7825" s="1">
        <v>0.289521426642325</v>
      </c>
    </row>
    <row r="7826" spans="1:3" x14ac:dyDescent="0.25">
      <c r="A7826" t="s">
        <v>291</v>
      </c>
      <c r="B7826" t="s">
        <v>348</v>
      </c>
      <c r="C7826" s="1">
        <v>0.31436427463909</v>
      </c>
    </row>
    <row r="7827" spans="1:3" x14ac:dyDescent="0.25">
      <c r="A7827" t="s">
        <v>291</v>
      </c>
      <c r="B7827" t="s">
        <v>349</v>
      </c>
      <c r="C7827" s="1">
        <v>0.29299200310067303</v>
      </c>
    </row>
    <row r="7828" spans="1:3" x14ac:dyDescent="0.25">
      <c r="A7828" t="s">
        <v>291</v>
      </c>
      <c r="B7828" t="s">
        <v>237</v>
      </c>
      <c r="C7828" s="1">
        <v>0.34839699865121898</v>
      </c>
    </row>
    <row r="7829" spans="1:3" x14ac:dyDescent="0.25">
      <c r="A7829" t="s">
        <v>291</v>
      </c>
      <c r="B7829" t="s">
        <v>239</v>
      </c>
      <c r="C7829" s="1">
        <v>0.35068066447298102</v>
      </c>
    </row>
    <row r="7830" spans="1:3" x14ac:dyDescent="0.25">
      <c r="A7830" t="s">
        <v>291</v>
      </c>
      <c r="B7830" t="s">
        <v>143</v>
      </c>
      <c r="C7830" s="1">
        <v>0.291545816395132</v>
      </c>
    </row>
    <row r="7831" spans="1:3" x14ac:dyDescent="0.25">
      <c r="A7831" t="s">
        <v>291</v>
      </c>
      <c r="B7831" t="s">
        <v>425</v>
      </c>
      <c r="C7831" s="1">
        <v>0.30724899125355598</v>
      </c>
    </row>
    <row r="7832" spans="1:3" x14ac:dyDescent="0.25">
      <c r="A7832" t="s">
        <v>291</v>
      </c>
      <c r="B7832" t="s">
        <v>242</v>
      </c>
      <c r="C7832" s="1">
        <v>0.36128039041426402</v>
      </c>
    </row>
    <row r="7833" spans="1:3" x14ac:dyDescent="0.25">
      <c r="A7833" t="s">
        <v>291</v>
      </c>
      <c r="B7833" t="s">
        <v>426</v>
      </c>
      <c r="C7833" s="1">
        <v>0.28941876668921002</v>
      </c>
    </row>
    <row r="7834" spans="1:3" x14ac:dyDescent="0.25">
      <c r="A7834" t="s">
        <v>291</v>
      </c>
      <c r="B7834" t="s">
        <v>146</v>
      </c>
      <c r="C7834" s="1">
        <v>0.327897340648172</v>
      </c>
    </row>
    <row r="7835" spans="1:3" x14ac:dyDescent="0.25">
      <c r="A7835" t="s">
        <v>291</v>
      </c>
      <c r="B7835" t="s">
        <v>357</v>
      </c>
      <c r="C7835" s="1">
        <v>0.31539141817313598</v>
      </c>
    </row>
    <row r="7836" spans="1:3" x14ac:dyDescent="0.25">
      <c r="A7836" t="s">
        <v>291</v>
      </c>
      <c r="B7836" t="s">
        <v>243</v>
      </c>
      <c r="C7836" s="1">
        <v>0.32281466572570799</v>
      </c>
    </row>
    <row r="7837" spans="1:3" x14ac:dyDescent="0.25">
      <c r="A7837" t="s">
        <v>291</v>
      </c>
      <c r="B7837" t="s">
        <v>358</v>
      </c>
      <c r="C7837" s="1">
        <v>0.29529927656379601</v>
      </c>
    </row>
    <row r="7838" spans="1:3" x14ac:dyDescent="0.25">
      <c r="A7838" t="s">
        <v>291</v>
      </c>
      <c r="B7838" t="s">
        <v>244</v>
      </c>
      <c r="C7838" s="1">
        <v>0.30731208014235301</v>
      </c>
    </row>
    <row r="7839" spans="1:3" x14ac:dyDescent="0.25">
      <c r="A7839" t="s">
        <v>291</v>
      </c>
      <c r="B7839" t="s">
        <v>245</v>
      </c>
      <c r="C7839" s="1">
        <v>0.32194088400499699</v>
      </c>
    </row>
    <row r="7840" spans="1:3" x14ac:dyDescent="0.25">
      <c r="A7840" t="s">
        <v>291</v>
      </c>
      <c r="B7840" t="s">
        <v>359</v>
      </c>
      <c r="C7840" s="1">
        <v>0.33166315776858701</v>
      </c>
    </row>
    <row r="7841" spans="1:3" x14ac:dyDescent="0.25">
      <c r="A7841" t="s">
        <v>291</v>
      </c>
      <c r="B7841" t="s">
        <v>361</v>
      </c>
      <c r="C7841" s="1">
        <v>0.31943983453394598</v>
      </c>
    </row>
    <row r="7842" spans="1:3" x14ac:dyDescent="0.25">
      <c r="A7842" t="s">
        <v>291</v>
      </c>
      <c r="B7842" t="s">
        <v>246</v>
      </c>
      <c r="C7842" s="1">
        <v>0.28952395065008801</v>
      </c>
    </row>
    <row r="7843" spans="1:3" x14ac:dyDescent="0.25">
      <c r="A7843" t="s">
        <v>291</v>
      </c>
      <c r="B7843" t="s">
        <v>247</v>
      </c>
      <c r="C7843" s="1">
        <v>0.33110074797174799</v>
      </c>
    </row>
    <row r="7844" spans="1:3" x14ac:dyDescent="0.25">
      <c r="A7844" t="s">
        <v>291</v>
      </c>
      <c r="B7844" t="s">
        <v>250</v>
      </c>
      <c r="C7844" s="1">
        <v>0.31114914499153601</v>
      </c>
    </row>
    <row r="7845" spans="1:3" x14ac:dyDescent="0.25">
      <c r="A7845" t="s">
        <v>291</v>
      </c>
      <c r="B7845" t="s">
        <v>253</v>
      </c>
      <c r="C7845" s="1">
        <v>0.33785212028433897</v>
      </c>
    </row>
    <row r="7846" spans="1:3" x14ac:dyDescent="0.25">
      <c r="A7846" t="s">
        <v>291</v>
      </c>
      <c r="B7846" t="s">
        <v>254</v>
      </c>
      <c r="C7846" s="1">
        <v>0.30933164364881799</v>
      </c>
    </row>
    <row r="7847" spans="1:3" x14ac:dyDescent="0.25">
      <c r="A7847" t="s">
        <v>291</v>
      </c>
      <c r="B7847" t="s">
        <v>255</v>
      </c>
      <c r="C7847" s="1">
        <v>0.30559116795728603</v>
      </c>
    </row>
    <row r="7848" spans="1:3" x14ac:dyDescent="0.25">
      <c r="A7848" t="s">
        <v>291</v>
      </c>
      <c r="B7848" t="s">
        <v>365</v>
      </c>
      <c r="C7848" s="1">
        <v>0.31208502414585099</v>
      </c>
    </row>
    <row r="7849" spans="1:3" x14ac:dyDescent="0.25">
      <c r="A7849" t="s">
        <v>291</v>
      </c>
      <c r="B7849" t="s">
        <v>256</v>
      </c>
      <c r="C7849" s="1">
        <v>0.29404510404219197</v>
      </c>
    </row>
    <row r="7850" spans="1:3" x14ac:dyDescent="0.25">
      <c r="A7850" t="s">
        <v>291</v>
      </c>
      <c r="B7850" t="s">
        <v>404</v>
      </c>
      <c r="C7850" s="1">
        <v>0.31159684047495601</v>
      </c>
    </row>
    <row r="7851" spans="1:3" x14ac:dyDescent="0.25">
      <c r="A7851" t="s">
        <v>291</v>
      </c>
      <c r="B7851" t="s">
        <v>368</v>
      </c>
      <c r="C7851" s="1">
        <v>0.30516899951294202</v>
      </c>
    </row>
    <row r="7852" spans="1:3" x14ac:dyDescent="0.25">
      <c r="A7852" t="s">
        <v>291</v>
      </c>
      <c r="B7852" t="s">
        <v>371</v>
      </c>
      <c r="C7852" s="1">
        <v>0.29417987291039399</v>
      </c>
    </row>
    <row r="7853" spans="1:3" x14ac:dyDescent="0.25">
      <c r="A7853" t="s">
        <v>291</v>
      </c>
      <c r="B7853" t="s">
        <v>261</v>
      </c>
      <c r="C7853" s="1">
        <v>0.29976461711935998</v>
      </c>
    </row>
    <row r="7854" spans="1:3" x14ac:dyDescent="0.25">
      <c r="A7854" t="s">
        <v>291</v>
      </c>
      <c r="B7854" t="s">
        <v>263</v>
      </c>
      <c r="C7854" s="1">
        <v>0.32785728464005598</v>
      </c>
    </row>
    <row r="7855" spans="1:3" x14ac:dyDescent="0.25">
      <c r="A7855" t="s">
        <v>291</v>
      </c>
      <c r="B7855" t="s">
        <v>264</v>
      </c>
      <c r="C7855" s="1">
        <v>0.306036066746049</v>
      </c>
    </row>
    <row r="7856" spans="1:3" x14ac:dyDescent="0.25">
      <c r="A7856" t="s">
        <v>291</v>
      </c>
      <c r="B7856" t="s">
        <v>383</v>
      </c>
      <c r="C7856" s="1">
        <v>0.29033791383983598</v>
      </c>
    </row>
    <row r="7857" spans="1:3" x14ac:dyDescent="0.25">
      <c r="A7857" t="s">
        <v>291</v>
      </c>
      <c r="B7857" t="s">
        <v>265</v>
      </c>
      <c r="C7857" s="1">
        <v>0.297743083433403</v>
      </c>
    </row>
    <row r="7858" spans="1:3" x14ac:dyDescent="0.25">
      <c r="A7858" t="s">
        <v>291</v>
      </c>
      <c r="B7858" t="s">
        <v>266</v>
      </c>
      <c r="C7858" s="1">
        <v>0.28914997330958803</v>
      </c>
    </row>
    <row r="7859" spans="1:3" x14ac:dyDescent="0.25">
      <c r="A7859" t="s">
        <v>291</v>
      </c>
      <c r="B7859" t="s">
        <v>268</v>
      </c>
      <c r="C7859" s="1">
        <v>0.29382668627189701</v>
      </c>
    </row>
    <row r="7860" spans="1:3" x14ac:dyDescent="0.25">
      <c r="A7860" t="s">
        <v>291</v>
      </c>
      <c r="B7860" t="s">
        <v>270</v>
      </c>
      <c r="C7860" s="1">
        <v>0.31203286615540599</v>
      </c>
    </row>
    <row r="7861" spans="1:3" x14ac:dyDescent="0.25">
      <c r="A7861" t="s">
        <v>291</v>
      </c>
      <c r="B7861" t="s">
        <v>271</v>
      </c>
      <c r="C7861" s="1">
        <v>0.32309301885666197</v>
      </c>
    </row>
    <row r="7862" spans="1:3" x14ac:dyDescent="0.25">
      <c r="A7862" t="s">
        <v>291</v>
      </c>
      <c r="B7862" t="s">
        <v>407</v>
      </c>
      <c r="C7862" s="1">
        <v>0.29427903454608301</v>
      </c>
    </row>
    <row r="7863" spans="1:3" x14ac:dyDescent="0.25">
      <c r="A7863" t="s">
        <v>291</v>
      </c>
      <c r="B7863" t="s">
        <v>375</v>
      </c>
      <c r="C7863" s="1">
        <v>0.304984250295811</v>
      </c>
    </row>
    <row r="7864" spans="1:3" x14ac:dyDescent="0.25">
      <c r="A7864" t="s">
        <v>291</v>
      </c>
      <c r="B7864" t="s">
        <v>272</v>
      </c>
      <c r="C7864" s="1">
        <v>0.30725349926746098</v>
      </c>
    </row>
    <row r="7865" spans="1:3" x14ac:dyDescent="0.25">
      <c r="A7865" t="s">
        <v>291</v>
      </c>
      <c r="B7865" t="s">
        <v>153</v>
      </c>
      <c r="C7865" s="1">
        <v>0.319147944822612</v>
      </c>
    </row>
    <row r="7866" spans="1:3" x14ac:dyDescent="0.25">
      <c r="A7866" t="s">
        <v>292</v>
      </c>
      <c r="B7866" t="s">
        <v>162</v>
      </c>
      <c r="C7866" s="1">
        <v>0.31575269298497499</v>
      </c>
    </row>
    <row r="7867" spans="1:3" x14ac:dyDescent="0.25">
      <c r="A7867" t="s">
        <v>292</v>
      </c>
      <c r="B7867" t="s">
        <v>184</v>
      </c>
      <c r="C7867" s="1">
        <v>0.29821915931570098</v>
      </c>
    </row>
    <row r="7868" spans="1:3" x14ac:dyDescent="0.25">
      <c r="A7868" t="s">
        <v>292</v>
      </c>
      <c r="B7868" t="s">
        <v>294</v>
      </c>
      <c r="C7868" s="1">
        <v>0.33893184228050999</v>
      </c>
    </row>
    <row r="7869" spans="1:3" x14ac:dyDescent="0.25">
      <c r="A7869" t="s">
        <v>292</v>
      </c>
      <c r="B7869" t="s">
        <v>470</v>
      </c>
      <c r="C7869" s="1">
        <v>0.33836854980959802</v>
      </c>
    </row>
    <row r="7870" spans="1:3" x14ac:dyDescent="0.25">
      <c r="A7870" t="s">
        <v>292</v>
      </c>
      <c r="B7870" t="s">
        <v>471</v>
      </c>
      <c r="C7870" s="1">
        <v>0.30347409694600302</v>
      </c>
    </row>
    <row r="7871" spans="1:3" x14ac:dyDescent="0.25">
      <c r="A7871" t="s">
        <v>292</v>
      </c>
      <c r="B7871" t="s">
        <v>472</v>
      </c>
      <c r="C7871" s="1">
        <v>0.30461395879557801</v>
      </c>
    </row>
    <row r="7872" spans="1:3" x14ac:dyDescent="0.25">
      <c r="A7872" t="s">
        <v>292</v>
      </c>
      <c r="B7872" t="s">
        <v>295</v>
      </c>
      <c r="C7872" s="1">
        <v>0.30894624330542098</v>
      </c>
    </row>
    <row r="7873" spans="1:3" x14ac:dyDescent="0.25">
      <c r="A7873" t="s">
        <v>292</v>
      </c>
      <c r="B7873" t="s">
        <v>187</v>
      </c>
      <c r="C7873" s="1">
        <v>0.305201899414415</v>
      </c>
    </row>
    <row r="7874" spans="1:3" x14ac:dyDescent="0.25">
      <c r="A7874" t="s">
        <v>292</v>
      </c>
      <c r="B7874" t="s">
        <v>188</v>
      </c>
      <c r="C7874" s="1">
        <v>0.33164121378109901</v>
      </c>
    </row>
    <row r="7875" spans="1:3" x14ac:dyDescent="0.25">
      <c r="A7875" t="s">
        <v>292</v>
      </c>
      <c r="B7875" t="s">
        <v>125</v>
      </c>
      <c r="C7875" s="1">
        <v>0.313267720116369</v>
      </c>
    </row>
    <row r="7876" spans="1:3" x14ac:dyDescent="0.25">
      <c r="A7876" t="s">
        <v>292</v>
      </c>
      <c r="B7876" t="s">
        <v>190</v>
      </c>
      <c r="C7876" s="1">
        <v>0.296395896031585</v>
      </c>
    </row>
    <row r="7877" spans="1:3" x14ac:dyDescent="0.25">
      <c r="A7877" t="s">
        <v>292</v>
      </c>
      <c r="B7877" t="s">
        <v>300</v>
      </c>
      <c r="C7877" s="1">
        <v>0.29999501416357699</v>
      </c>
    </row>
    <row r="7878" spans="1:3" x14ac:dyDescent="0.25">
      <c r="A7878" t="s">
        <v>292</v>
      </c>
      <c r="B7878" t="s">
        <v>302</v>
      </c>
      <c r="C7878" s="1">
        <v>0.32129854653111201</v>
      </c>
    </row>
    <row r="7879" spans="1:3" x14ac:dyDescent="0.25">
      <c r="A7879" t="s">
        <v>292</v>
      </c>
      <c r="B7879" t="s">
        <v>303</v>
      </c>
      <c r="C7879" s="1">
        <v>0.34233989986097801</v>
      </c>
    </row>
    <row r="7880" spans="1:3" x14ac:dyDescent="0.25">
      <c r="A7880" t="s">
        <v>292</v>
      </c>
      <c r="B7880" t="s">
        <v>304</v>
      </c>
      <c r="C7880" s="1">
        <v>0.32575930791812602</v>
      </c>
    </row>
    <row r="7881" spans="1:3" x14ac:dyDescent="0.25">
      <c r="A7881" t="s">
        <v>292</v>
      </c>
      <c r="B7881" t="s">
        <v>392</v>
      </c>
      <c r="C7881" s="1">
        <v>0.30019448352797101</v>
      </c>
    </row>
    <row r="7882" spans="1:3" x14ac:dyDescent="0.25">
      <c r="A7882" t="s">
        <v>292</v>
      </c>
      <c r="B7882" t="s">
        <v>192</v>
      </c>
      <c r="C7882" s="1">
        <v>0.29076954463982502</v>
      </c>
    </row>
    <row r="7883" spans="1:3" x14ac:dyDescent="0.25">
      <c r="A7883" t="s">
        <v>292</v>
      </c>
      <c r="B7883" t="s">
        <v>393</v>
      </c>
      <c r="C7883" s="1">
        <v>0.312516964986567</v>
      </c>
    </row>
    <row r="7884" spans="1:3" x14ac:dyDescent="0.25">
      <c r="A7884" t="s">
        <v>292</v>
      </c>
      <c r="B7884" t="s">
        <v>306</v>
      </c>
      <c r="C7884" s="1">
        <v>0.33225500927877299</v>
      </c>
    </row>
    <row r="7885" spans="1:3" x14ac:dyDescent="0.25">
      <c r="A7885" t="s">
        <v>292</v>
      </c>
      <c r="B7885" t="s">
        <v>195</v>
      </c>
      <c r="C7885" s="1">
        <v>0.29922448518814698</v>
      </c>
    </row>
    <row r="7886" spans="1:3" x14ac:dyDescent="0.25">
      <c r="A7886" t="s">
        <v>292</v>
      </c>
      <c r="B7886" t="s">
        <v>308</v>
      </c>
      <c r="C7886" s="1">
        <v>0.31369233282777498</v>
      </c>
    </row>
    <row r="7887" spans="1:3" x14ac:dyDescent="0.25">
      <c r="A7887" t="s">
        <v>292</v>
      </c>
      <c r="B7887" t="s">
        <v>309</v>
      </c>
      <c r="C7887" s="1">
        <v>0.323049478984898</v>
      </c>
    </row>
    <row r="7888" spans="1:3" x14ac:dyDescent="0.25">
      <c r="A7888" t="s">
        <v>292</v>
      </c>
      <c r="B7888" t="s">
        <v>128</v>
      </c>
      <c r="C7888" s="1">
        <v>0.30786524819286298</v>
      </c>
    </row>
    <row r="7889" spans="1:3" x14ac:dyDescent="0.25">
      <c r="A7889" t="s">
        <v>292</v>
      </c>
      <c r="B7889" t="s">
        <v>410</v>
      </c>
      <c r="C7889" s="1">
        <v>0.32425813138301202</v>
      </c>
    </row>
    <row r="7890" spans="1:3" x14ac:dyDescent="0.25">
      <c r="A7890" t="s">
        <v>292</v>
      </c>
      <c r="B7890" t="s">
        <v>311</v>
      </c>
      <c r="C7890" s="1">
        <v>0.29036292048815698</v>
      </c>
    </row>
    <row r="7891" spans="1:3" x14ac:dyDescent="0.25">
      <c r="A7891" t="s">
        <v>292</v>
      </c>
      <c r="B7891" t="s">
        <v>312</v>
      </c>
      <c r="C7891" s="1">
        <v>0.33017856905760601</v>
      </c>
    </row>
    <row r="7892" spans="1:3" x14ac:dyDescent="0.25">
      <c r="A7892" t="s">
        <v>292</v>
      </c>
      <c r="B7892" t="s">
        <v>200</v>
      </c>
      <c r="C7892" s="1">
        <v>0.31416638989558798</v>
      </c>
    </row>
    <row r="7893" spans="1:3" x14ac:dyDescent="0.25">
      <c r="A7893" t="s">
        <v>292</v>
      </c>
      <c r="B7893" t="s">
        <v>201</v>
      </c>
      <c r="C7893" s="1">
        <v>0.29135811744576201</v>
      </c>
    </row>
    <row r="7894" spans="1:3" x14ac:dyDescent="0.25">
      <c r="A7894" t="s">
        <v>292</v>
      </c>
      <c r="B7894" t="s">
        <v>394</v>
      </c>
      <c r="C7894" s="1">
        <v>0.32720713905413401</v>
      </c>
    </row>
    <row r="7895" spans="1:3" x14ac:dyDescent="0.25">
      <c r="A7895" t="s">
        <v>292</v>
      </c>
      <c r="B7895" t="s">
        <v>480</v>
      </c>
      <c r="C7895" s="1">
        <v>0.29435885932674699</v>
      </c>
    </row>
    <row r="7896" spans="1:3" x14ac:dyDescent="0.25">
      <c r="A7896" t="s">
        <v>292</v>
      </c>
      <c r="B7896" t="s">
        <v>318</v>
      </c>
      <c r="C7896" s="1">
        <v>0.30449527219147898</v>
      </c>
    </row>
    <row r="7897" spans="1:3" x14ac:dyDescent="0.25">
      <c r="A7897" t="s">
        <v>292</v>
      </c>
      <c r="B7897" t="s">
        <v>130</v>
      </c>
      <c r="C7897" s="1">
        <v>0.29235085817430301</v>
      </c>
    </row>
    <row r="7898" spans="1:3" x14ac:dyDescent="0.25">
      <c r="A7898" t="s">
        <v>292</v>
      </c>
      <c r="B7898" t="s">
        <v>395</v>
      </c>
      <c r="C7898" s="1">
        <v>0.317167261659416</v>
      </c>
    </row>
    <row r="7899" spans="1:3" x14ac:dyDescent="0.25">
      <c r="A7899" t="s">
        <v>292</v>
      </c>
      <c r="B7899" t="s">
        <v>319</v>
      </c>
      <c r="C7899" s="1">
        <v>0.29350776988757299</v>
      </c>
    </row>
    <row r="7900" spans="1:3" x14ac:dyDescent="0.25">
      <c r="A7900" t="s">
        <v>292</v>
      </c>
      <c r="B7900" t="s">
        <v>321</v>
      </c>
      <c r="C7900" s="1">
        <v>0.31358088429009501</v>
      </c>
    </row>
    <row r="7901" spans="1:3" x14ac:dyDescent="0.25">
      <c r="A7901" t="s">
        <v>292</v>
      </c>
      <c r="B7901" t="s">
        <v>396</v>
      </c>
      <c r="C7901" s="1">
        <v>0.34480843920520399</v>
      </c>
    </row>
    <row r="7902" spans="1:3" x14ac:dyDescent="0.25">
      <c r="A7902" t="s">
        <v>292</v>
      </c>
      <c r="B7902" t="s">
        <v>131</v>
      </c>
      <c r="C7902" s="1">
        <v>0.350188748042842</v>
      </c>
    </row>
    <row r="7903" spans="1:3" x14ac:dyDescent="0.25">
      <c r="A7903" t="s">
        <v>292</v>
      </c>
      <c r="B7903" t="s">
        <v>325</v>
      </c>
      <c r="C7903" s="1">
        <v>0.31404190622435801</v>
      </c>
    </row>
    <row r="7904" spans="1:3" x14ac:dyDescent="0.25">
      <c r="A7904" t="s">
        <v>292</v>
      </c>
      <c r="B7904" t="s">
        <v>132</v>
      </c>
      <c r="C7904" s="1">
        <v>0.30095317259737098</v>
      </c>
    </row>
    <row r="7905" spans="1:3" x14ac:dyDescent="0.25">
      <c r="A7905" t="s">
        <v>292</v>
      </c>
      <c r="B7905" t="s">
        <v>328</v>
      </c>
      <c r="C7905" s="1">
        <v>0.32473573319642302</v>
      </c>
    </row>
    <row r="7906" spans="1:3" x14ac:dyDescent="0.25">
      <c r="A7906" t="s">
        <v>292</v>
      </c>
      <c r="B7906" t="s">
        <v>208</v>
      </c>
      <c r="C7906" s="1">
        <v>0.33720840546095898</v>
      </c>
    </row>
    <row r="7907" spans="1:3" x14ac:dyDescent="0.25">
      <c r="A7907" t="s">
        <v>292</v>
      </c>
      <c r="B7907" t="s">
        <v>210</v>
      </c>
      <c r="C7907" s="1">
        <v>0.34529487325177899</v>
      </c>
    </row>
    <row r="7908" spans="1:3" x14ac:dyDescent="0.25">
      <c r="A7908" t="s">
        <v>292</v>
      </c>
      <c r="B7908" t="s">
        <v>211</v>
      </c>
      <c r="C7908" s="1">
        <v>0.288943333703155</v>
      </c>
    </row>
    <row r="7909" spans="1:3" x14ac:dyDescent="0.25">
      <c r="A7909" t="s">
        <v>292</v>
      </c>
      <c r="B7909" t="s">
        <v>329</v>
      </c>
      <c r="C7909" s="1">
        <v>0.33178984661644301</v>
      </c>
    </row>
    <row r="7910" spans="1:3" x14ac:dyDescent="0.25">
      <c r="A7910" t="s">
        <v>292</v>
      </c>
      <c r="B7910" t="s">
        <v>212</v>
      </c>
      <c r="C7910" s="1">
        <v>0.31838225581493601</v>
      </c>
    </row>
    <row r="7911" spans="1:3" x14ac:dyDescent="0.25">
      <c r="A7911" t="s">
        <v>292</v>
      </c>
      <c r="B7911" t="s">
        <v>397</v>
      </c>
      <c r="C7911" s="1">
        <v>0.29224509916057001</v>
      </c>
    </row>
    <row r="7912" spans="1:3" x14ac:dyDescent="0.25">
      <c r="A7912" t="s">
        <v>292</v>
      </c>
      <c r="B7912" t="s">
        <v>213</v>
      </c>
      <c r="C7912" s="1">
        <v>0.30763301786191499</v>
      </c>
    </row>
    <row r="7913" spans="1:3" x14ac:dyDescent="0.25">
      <c r="A7913" t="s">
        <v>292</v>
      </c>
      <c r="B7913" t="s">
        <v>331</v>
      </c>
      <c r="C7913" s="1">
        <v>0.333601715161775</v>
      </c>
    </row>
    <row r="7914" spans="1:3" x14ac:dyDescent="0.25">
      <c r="A7914" t="s">
        <v>292</v>
      </c>
      <c r="B7914" t="s">
        <v>214</v>
      </c>
      <c r="C7914" s="1">
        <v>0.32453421477241701</v>
      </c>
    </row>
    <row r="7915" spans="1:3" x14ac:dyDescent="0.25">
      <c r="A7915" t="s">
        <v>292</v>
      </c>
      <c r="B7915" t="s">
        <v>332</v>
      </c>
      <c r="C7915" s="1">
        <v>0.294255872402233</v>
      </c>
    </row>
    <row r="7916" spans="1:3" x14ac:dyDescent="0.25">
      <c r="A7916" t="s">
        <v>292</v>
      </c>
      <c r="B7916" t="s">
        <v>216</v>
      </c>
      <c r="C7916" s="1">
        <v>0.29976621133186199</v>
      </c>
    </row>
    <row r="7917" spans="1:3" x14ac:dyDescent="0.25">
      <c r="A7917" t="s">
        <v>292</v>
      </c>
      <c r="B7917" t="s">
        <v>217</v>
      </c>
      <c r="C7917" s="1">
        <v>0.322297560705679</v>
      </c>
    </row>
    <row r="7918" spans="1:3" x14ac:dyDescent="0.25">
      <c r="A7918" t="s">
        <v>292</v>
      </c>
      <c r="B7918" t="s">
        <v>334</v>
      </c>
      <c r="C7918" s="1">
        <v>0.303374448854419</v>
      </c>
    </row>
    <row r="7919" spans="1:3" x14ac:dyDescent="0.25">
      <c r="A7919" t="s">
        <v>292</v>
      </c>
      <c r="B7919" t="s">
        <v>219</v>
      </c>
      <c r="C7919" s="1">
        <v>0.33874868105147399</v>
      </c>
    </row>
    <row r="7920" spans="1:3" x14ac:dyDescent="0.25">
      <c r="A7920" t="s">
        <v>292</v>
      </c>
      <c r="B7920" t="s">
        <v>398</v>
      </c>
      <c r="C7920" s="1">
        <v>0.33133931542841</v>
      </c>
    </row>
    <row r="7921" spans="1:3" x14ac:dyDescent="0.25">
      <c r="A7921" t="s">
        <v>292</v>
      </c>
      <c r="B7921" t="s">
        <v>399</v>
      </c>
      <c r="C7921" s="1">
        <v>0.32348661326751099</v>
      </c>
    </row>
    <row r="7922" spans="1:3" x14ac:dyDescent="0.25">
      <c r="A7922" t="s">
        <v>292</v>
      </c>
      <c r="B7922" t="s">
        <v>337</v>
      </c>
      <c r="C7922" s="1">
        <v>0.334484372076781</v>
      </c>
    </row>
    <row r="7923" spans="1:3" x14ac:dyDescent="0.25">
      <c r="A7923" t="s">
        <v>292</v>
      </c>
      <c r="B7923" t="s">
        <v>225</v>
      </c>
      <c r="C7923" s="1">
        <v>0.31267250778164801</v>
      </c>
    </row>
    <row r="7924" spans="1:3" x14ac:dyDescent="0.25">
      <c r="A7924" t="s">
        <v>292</v>
      </c>
      <c r="B7924" t="s">
        <v>227</v>
      </c>
      <c r="C7924" s="1">
        <v>0.34506505307517299</v>
      </c>
    </row>
    <row r="7925" spans="1:3" x14ac:dyDescent="0.25">
      <c r="A7925" t="s">
        <v>292</v>
      </c>
      <c r="B7925" t="s">
        <v>228</v>
      </c>
      <c r="C7925" s="1">
        <v>0.33364082862080402</v>
      </c>
    </row>
    <row r="7926" spans="1:3" x14ac:dyDescent="0.25">
      <c r="A7926" t="s">
        <v>292</v>
      </c>
      <c r="B7926" t="s">
        <v>229</v>
      </c>
      <c r="C7926" s="1">
        <v>0.33018663806568199</v>
      </c>
    </row>
    <row r="7927" spans="1:3" x14ac:dyDescent="0.25">
      <c r="A7927" t="s">
        <v>292</v>
      </c>
      <c r="B7927" t="s">
        <v>341</v>
      </c>
      <c r="C7927" s="1">
        <v>0.32794584505915803</v>
      </c>
    </row>
    <row r="7928" spans="1:3" x14ac:dyDescent="0.25">
      <c r="A7928" t="s">
        <v>292</v>
      </c>
      <c r="B7928" t="s">
        <v>400</v>
      </c>
      <c r="C7928" s="1">
        <v>0.34048715875499602</v>
      </c>
    </row>
    <row r="7929" spans="1:3" x14ac:dyDescent="0.25">
      <c r="A7929" t="s">
        <v>292</v>
      </c>
      <c r="B7929" t="s">
        <v>231</v>
      </c>
      <c r="C7929" s="1">
        <v>0.29298146017300603</v>
      </c>
    </row>
    <row r="7930" spans="1:3" x14ac:dyDescent="0.25">
      <c r="A7930" t="s">
        <v>292</v>
      </c>
      <c r="B7930" t="s">
        <v>344</v>
      </c>
      <c r="C7930" s="1">
        <v>0.30931253594108798</v>
      </c>
    </row>
    <row r="7931" spans="1:3" x14ac:dyDescent="0.25">
      <c r="A7931" t="s">
        <v>292</v>
      </c>
      <c r="B7931" t="s">
        <v>234</v>
      </c>
      <c r="C7931" s="1">
        <v>0.29903178331868602</v>
      </c>
    </row>
    <row r="7932" spans="1:3" x14ac:dyDescent="0.25">
      <c r="A7932" t="s">
        <v>292</v>
      </c>
      <c r="B7932" t="s">
        <v>414</v>
      </c>
      <c r="C7932" s="1">
        <v>0.28914826368056201</v>
      </c>
    </row>
    <row r="7933" spans="1:3" x14ac:dyDescent="0.25">
      <c r="A7933" t="s">
        <v>292</v>
      </c>
      <c r="B7933" t="s">
        <v>235</v>
      </c>
      <c r="C7933" s="1">
        <v>0.30103526496135402</v>
      </c>
    </row>
    <row r="7934" spans="1:3" x14ac:dyDescent="0.25">
      <c r="A7934" t="s">
        <v>292</v>
      </c>
      <c r="B7934" t="s">
        <v>345</v>
      </c>
      <c r="C7934" s="1">
        <v>0.32255558141132301</v>
      </c>
    </row>
    <row r="7935" spans="1:3" x14ac:dyDescent="0.25">
      <c r="A7935" t="s">
        <v>292</v>
      </c>
      <c r="B7935" t="s">
        <v>236</v>
      </c>
      <c r="C7935" s="1">
        <v>0.30216645155687499</v>
      </c>
    </row>
    <row r="7936" spans="1:3" x14ac:dyDescent="0.25">
      <c r="A7936" t="s">
        <v>292</v>
      </c>
      <c r="B7936" t="s">
        <v>141</v>
      </c>
      <c r="C7936" s="1">
        <v>0.31038432635245</v>
      </c>
    </row>
    <row r="7937" spans="1:3" x14ac:dyDescent="0.25">
      <c r="A7937" t="s">
        <v>292</v>
      </c>
      <c r="B7937" t="s">
        <v>401</v>
      </c>
      <c r="C7937" s="1">
        <v>0.31729149121280498</v>
      </c>
    </row>
    <row r="7938" spans="1:3" x14ac:dyDescent="0.25">
      <c r="A7938" t="s">
        <v>292</v>
      </c>
      <c r="B7938" t="s">
        <v>346</v>
      </c>
      <c r="C7938" s="1">
        <v>0.30927305660151899</v>
      </c>
    </row>
    <row r="7939" spans="1:3" x14ac:dyDescent="0.25">
      <c r="A7939" t="s">
        <v>292</v>
      </c>
      <c r="B7939" t="s">
        <v>349</v>
      </c>
      <c r="C7939" s="1">
        <v>0.30931215828848702</v>
      </c>
    </row>
    <row r="7940" spans="1:3" x14ac:dyDescent="0.25">
      <c r="A7940" t="s">
        <v>292</v>
      </c>
      <c r="B7940" t="s">
        <v>350</v>
      </c>
      <c r="C7940" s="1">
        <v>0.32942121444879202</v>
      </c>
    </row>
    <row r="7941" spans="1:3" x14ac:dyDescent="0.25">
      <c r="A7941" t="s">
        <v>292</v>
      </c>
      <c r="B7941" t="s">
        <v>351</v>
      </c>
      <c r="C7941" s="1">
        <v>0.32679898647441702</v>
      </c>
    </row>
    <row r="7942" spans="1:3" x14ac:dyDescent="0.25">
      <c r="A7942" t="s">
        <v>292</v>
      </c>
      <c r="B7942" t="s">
        <v>388</v>
      </c>
      <c r="C7942" s="1">
        <v>0.30740757626208698</v>
      </c>
    </row>
    <row r="7943" spans="1:3" x14ac:dyDescent="0.25">
      <c r="A7943" t="s">
        <v>292</v>
      </c>
      <c r="B7943" t="s">
        <v>237</v>
      </c>
      <c r="C7943" s="1">
        <v>0.303770428000738</v>
      </c>
    </row>
    <row r="7944" spans="1:3" x14ac:dyDescent="0.25">
      <c r="A7944" t="s">
        <v>292</v>
      </c>
      <c r="B7944" t="s">
        <v>239</v>
      </c>
      <c r="C7944" s="1">
        <v>0.32691352909785598</v>
      </c>
    </row>
    <row r="7945" spans="1:3" x14ac:dyDescent="0.25">
      <c r="A7945" t="s">
        <v>292</v>
      </c>
      <c r="B7945" t="s">
        <v>142</v>
      </c>
      <c r="C7945" s="1">
        <v>0.30268834846567499</v>
      </c>
    </row>
    <row r="7946" spans="1:3" x14ac:dyDescent="0.25">
      <c r="A7946" t="s">
        <v>292</v>
      </c>
      <c r="B7946" t="s">
        <v>425</v>
      </c>
      <c r="C7946" s="1">
        <v>0.31583106571205599</v>
      </c>
    </row>
    <row r="7947" spans="1:3" x14ac:dyDescent="0.25">
      <c r="A7947" t="s">
        <v>292</v>
      </c>
      <c r="B7947" t="s">
        <v>242</v>
      </c>
      <c r="C7947" s="1">
        <v>0.34376838793089598</v>
      </c>
    </row>
    <row r="7948" spans="1:3" x14ac:dyDescent="0.25">
      <c r="A7948" t="s">
        <v>292</v>
      </c>
      <c r="B7948" t="s">
        <v>144</v>
      </c>
      <c r="C7948" s="1">
        <v>0.28974410936621597</v>
      </c>
    </row>
    <row r="7949" spans="1:3" x14ac:dyDescent="0.25">
      <c r="A7949" t="s">
        <v>292</v>
      </c>
      <c r="B7949" t="s">
        <v>355</v>
      </c>
      <c r="C7949" s="1">
        <v>0.32116490570956902</v>
      </c>
    </row>
    <row r="7950" spans="1:3" x14ac:dyDescent="0.25">
      <c r="A7950" t="s">
        <v>292</v>
      </c>
      <c r="B7950" t="s">
        <v>146</v>
      </c>
      <c r="C7950" s="1">
        <v>0.30828009007853002</v>
      </c>
    </row>
    <row r="7951" spans="1:3" x14ac:dyDescent="0.25">
      <c r="A7951" t="s">
        <v>292</v>
      </c>
      <c r="B7951" t="s">
        <v>243</v>
      </c>
      <c r="C7951" s="1">
        <v>0.33715628324057201</v>
      </c>
    </row>
    <row r="7952" spans="1:3" x14ac:dyDescent="0.25">
      <c r="A7952" t="s">
        <v>292</v>
      </c>
      <c r="B7952" t="s">
        <v>402</v>
      </c>
      <c r="C7952" s="1">
        <v>0.31854458153062498</v>
      </c>
    </row>
    <row r="7953" spans="1:3" x14ac:dyDescent="0.25">
      <c r="A7953" t="s">
        <v>292</v>
      </c>
      <c r="B7953" t="s">
        <v>358</v>
      </c>
      <c r="C7953" s="1">
        <v>0.32948215365744499</v>
      </c>
    </row>
    <row r="7954" spans="1:3" x14ac:dyDescent="0.25">
      <c r="A7954" t="s">
        <v>292</v>
      </c>
      <c r="B7954" t="s">
        <v>245</v>
      </c>
      <c r="C7954" s="1">
        <v>0.30954737230525098</v>
      </c>
    </row>
    <row r="7955" spans="1:3" x14ac:dyDescent="0.25">
      <c r="A7955" t="s">
        <v>292</v>
      </c>
      <c r="B7955" t="s">
        <v>359</v>
      </c>
      <c r="C7955" s="1">
        <v>0.30955117536749899</v>
      </c>
    </row>
    <row r="7956" spans="1:3" x14ac:dyDescent="0.25">
      <c r="A7956" t="s">
        <v>292</v>
      </c>
      <c r="B7956" t="s">
        <v>360</v>
      </c>
      <c r="C7956" s="1">
        <v>0.34386967276983499</v>
      </c>
    </row>
    <row r="7957" spans="1:3" x14ac:dyDescent="0.25">
      <c r="A7957" t="s">
        <v>292</v>
      </c>
      <c r="B7957" t="s">
        <v>361</v>
      </c>
      <c r="C7957" s="1">
        <v>0.33276673111661098</v>
      </c>
    </row>
    <row r="7958" spans="1:3" x14ac:dyDescent="0.25">
      <c r="A7958" t="s">
        <v>292</v>
      </c>
      <c r="B7958" t="s">
        <v>362</v>
      </c>
      <c r="C7958" s="1">
        <v>0.30531369913018902</v>
      </c>
    </row>
    <row r="7959" spans="1:3" x14ac:dyDescent="0.25">
      <c r="A7959" t="s">
        <v>292</v>
      </c>
      <c r="B7959" t="s">
        <v>247</v>
      </c>
      <c r="C7959" s="1">
        <v>0.31020482801377802</v>
      </c>
    </row>
    <row r="7960" spans="1:3" x14ac:dyDescent="0.25">
      <c r="A7960" t="s">
        <v>292</v>
      </c>
      <c r="B7960" t="s">
        <v>403</v>
      </c>
      <c r="C7960" s="1">
        <v>0.331392724750666</v>
      </c>
    </row>
    <row r="7961" spans="1:3" x14ac:dyDescent="0.25">
      <c r="A7961" t="s">
        <v>292</v>
      </c>
      <c r="B7961" t="s">
        <v>250</v>
      </c>
      <c r="C7961" s="1">
        <v>0.34265799113967599</v>
      </c>
    </row>
    <row r="7962" spans="1:3" x14ac:dyDescent="0.25">
      <c r="A7962" t="s">
        <v>292</v>
      </c>
      <c r="B7962" t="s">
        <v>364</v>
      </c>
      <c r="C7962" s="1">
        <v>0.29988624559601001</v>
      </c>
    </row>
    <row r="7963" spans="1:3" x14ac:dyDescent="0.25">
      <c r="A7963" t="s">
        <v>292</v>
      </c>
      <c r="B7963" t="s">
        <v>152</v>
      </c>
      <c r="C7963" s="1">
        <v>0.291585159861669</v>
      </c>
    </row>
    <row r="7964" spans="1:3" x14ac:dyDescent="0.25">
      <c r="A7964" t="s">
        <v>292</v>
      </c>
      <c r="B7964" t="s">
        <v>254</v>
      </c>
      <c r="C7964" s="1">
        <v>0.292063004206016</v>
      </c>
    </row>
    <row r="7965" spans="1:3" x14ac:dyDescent="0.25">
      <c r="A7965" t="s">
        <v>292</v>
      </c>
      <c r="B7965" t="s">
        <v>255</v>
      </c>
      <c r="C7965" s="1">
        <v>0.30613479903326601</v>
      </c>
    </row>
    <row r="7966" spans="1:3" x14ac:dyDescent="0.25">
      <c r="A7966" t="s">
        <v>292</v>
      </c>
      <c r="B7966" t="s">
        <v>365</v>
      </c>
      <c r="C7966" s="1">
        <v>0.35456828463728401</v>
      </c>
    </row>
    <row r="7967" spans="1:3" x14ac:dyDescent="0.25">
      <c r="A7967" t="s">
        <v>292</v>
      </c>
      <c r="B7967" t="s">
        <v>404</v>
      </c>
      <c r="C7967" s="1">
        <v>0.31219844820015502</v>
      </c>
    </row>
    <row r="7968" spans="1:3" x14ac:dyDescent="0.25">
      <c r="A7968" t="s">
        <v>292</v>
      </c>
      <c r="B7968" t="s">
        <v>367</v>
      </c>
      <c r="C7968" s="1">
        <v>0.30786726104342299</v>
      </c>
    </row>
    <row r="7969" spans="1:3" x14ac:dyDescent="0.25">
      <c r="A7969" t="s">
        <v>292</v>
      </c>
      <c r="B7969" t="s">
        <v>368</v>
      </c>
      <c r="C7969" s="1">
        <v>0.31322891309802697</v>
      </c>
    </row>
    <row r="7970" spans="1:3" x14ac:dyDescent="0.25">
      <c r="A7970" t="s">
        <v>292</v>
      </c>
      <c r="B7970" t="s">
        <v>369</v>
      </c>
      <c r="C7970" s="1">
        <v>0.338461951798323</v>
      </c>
    </row>
    <row r="7971" spans="1:3" x14ac:dyDescent="0.25">
      <c r="A7971" t="s">
        <v>292</v>
      </c>
      <c r="B7971" t="s">
        <v>370</v>
      </c>
      <c r="C7971" s="1">
        <v>0.30583209329448202</v>
      </c>
    </row>
    <row r="7972" spans="1:3" x14ac:dyDescent="0.25">
      <c r="A7972" t="s">
        <v>292</v>
      </c>
      <c r="B7972" t="s">
        <v>371</v>
      </c>
      <c r="C7972" s="1">
        <v>0.29744845708731299</v>
      </c>
    </row>
    <row r="7973" spans="1:3" x14ac:dyDescent="0.25">
      <c r="A7973" t="s">
        <v>292</v>
      </c>
      <c r="B7973" t="s">
        <v>405</v>
      </c>
      <c r="C7973" s="1">
        <v>0.32113751091856901</v>
      </c>
    </row>
    <row r="7974" spans="1:3" x14ac:dyDescent="0.25">
      <c r="A7974" t="s">
        <v>292</v>
      </c>
      <c r="B7974" t="s">
        <v>261</v>
      </c>
      <c r="C7974" s="1">
        <v>0.331436913894115</v>
      </c>
    </row>
    <row r="7975" spans="1:3" x14ac:dyDescent="0.25">
      <c r="A7975" t="s">
        <v>292</v>
      </c>
      <c r="B7975" t="s">
        <v>262</v>
      </c>
      <c r="C7975" s="1">
        <v>0.31945468014698097</v>
      </c>
    </row>
    <row r="7976" spans="1:3" x14ac:dyDescent="0.25">
      <c r="A7976" t="s">
        <v>292</v>
      </c>
      <c r="B7976" t="s">
        <v>417</v>
      </c>
      <c r="C7976" s="1">
        <v>0.31810313673398999</v>
      </c>
    </row>
    <row r="7977" spans="1:3" x14ac:dyDescent="0.25">
      <c r="A7977" t="s">
        <v>292</v>
      </c>
      <c r="B7977" t="s">
        <v>264</v>
      </c>
      <c r="C7977" s="1">
        <v>0.30618220423572001</v>
      </c>
    </row>
    <row r="7978" spans="1:3" x14ac:dyDescent="0.25">
      <c r="A7978" t="s">
        <v>292</v>
      </c>
      <c r="B7978" t="s">
        <v>372</v>
      </c>
      <c r="C7978" s="1">
        <v>0.33429260641964897</v>
      </c>
    </row>
    <row r="7979" spans="1:3" x14ac:dyDescent="0.25">
      <c r="A7979" t="s">
        <v>292</v>
      </c>
      <c r="B7979" t="s">
        <v>383</v>
      </c>
      <c r="C7979" s="1">
        <v>0.34105572542393398</v>
      </c>
    </row>
    <row r="7980" spans="1:3" x14ac:dyDescent="0.25">
      <c r="A7980" t="s">
        <v>292</v>
      </c>
      <c r="B7980" t="s">
        <v>265</v>
      </c>
      <c r="C7980" s="1">
        <v>0.29621059282927498</v>
      </c>
    </row>
    <row r="7981" spans="1:3" x14ac:dyDescent="0.25">
      <c r="A7981" t="s">
        <v>292</v>
      </c>
      <c r="B7981" t="s">
        <v>266</v>
      </c>
      <c r="C7981" s="1">
        <v>0.30622511867676999</v>
      </c>
    </row>
    <row r="7982" spans="1:3" x14ac:dyDescent="0.25">
      <c r="A7982" t="s">
        <v>292</v>
      </c>
      <c r="B7982" t="s">
        <v>267</v>
      </c>
      <c r="C7982" s="1">
        <v>0.31141365855997499</v>
      </c>
    </row>
    <row r="7983" spans="1:3" x14ac:dyDescent="0.25">
      <c r="A7983" t="s">
        <v>292</v>
      </c>
      <c r="B7983" t="s">
        <v>268</v>
      </c>
      <c r="C7983" s="1">
        <v>0.30703674254746699</v>
      </c>
    </row>
    <row r="7984" spans="1:3" x14ac:dyDescent="0.25">
      <c r="A7984" t="s">
        <v>292</v>
      </c>
      <c r="B7984" t="s">
        <v>271</v>
      </c>
      <c r="C7984" s="1">
        <v>0.30445397434655103</v>
      </c>
    </row>
    <row r="7985" spans="1:3" x14ac:dyDescent="0.25">
      <c r="A7985" t="s">
        <v>292</v>
      </c>
      <c r="B7985" t="s">
        <v>407</v>
      </c>
      <c r="C7985" s="1">
        <v>0.33420830074920399</v>
      </c>
    </row>
    <row r="7986" spans="1:3" x14ac:dyDescent="0.25">
      <c r="A7986" t="s">
        <v>292</v>
      </c>
      <c r="B7986" t="s">
        <v>375</v>
      </c>
      <c r="C7986" s="1">
        <v>0.30864333210097</v>
      </c>
    </row>
    <row r="7987" spans="1:3" x14ac:dyDescent="0.25">
      <c r="A7987" t="s">
        <v>292</v>
      </c>
      <c r="B7987" t="s">
        <v>418</v>
      </c>
      <c r="C7987" s="1">
        <v>0.32529407292804602</v>
      </c>
    </row>
    <row r="7988" spans="1:3" x14ac:dyDescent="0.25">
      <c r="A7988" t="s">
        <v>292</v>
      </c>
      <c r="B7988" t="s">
        <v>272</v>
      </c>
      <c r="C7988" s="1">
        <v>0.31213941315367499</v>
      </c>
    </row>
    <row r="7989" spans="1:3" x14ac:dyDescent="0.25">
      <c r="A7989" t="s">
        <v>292</v>
      </c>
      <c r="B7989" t="s">
        <v>408</v>
      </c>
      <c r="C7989" s="1">
        <v>0.32995760838851301</v>
      </c>
    </row>
    <row r="7990" spans="1:3" x14ac:dyDescent="0.25">
      <c r="A7990" t="s">
        <v>292</v>
      </c>
      <c r="B7990" t="s">
        <v>153</v>
      </c>
      <c r="C7990" s="1">
        <v>0.295539728087719</v>
      </c>
    </row>
    <row r="7991" spans="1:3" x14ac:dyDescent="0.25">
      <c r="A7991" t="s">
        <v>468</v>
      </c>
      <c r="B7991" t="s">
        <v>122</v>
      </c>
      <c r="C7991" s="1">
        <v>0.296881754849742</v>
      </c>
    </row>
    <row r="7992" spans="1:3" x14ac:dyDescent="0.25">
      <c r="A7992" t="s">
        <v>468</v>
      </c>
      <c r="B7992" t="s">
        <v>194</v>
      </c>
      <c r="C7992" s="1">
        <v>0.30266132976874599</v>
      </c>
    </row>
    <row r="7993" spans="1:3" x14ac:dyDescent="0.25">
      <c r="A7993" t="s">
        <v>468</v>
      </c>
      <c r="B7993" t="s">
        <v>135</v>
      </c>
      <c r="C7993" s="1">
        <v>0.29052468853728902</v>
      </c>
    </row>
    <row r="7994" spans="1:3" x14ac:dyDescent="0.25">
      <c r="A7994" t="s">
        <v>468</v>
      </c>
      <c r="B7994" t="s">
        <v>143</v>
      </c>
      <c r="C7994" s="1">
        <v>0.29774352936821802</v>
      </c>
    </row>
    <row r="7995" spans="1:3" x14ac:dyDescent="0.25">
      <c r="A7995" t="s">
        <v>468</v>
      </c>
      <c r="B7995" t="s">
        <v>242</v>
      </c>
      <c r="C7995" s="1">
        <v>0.29156474950318101</v>
      </c>
    </row>
    <row r="7996" spans="1:3" x14ac:dyDescent="0.25">
      <c r="A7996" t="s">
        <v>468</v>
      </c>
      <c r="B7996" t="s">
        <v>253</v>
      </c>
      <c r="C7996" s="1">
        <v>0.31205597559822301</v>
      </c>
    </row>
    <row r="7997" spans="1:3" x14ac:dyDescent="0.25">
      <c r="A7997" t="s">
        <v>469</v>
      </c>
      <c r="B7997" t="s">
        <v>155</v>
      </c>
      <c r="C7997" s="1">
        <v>0.30217166730764</v>
      </c>
    </row>
    <row r="7998" spans="1:3" x14ac:dyDescent="0.25">
      <c r="A7998" t="s">
        <v>469</v>
      </c>
      <c r="B7998" t="s">
        <v>162</v>
      </c>
      <c r="C7998" s="1">
        <v>0.30713545525767599</v>
      </c>
    </row>
    <row r="7999" spans="1:3" x14ac:dyDescent="0.25">
      <c r="A7999" t="s">
        <v>469</v>
      </c>
      <c r="B7999" t="s">
        <v>184</v>
      </c>
      <c r="C7999" s="1">
        <v>0.31508403136201102</v>
      </c>
    </row>
    <row r="8000" spans="1:3" x14ac:dyDescent="0.25">
      <c r="A8000" t="s">
        <v>469</v>
      </c>
      <c r="B8000" t="s">
        <v>294</v>
      </c>
      <c r="C8000" s="1">
        <v>0.33530317683674998</v>
      </c>
    </row>
    <row r="8001" spans="1:3" x14ac:dyDescent="0.25">
      <c r="A8001" t="s">
        <v>469</v>
      </c>
      <c r="B8001" t="s">
        <v>187</v>
      </c>
      <c r="C8001" s="1">
        <v>0.30726007503818797</v>
      </c>
    </row>
    <row r="8002" spans="1:3" x14ac:dyDescent="0.25">
      <c r="A8002" t="s">
        <v>469</v>
      </c>
      <c r="B8002" t="s">
        <v>188</v>
      </c>
      <c r="C8002" s="1">
        <v>0.33453761304434598</v>
      </c>
    </row>
    <row r="8003" spans="1:3" x14ac:dyDescent="0.25">
      <c r="A8003" t="s">
        <v>469</v>
      </c>
      <c r="B8003" t="s">
        <v>190</v>
      </c>
      <c r="C8003" s="1">
        <v>0.31125569745527198</v>
      </c>
    </row>
    <row r="8004" spans="1:3" x14ac:dyDescent="0.25">
      <c r="A8004" t="s">
        <v>469</v>
      </c>
      <c r="B8004" t="s">
        <v>302</v>
      </c>
      <c r="C8004" s="1">
        <v>0.32982243987698801</v>
      </c>
    </row>
    <row r="8005" spans="1:3" x14ac:dyDescent="0.25">
      <c r="A8005" t="s">
        <v>469</v>
      </c>
      <c r="B8005" t="s">
        <v>308</v>
      </c>
      <c r="C8005" s="1">
        <v>0.28992504241473899</v>
      </c>
    </row>
    <row r="8006" spans="1:3" x14ac:dyDescent="0.25">
      <c r="A8006" t="s">
        <v>469</v>
      </c>
      <c r="B8006" t="s">
        <v>128</v>
      </c>
      <c r="C8006" s="1">
        <v>0.313245801906193</v>
      </c>
    </row>
    <row r="8007" spans="1:3" x14ac:dyDescent="0.25">
      <c r="A8007" t="s">
        <v>469</v>
      </c>
      <c r="B8007" t="s">
        <v>200</v>
      </c>
      <c r="C8007" s="1">
        <v>0.32178668327467802</v>
      </c>
    </row>
    <row r="8008" spans="1:3" x14ac:dyDescent="0.25">
      <c r="A8008" t="s">
        <v>469</v>
      </c>
      <c r="B8008" t="s">
        <v>394</v>
      </c>
      <c r="C8008" s="1">
        <v>0.31785231675208803</v>
      </c>
    </row>
    <row r="8009" spans="1:3" x14ac:dyDescent="0.25">
      <c r="A8009" t="s">
        <v>469</v>
      </c>
      <c r="B8009" t="s">
        <v>318</v>
      </c>
      <c r="C8009" s="1">
        <v>0.33635979988741799</v>
      </c>
    </row>
    <row r="8010" spans="1:3" x14ac:dyDescent="0.25">
      <c r="A8010" t="s">
        <v>469</v>
      </c>
      <c r="B8010" t="s">
        <v>131</v>
      </c>
      <c r="C8010" s="1">
        <v>0.34347811607211798</v>
      </c>
    </row>
    <row r="8011" spans="1:3" x14ac:dyDescent="0.25">
      <c r="A8011" t="s">
        <v>469</v>
      </c>
      <c r="B8011" t="s">
        <v>208</v>
      </c>
      <c r="C8011" s="1">
        <v>0.33340450361023</v>
      </c>
    </row>
    <row r="8012" spans="1:3" x14ac:dyDescent="0.25">
      <c r="A8012" t="s">
        <v>469</v>
      </c>
      <c r="B8012" t="s">
        <v>209</v>
      </c>
      <c r="C8012" s="1">
        <v>0.29544392433491501</v>
      </c>
    </row>
    <row r="8013" spans="1:3" x14ac:dyDescent="0.25">
      <c r="A8013" t="s">
        <v>469</v>
      </c>
      <c r="B8013" t="s">
        <v>213</v>
      </c>
      <c r="C8013" s="1">
        <v>0.29732381890710702</v>
      </c>
    </row>
    <row r="8014" spans="1:3" x14ac:dyDescent="0.25">
      <c r="A8014" t="s">
        <v>469</v>
      </c>
      <c r="B8014" t="s">
        <v>215</v>
      </c>
      <c r="C8014" s="1">
        <v>0.30252465258384098</v>
      </c>
    </row>
    <row r="8015" spans="1:3" x14ac:dyDescent="0.25">
      <c r="A8015" t="s">
        <v>469</v>
      </c>
      <c r="B8015" t="s">
        <v>216</v>
      </c>
      <c r="C8015" s="1">
        <v>0.317117387993817</v>
      </c>
    </row>
    <row r="8016" spans="1:3" x14ac:dyDescent="0.25">
      <c r="A8016" t="s">
        <v>469</v>
      </c>
      <c r="B8016" t="s">
        <v>218</v>
      </c>
      <c r="C8016" s="1">
        <v>0.313876320910561</v>
      </c>
    </row>
    <row r="8017" spans="1:3" x14ac:dyDescent="0.25">
      <c r="A8017" t="s">
        <v>469</v>
      </c>
      <c r="B8017" t="s">
        <v>399</v>
      </c>
      <c r="C8017" s="1">
        <v>0.30402294840252603</v>
      </c>
    </row>
    <row r="8018" spans="1:3" x14ac:dyDescent="0.25">
      <c r="A8018" t="s">
        <v>469</v>
      </c>
      <c r="B8018" t="s">
        <v>225</v>
      </c>
      <c r="C8018" s="1">
        <v>0.29770710835589898</v>
      </c>
    </row>
    <row r="8019" spans="1:3" x14ac:dyDescent="0.25">
      <c r="A8019" t="s">
        <v>469</v>
      </c>
      <c r="B8019" t="s">
        <v>137</v>
      </c>
      <c r="C8019" s="1">
        <v>0.296879109820814</v>
      </c>
    </row>
    <row r="8020" spans="1:3" x14ac:dyDescent="0.25">
      <c r="A8020" t="s">
        <v>469</v>
      </c>
      <c r="B8020" t="s">
        <v>227</v>
      </c>
      <c r="C8020" s="1">
        <v>0.33381730613579302</v>
      </c>
    </row>
    <row r="8021" spans="1:3" x14ac:dyDescent="0.25">
      <c r="A8021" t="s">
        <v>469</v>
      </c>
      <c r="B8021" t="s">
        <v>228</v>
      </c>
      <c r="C8021" s="1">
        <v>0.332958834516214</v>
      </c>
    </row>
    <row r="8022" spans="1:3" x14ac:dyDescent="0.25">
      <c r="A8022" t="s">
        <v>469</v>
      </c>
      <c r="B8022" t="s">
        <v>231</v>
      </c>
      <c r="C8022" s="1">
        <v>0.29139293910646602</v>
      </c>
    </row>
    <row r="8023" spans="1:3" x14ac:dyDescent="0.25">
      <c r="A8023" t="s">
        <v>469</v>
      </c>
      <c r="B8023" t="s">
        <v>233</v>
      </c>
      <c r="C8023" s="1">
        <v>0.29809711796101701</v>
      </c>
    </row>
    <row r="8024" spans="1:3" x14ac:dyDescent="0.25">
      <c r="A8024" t="s">
        <v>469</v>
      </c>
      <c r="B8024" t="s">
        <v>234</v>
      </c>
      <c r="C8024" s="1">
        <v>0.306146020103512</v>
      </c>
    </row>
    <row r="8025" spans="1:3" x14ac:dyDescent="0.25">
      <c r="A8025" t="s">
        <v>469</v>
      </c>
      <c r="B8025" t="s">
        <v>236</v>
      </c>
      <c r="C8025" s="1">
        <v>0.31069990642991002</v>
      </c>
    </row>
    <row r="8026" spans="1:3" x14ac:dyDescent="0.25">
      <c r="A8026" t="s">
        <v>469</v>
      </c>
      <c r="B8026" t="s">
        <v>141</v>
      </c>
      <c r="C8026" s="1">
        <v>0.314890616013767</v>
      </c>
    </row>
    <row r="8027" spans="1:3" x14ac:dyDescent="0.25">
      <c r="A8027" t="s">
        <v>469</v>
      </c>
      <c r="B8027" t="s">
        <v>350</v>
      </c>
      <c r="C8027" s="1">
        <v>0.30339609527959499</v>
      </c>
    </row>
    <row r="8028" spans="1:3" x14ac:dyDescent="0.25">
      <c r="A8028" t="s">
        <v>469</v>
      </c>
      <c r="B8028" t="s">
        <v>237</v>
      </c>
      <c r="C8028" s="1">
        <v>0.31983495942198098</v>
      </c>
    </row>
    <row r="8029" spans="1:3" x14ac:dyDescent="0.25">
      <c r="A8029" t="s">
        <v>469</v>
      </c>
      <c r="B8029" t="s">
        <v>239</v>
      </c>
      <c r="C8029" s="1">
        <v>0.308184692501136</v>
      </c>
    </row>
    <row r="8030" spans="1:3" x14ac:dyDescent="0.25">
      <c r="A8030" t="s">
        <v>469</v>
      </c>
      <c r="B8030" t="s">
        <v>242</v>
      </c>
      <c r="C8030" s="1">
        <v>0.35033636409247199</v>
      </c>
    </row>
    <row r="8031" spans="1:3" x14ac:dyDescent="0.25">
      <c r="A8031" t="s">
        <v>469</v>
      </c>
      <c r="B8031" t="s">
        <v>361</v>
      </c>
      <c r="C8031" s="1">
        <v>0.31684111733536902</v>
      </c>
    </row>
    <row r="8032" spans="1:3" x14ac:dyDescent="0.25">
      <c r="A8032" t="s">
        <v>469</v>
      </c>
      <c r="B8032" t="s">
        <v>246</v>
      </c>
      <c r="C8032" s="1">
        <v>0.30233155103246101</v>
      </c>
    </row>
    <row r="8033" spans="1:3" x14ac:dyDescent="0.25">
      <c r="A8033" t="s">
        <v>469</v>
      </c>
      <c r="B8033" t="s">
        <v>247</v>
      </c>
      <c r="C8033" s="1">
        <v>0.30174501829822298</v>
      </c>
    </row>
    <row r="8034" spans="1:3" x14ac:dyDescent="0.25">
      <c r="A8034" t="s">
        <v>469</v>
      </c>
      <c r="B8034" t="s">
        <v>250</v>
      </c>
      <c r="C8034" s="1">
        <v>0.29369455029092101</v>
      </c>
    </row>
    <row r="8035" spans="1:3" x14ac:dyDescent="0.25">
      <c r="A8035" t="s">
        <v>469</v>
      </c>
      <c r="B8035" t="s">
        <v>253</v>
      </c>
      <c r="C8035" s="1">
        <v>0.30269494251065898</v>
      </c>
    </row>
    <row r="8036" spans="1:3" x14ac:dyDescent="0.25">
      <c r="A8036" t="s">
        <v>469</v>
      </c>
      <c r="B8036" t="s">
        <v>365</v>
      </c>
      <c r="C8036" s="1">
        <v>0.30481659295925201</v>
      </c>
    </row>
    <row r="8037" spans="1:3" x14ac:dyDescent="0.25">
      <c r="A8037" t="s">
        <v>469</v>
      </c>
      <c r="B8037" t="s">
        <v>263</v>
      </c>
      <c r="C8037" s="1">
        <v>0.29678185367109</v>
      </c>
    </row>
    <row r="8038" spans="1:3" x14ac:dyDescent="0.25">
      <c r="A8038" t="s">
        <v>469</v>
      </c>
      <c r="B8038" t="s">
        <v>267</v>
      </c>
      <c r="C8038" s="1">
        <v>0.31692445429886701</v>
      </c>
    </row>
    <row r="8039" spans="1:3" x14ac:dyDescent="0.25">
      <c r="A8039" t="s">
        <v>469</v>
      </c>
      <c r="B8039" t="s">
        <v>271</v>
      </c>
      <c r="C8039" s="1">
        <v>0.32621448008033799</v>
      </c>
    </row>
    <row r="8040" spans="1:3" x14ac:dyDescent="0.25">
      <c r="A8040" t="s">
        <v>469</v>
      </c>
      <c r="B8040" t="s">
        <v>272</v>
      </c>
      <c r="C8040" s="1">
        <v>0.28893903824577</v>
      </c>
    </row>
    <row r="8041" spans="1:3" x14ac:dyDescent="0.25">
      <c r="A8041" t="s">
        <v>469</v>
      </c>
      <c r="B8041" t="s">
        <v>153</v>
      </c>
      <c r="C8041" s="1">
        <v>0.290214258513326</v>
      </c>
    </row>
    <row r="8042" spans="1:3" x14ac:dyDescent="0.25">
      <c r="A8042" t="s">
        <v>184</v>
      </c>
      <c r="B8042" t="s">
        <v>155</v>
      </c>
      <c r="C8042" s="1">
        <v>0.321982002840009</v>
      </c>
    </row>
    <row r="8043" spans="1:3" x14ac:dyDescent="0.25">
      <c r="A8043" t="s">
        <v>184</v>
      </c>
      <c r="B8043" t="s">
        <v>162</v>
      </c>
      <c r="C8043" s="1">
        <v>0.334518064520681</v>
      </c>
    </row>
    <row r="8044" spans="1:3" x14ac:dyDescent="0.25">
      <c r="A8044" t="s">
        <v>184</v>
      </c>
      <c r="B8044" t="s">
        <v>293</v>
      </c>
      <c r="C8044" s="1">
        <v>0.30279338472082101</v>
      </c>
    </row>
    <row r="8045" spans="1:3" x14ac:dyDescent="0.25">
      <c r="A8045" t="s">
        <v>184</v>
      </c>
      <c r="B8045" t="s">
        <v>294</v>
      </c>
      <c r="C8045" s="1">
        <v>0.33635463522997799</v>
      </c>
    </row>
    <row r="8046" spans="1:3" x14ac:dyDescent="0.25">
      <c r="A8046" t="s">
        <v>184</v>
      </c>
      <c r="B8046" t="s">
        <v>119</v>
      </c>
      <c r="C8046" s="1">
        <v>0.29784392030928503</v>
      </c>
    </row>
    <row r="8047" spans="1:3" x14ac:dyDescent="0.25">
      <c r="A8047" t="s">
        <v>184</v>
      </c>
      <c r="B8047" t="s">
        <v>186</v>
      </c>
      <c r="C8047" s="1">
        <v>0.30850682131951601</v>
      </c>
    </row>
    <row r="8048" spans="1:3" x14ac:dyDescent="0.25">
      <c r="A8048" t="s">
        <v>184</v>
      </c>
      <c r="B8048" t="s">
        <v>473</v>
      </c>
      <c r="C8048" s="1">
        <v>0.303286514529365</v>
      </c>
    </row>
    <row r="8049" spans="1:3" x14ac:dyDescent="0.25">
      <c r="A8049" t="s">
        <v>184</v>
      </c>
      <c r="B8049" t="s">
        <v>297</v>
      </c>
      <c r="C8049" s="1">
        <v>0.29307985101102102</v>
      </c>
    </row>
    <row r="8050" spans="1:3" x14ac:dyDescent="0.25">
      <c r="A8050" t="s">
        <v>184</v>
      </c>
      <c r="B8050" t="s">
        <v>187</v>
      </c>
      <c r="C8050" s="1">
        <v>0.33918215634388499</v>
      </c>
    </row>
    <row r="8051" spans="1:3" x14ac:dyDescent="0.25">
      <c r="A8051" t="s">
        <v>184</v>
      </c>
      <c r="B8051" t="s">
        <v>120</v>
      </c>
      <c r="C8051" s="1">
        <v>0.29864243048111599</v>
      </c>
    </row>
    <row r="8052" spans="1:3" x14ac:dyDescent="0.25">
      <c r="A8052" t="s">
        <v>184</v>
      </c>
      <c r="B8052" t="s">
        <v>122</v>
      </c>
      <c r="C8052" s="1">
        <v>0.303308865404739</v>
      </c>
    </row>
    <row r="8053" spans="1:3" x14ac:dyDescent="0.25">
      <c r="A8053" t="s">
        <v>184</v>
      </c>
      <c r="B8053" t="s">
        <v>188</v>
      </c>
      <c r="C8053" s="1">
        <v>0.329387725108228</v>
      </c>
    </row>
    <row r="8054" spans="1:3" x14ac:dyDescent="0.25">
      <c r="A8054" t="s">
        <v>184</v>
      </c>
      <c r="B8054" t="s">
        <v>190</v>
      </c>
      <c r="C8054" s="1">
        <v>0.30593588348165401</v>
      </c>
    </row>
    <row r="8055" spans="1:3" x14ac:dyDescent="0.25">
      <c r="A8055" t="s">
        <v>184</v>
      </c>
      <c r="B8055" t="s">
        <v>300</v>
      </c>
      <c r="C8055" s="1">
        <v>0.333479921716898</v>
      </c>
    </row>
    <row r="8056" spans="1:3" x14ac:dyDescent="0.25">
      <c r="A8056" t="s">
        <v>184</v>
      </c>
      <c r="B8056" t="s">
        <v>191</v>
      </c>
      <c r="C8056" s="1">
        <v>0.29947337989700101</v>
      </c>
    </row>
    <row r="8057" spans="1:3" x14ac:dyDescent="0.25">
      <c r="A8057" t="s">
        <v>184</v>
      </c>
      <c r="B8057" t="s">
        <v>301</v>
      </c>
      <c r="C8057" s="1">
        <v>0.29060070808708499</v>
      </c>
    </row>
    <row r="8058" spans="1:3" x14ac:dyDescent="0.25">
      <c r="A8058" t="s">
        <v>184</v>
      </c>
      <c r="B8058" t="s">
        <v>302</v>
      </c>
      <c r="C8058" s="1">
        <v>0.33185778362290203</v>
      </c>
    </row>
    <row r="8059" spans="1:3" x14ac:dyDescent="0.25">
      <c r="A8059" t="s">
        <v>184</v>
      </c>
      <c r="B8059" t="s">
        <v>303</v>
      </c>
      <c r="C8059" s="1">
        <v>0.29271680417128898</v>
      </c>
    </row>
    <row r="8060" spans="1:3" x14ac:dyDescent="0.25">
      <c r="A8060" t="s">
        <v>184</v>
      </c>
      <c r="B8060" t="s">
        <v>126</v>
      </c>
      <c r="C8060" s="1">
        <v>0.30107765869928599</v>
      </c>
    </row>
    <row r="8061" spans="1:3" x14ac:dyDescent="0.25">
      <c r="A8061" t="s">
        <v>184</v>
      </c>
      <c r="B8061" t="s">
        <v>192</v>
      </c>
      <c r="C8061" s="1">
        <v>0.303034840806513</v>
      </c>
    </row>
    <row r="8062" spans="1:3" x14ac:dyDescent="0.25">
      <c r="A8062" t="s">
        <v>184</v>
      </c>
      <c r="B8062" t="s">
        <v>194</v>
      </c>
      <c r="C8062" s="1">
        <v>0.31383774255750402</v>
      </c>
    </row>
    <row r="8063" spans="1:3" x14ac:dyDescent="0.25">
      <c r="A8063" t="s">
        <v>184</v>
      </c>
      <c r="B8063" t="s">
        <v>306</v>
      </c>
      <c r="C8063" s="1">
        <v>0.30583282671936501</v>
      </c>
    </row>
    <row r="8064" spans="1:3" x14ac:dyDescent="0.25">
      <c r="A8064" t="s">
        <v>184</v>
      </c>
      <c r="B8064" t="s">
        <v>195</v>
      </c>
      <c r="C8064" s="1">
        <v>0.32639822093902299</v>
      </c>
    </row>
    <row r="8065" spans="1:3" x14ac:dyDescent="0.25">
      <c r="A8065" t="s">
        <v>184</v>
      </c>
      <c r="B8065" t="s">
        <v>476</v>
      </c>
      <c r="C8065" s="1">
        <v>0.29449415229588399</v>
      </c>
    </row>
    <row r="8066" spans="1:3" x14ac:dyDescent="0.25">
      <c r="A8066" t="s">
        <v>184</v>
      </c>
      <c r="B8066" t="s">
        <v>196</v>
      </c>
      <c r="C8066" s="1">
        <v>0.29980186481975102</v>
      </c>
    </row>
    <row r="8067" spans="1:3" x14ac:dyDescent="0.25">
      <c r="A8067" t="s">
        <v>184</v>
      </c>
      <c r="B8067" t="s">
        <v>197</v>
      </c>
      <c r="C8067" s="1">
        <v>0.30735213382597198</v>
      </c>
    </row>
    <row r="8068" spans="1:3" x14ac:dyDescent="0.25">
      <c r="A8068" t="s">
        <v>184</v>
      </c>
      <c r="B8068" t="s">
        <v>309</v>
      </c>
      <c r="C8068" s="1">
        <v>0.30959644965581101</v>
      </c>
    </row>
    <row r="8069" spans="1:3" x14ac:dyDescent="0.25">
      <c r="A8069" t="s">
        <v>184</v>
      </c>
      <c r="B8069" t="s">
        <v>128</v>
      </c>
      <c r="C8069" s="1">
        <v>0.34677478778207799</v>
      </c>
    </row>
    <row r="8070" spans="1:3" x14ac:dyDescent="0.25">
      <c r="A8070" t="s">
        <v>184</v>
      </c>
      <c r="B8070" t="s">
        <v>310</v>
      </c>
      <c r="C8070" s="1">
        <v>0.30672533042876399</v>
      </c>
    </row>
    <row r="8071" spans="1:3" x14ac:dyDescent="0.25">
      <c r="A8071" t="s">
        <v>184</v>
      </c>
      <c r="B8071" t="s">
        <v>311</v>
      </c>
      <c r="C8071" s="1">
        <v>0.31728860631126399</v>
      </c>
    </row>
    <row r="8072" spans="1:3" x14ac:dyDescent="0.25">
      <c r="A8072" t="s">
        <v>184</v>
      </c>
      <c r="B8072" t="s">
        <v>200</v>
      </c>
      <c r="C8072" s="1">
        <v>0.31966908091660801</v>
      </c>
    </row>
    <row r="8073" spans="1:3" x14ac:dyDescent="0.25">
      <c r="A8073" t="s">
        <v>184</v>
      </c>
      <c r="B8073" t="s">
        <v>479</v>
      </c>
      <c r="C8073" s="1">
        <v>0.29314183228950103</v>
      </c>
    </row>
    <row r="8074" spans="1:3" x14ac:dyDescent="0.25">
      <c r="A8074" t="s">
        <v>184</v>
      </c>
      <c r="B8074" t="s">
        <v>203</v>
      </c>
      <c r="C8074" s="1">
        <v>0.31066186980070998</v>
      </c>
    </row>
    <row r="8075" spans="1:3" x14ac:dyDescent="0.25">
      <c r="A8075" t="s">
        <v>184</v>
      </c>
      <c r="B8075" t="s">
        <v>204</v>
      </c>
      <c r="C8075" s="1">
        <v>0.29962486969941698</v>
      </c>
    </row>
    <row r="8076" spans="1:3" x14ac:dyDescent="0.25">
      <c r="A8076" t="s">
        <v>184</v>
      </c>
      <c r="B8076" t="s">
        <v>205</v>
      </c>
      <c r="C8076" s="1">
        <v>0.31158571880650499</v>
      </c>
    </row>
    <row r="8077" spans="1:3" x14ac:dyDescent="0.25">
      <c r="A8077" t="s">
        <v>184</v>
      </c>
      <c r="B8077" t="s">
        <v>317</v>
      </c>
      <c r="C8077" s="1">
        <v>0.29333037833481801</v>
      </c>
    </row>
    <row r="8078" spans="1:3" x14ac:dyDescent="0.25">
      <c r="A8078" t="s">
        <v>184</v>
      </c>
      <c r="B8078" t="s">
        <v>318</v>
      </c>
      <c r="C8078" s="1">
        <v>0.348556577344586</v>
      </c>
    </row>
    <row r="8079" spans="1:3" x14ac:dyDescent="0.25">
      <c r="A8079" t="s">
        <v>184</v>
      </c>
      <c r="B8079" t="s">
        <v>130</v>
      </c>
      <c r="C8079" s="1">
        <v>0.32997988702730602</v>
      </c>
    </row>
    <row r="8080" spans="1:3" x14ac:dyDescent="0.25">
      <c r="A8080" t="s">
        <v>184</v>
      </c>
      <c r="B8080" t="s">
        <v>319</v>
      </c>
      <c r="C8080" s="1">
        <v>0.29642709807635498</v>
      </c>
    </row>
    <row r="8081" spans="1:3" x14ac:dyDescent="0.25">
      <c r="A8081" t="s">
        <v>184</v>
      </c>
      <c r="B8081" t="s">
        <v>206</v>
      </c>
      <c r="C8081" s="1">
        <v>0.31474564081923201</v>
      </c>
    </row>
    <row r="8082" spans="1:3" x14ac:dyDescent="0.25">
      <c r="A8082" t="s">
        <v>184</v>
      </c>
      <c r="B8082" t="s">
        <v>131</v>
      </c>
      <c r="C8082" s="1">
        <v>0.37160336732844601</v>
      </c>
    </row>
    <row r="8083" spans="1:3" x14ac:dyDescent="0.25">
      <c r="A8083" t="s">
        <v>184</v>
      </c>
      <c r="B8083" t="s">
        <v>322</v>
      </c>
      <c r="C8083" s="1">
        <v>0.32019723059843902</v>
      </c>
    </row>
    <row r="8084" spans="1:3" x14ac:dyDescent="0.25">
      <c r="A8084" t="s">
        <v>184</v>
      </c>
      <c r="B8084" t="s">
        <v>482</v>
      </c>
      <c r="C8084" s="1">
        <v>0.29575243004033702</v>
      </c>
    </row>
    <row r="8085" spans="1:3" x14ac:dyDescent="0.25">
      <c r="A8085" t="s">
        <v>184</v>
      </c>
      <c r="B8085" t="s">
        <v>132</v>
      </c>
      <c r="C8085" s="1">
        <v>0.29983426678076602</v>
      </c>
    </row>
    <row r="8086" spans="1:3" x14ac:dyDescent="0.25">
      <c r="A8086" t="s">
        <v>184</v>
      </c>
      <c r="B8086" t="s">
        <v>133</v>
      </c>
      <c r="C8086" s="1">
        <v>0.31073622395300399</v>
      </c>
    </row>
    <row r="8087" spans="1:3" x14ac:dyDescent="0.25">
      <c r="A8087" t="s">
        <v>184</v>
      </c>
      <c r="B8087" t="s">
        <v>207</v>
      </c>
      <c r="C8087" s="1">
        <v>0.299798977858314</v>
      </c>
    </row>
    <row r="8088" spans="1:3" x14ac:dyDescent="0.25">
      <c r="A8088" t="s">
        <v>184</v>
      </c>
      <c r="B8088" t="s">
        <v>208</v>
      </c>
      <c r="C8088" s="1">
        <v>0.35990678600994902</v>
      </c>
    </row>
    <row r="8089" spans="1:3" x14ac:dyDescent="0.25">
      <c r="A8089" t="s">
        <v>184</v>
      </c>
      <c r="B8089" t="s">
        <v>209</v>
      </c>
      <c r="C8089" s="1">
        <v>0.33385331487437803</v>
      </c>
    </row>
    <row r="8090" spans="1:3" x14ac:dyDescent="0.25">
      <c r="A8090" t="s">
        <v>184</v>
      </c>
      <c r="B8090" t="s">
        <v>211</v>
      </c>
      <c r="C8090" s="1">
        <v>0.305117564689034</v>
      </c>
    </row>
    <row r="8091" spans="1:3" x14ac:dyDescent="0.25">
      <c r="A8091" t="s">
        <v>184</v>
      </c>
      <c r="B8091" t="s">
        <v>213</v>
      </c>
      <c r="C8091" s="1">
        <v>0.32825715042489201</v>
      </c>
    </row>
    <row r="8092" spans="1:3" x14ac:dyDescent="0.25">
      <c r="A8092" t="s">
        <v>184</v>
      </c>
      <c r="B8092" t="s">
        <v>214</v>
      </c>
      <c r="C8092" s="1">
        <v>0.31243406841893001</v>
      </c>
    </row>
    <row r="8093" spans="1:3" x14ac:dyDescent="0.25">
      <c r="A8093" t="s">
        <v>184</v>
      </c>
      <c r="B8093" t="s">
        <v>332</v>
      </c>
      <c r="C8093" s="1">
        <v>0.29558655002300299</v>
      </c>
    </row>
    <row r="8094" spans="1:3" x14ac:dyDescent="0.25">
      <c r="A8094" t="s">
        <v>184</v>
      </c>
      <c r="B8094" t="s">
        <v>215</v>
      </c>
      <c r="C8094" s="1">
        <v>0.31800381849205001</v>
      </c>
    </row>
    <row r="8095" spans="1:3" x14ac:dyDescent="0.25">
      <c r="A8095" t="s">
        <v>184</v>
      </c>
      <c r="B8095" t="s">
        <v>216</v>
      </c>
      <c r="C8095" s="1">
        <v>0.315932866307997</v>
      </c>
    </row>
    <row r="8096" spans="1:3" x14ac:dyDescent="0.25">
      <c r="A8096" t="s">
        <v>184</v>
      </c>
      <c r="B8096" t="s">
        <v>135</v>
      </c>
      <c r="C8096" s="1">
        <v>0.32329747447171697</v>
      </c>
    </row>
    <row r="8097" spans="1:3" x14ac:dyDescent="0.25">
      <c r="A8097" t="s">
        <v>184</v>
      </c>
      <c r="B8097" t="s">
        <v>218</v>
      </c>
      <c r="C8097" s="1">
        <v>0.325479648141212</v>
      </c>
    </row>
    <row r="8098" spans="1:3" x14ac:dyDescent="0.25">
      <c r="A8098" t="s">
        <v>184</v>
      </c>
      <c r="B8098" t="s">
        <v>421</v>
      </c>
      <c r="C8098" s="1">
        <v>0.30782621072967797</v>
      </c>
    </row>
    <row r="8099" spans="1:3" x14ac:dyDescent="0.25">
      <c r="A8099" t="s">
        <v>184</v>
      </c>
      <c r="B8099" t="s">
        <v>136</v>
      </c>
      <c r="C8099" s="1">
        <v>0.295246213365707</v>
      </c>
    </row>
    <row r="8100" spans="1:3" x14ac:dyDescent="0.25">
      <c r="A8100" t="s">
        <v>184</v>
      </c>
      <c r="B8100" t="s">
        <v>219</v>
      </c>
      <c r="C8100" s="1">
        <v>0.30816590297292101</v>
      </c>
    </row>
    <row r="8101" spans="1:3" x14ac:dyDescent="0.25">
      <c r="A8101" t="s">
        <v>184</v>
      </c>
      <c r="B8101" t="s">
        <v>222</v>
      </c>
      <c r="C8101" s="1">
        <v>0.29811301865369799</v>
      </c>
    </row>
    <row r="8102" spans="1:3" x14ac:dyDescent="0.25">
      <c r="A8102" t="s">
        <v>184</v>
      </c>
      <c r="B8102" t="s">
        <v>223</v>
      </c>
      <c r="C8102" s="1">
        <v>0.308716308182716</v>
      </c>
    </row>
    <row r="8103" spans="1:3" x14ac:dyDescent="0.25">
      <c r="A8103" t="s">
        <v>184</v>
      </c>
      <c r="B8103" t="s">
        <v>399</v>
      </c>
      <c r="C8103" s="1">
        <v>0.29406884195583699</v>
      </c>
    </row>
    <row r="8104" spans="1:3" x14ac:dyDescent="0.25">
      <c r="A8104" t="s">
        <v>184</v>
      </c>
      <c r="B8104" t="s">
        <v>336</v>
      </c>
      <c r="C8104" s="1">
        <v>0.31194200385017801</v>
      </c>
    </row>
    <row r="8105" spans="1:3" x14ac:dyDescent="0.25">
      <c r="A8105" t="s">
        <v>184</v>
      </c>
      <c r="B8105" t="s">
        <v>224</v>
      </c>
      <c r="C8105" s="1">
        <v>0.30889528387995702</v>
      </c>
    </row>
    <row r="8106" spans="1:3" x14ac:dyDescent="0.25">
      <c r="A8106" t="s">
        <v>184</v>
      </c>
      <c r="B8106" t="s">
        <v>338</v>
      </c>
      <c r="C8106" s="1">
        <v>0.29991420393375001</v>
      </c>
    </row>
    <row r="8107" spans="1:3" x14ac:dyDescent="0.25">
      <c r="A8107" t="s">
        <v>184</v>
      </c>
      <c r="B8107" t="s">
        <v>137</v>
      </c>
      <c r="C8107" s="1">
        <v>0.33465165850207901</v>
      </c>
    </row>
    <row r="8108" spans="1:3" x14ac:dyDescent="0.25">
      <c r="A8108" t="s">
        <v>184</v>
      </c>
      <c r="B8108" t="s">
        <v>227</v>
      </c>
      <c r="C8108" s="1">
        <v>0.36012183800847403</v>
      </c>
    </row>
    <row r="8109" spans="1:3" x14ac:dyDescent="0.25">
      <c r="A8109" t="s">
        <v>184</v>
      </c>
      <c r="B8109" t="s">
        <v>228</v>
      </c>
      <c r="C8109" s="1">
        <v>0.330619938271281</v>
      </c>
    </row>
    <row r="8110" spans="1:3" x14ac:dyDescent="0.25">
      <c r="A8110" t="s">
        <v>184</v>
      </c>
      <c r="B8110" t="s">
        <v>340</v>
      </c>
      <c r="C8110" s="1">
        <v>0.29107483503363102</v>
      </c>
    </row>
    <row r="8111" spans="1:3" x14ac:dyDescent="0.25">
      <c r="A8111" t="s">
        <v>184</v>
      </c>
      <c r="B8111" t="s">
        <v>229</v>
      </c>
      <c r="C8111" s="1">
        <v>0.30872532102731498</v>
      </c>
    </row>
    <row r="8112" spans="1:3" x14ac:dyDescent="0.25">
      <c r="A8112" t="s">
        <v>184</v>
      </c>
      <c r="B8112" t="s">
        <v>342</v>
      </c>
      <c r="C8112" s="1">
        <v>0.31441337063059499</v>
      </c>
    </row>
    <row r="8113" spans="1:3" x14ac:dyDescent="0.25">
      <c r="A8113" t="s">
        <v>184</v>
      </c>
      <c r="B8113" t="s">
        <v>230</v>
      </c>
      <c r="C8113" s="1">
        <v>0.32391484527035302</v>
      </c>
    </row>
    <row r="8114" spans="1:3" x14ac:dyDescent="0.25">
      <c r="A8114" t="s">
        <v>184</v>
      </c>
      <c r="B8114" t="s">
        <v>231</v>
      </c>
      <c r="C8114" s="1">
        <v>0.29505764901833798</v>
      </c>
    </row>
    <row r="8115" spans="1:3" x14ac:dyDescent="0.25">
      <c r="A8115" t="s">
        <v>184</v>
      </c>
      <c r="B8115" t="s">
        <v>344</v>
      </c>
      <c r="C8115" s="1">
        <v>0.31437453587151198</v>
      </c>
    </row>
    <row r="8116" spans="1:3" x14ac:dyDescent="0.25">
      <c r="A8116" t="s">
        <v>184</v>
      </c>
      <c r="B8116" t="s">
        <v>232</v>
      </c>
      <c r="C8116" s="1">
        <v>0.32321037730401098</v>
      </c>
    </row>
    <row r="8117" spans="1:3" x14ac:dyDescent="0.25">
      <c r="A8117" t="s">
        <v>184</v>
      </c>
      <c r="B8117" t="s">
        <v>233</v>
      </c>
      <c r="C8117" s="1">
        <v>0.31911016249506102</v>
      </c>
    </row>
    <row r="8118" spans="1:3" x14ac:dyDescent="0.25">
      <c r="A8118" t="s">
        <v>184</v>
      </c>
      <c r="B8118" t="s">
        <v>140</v>
      </c>
      <c r="C8118" s="1">
        <v>0.33062567703352702</v>
      </c>
    </row>
    <row r="8119" spans="1:3" x14ac:dyDescent="0.25">
      <c r="A8119" t="s">
        <v>184</v>
      </c>
      <c r="B8119" t="s">
        <v>234</v>
      </c>
      <c r="C8119" s="1">
        <v>0.32970034723714198</v>
      </c>
    </row>
    <row r="8120" spans="1:3" x14ac:dyDescent="0.25">
      <c r="A8120" t="s">
        <v>184</v>
      </c>
      <c r="B8120" t="s">
        <v>424</v>
      </c>
      <c r="C8120" s="1">
        <v>0.304270743915874</v>
      </c>
    </row>
    <row r="8121" spans="1:3" x14ac:dyDescent="0.25">
      <c r="A8121" t="s">
        <v>184</v>
      </c>
      <c r="B8121" t="s">
        <v>141</v>
      </c>
      <c r="C8121" s="1">
        <v>0.34096045293657301</v>
      </c>
    </row>
    <row r="8122" spans="1:3" x14ac:dyDescent="0.25">
      <c r="A8122" t="s">
        <v>184</v>
      </c>
      <c r="B8122" t="s">
        <v>346</v>
      </c>
      <c r="C8122" s="1">
        <v>0.31642954824032199</v>
      </c>
    </row>
    <row r="8123" spans="1:3" x14ac:dyDescent="0.25">
      <c r="A8123" t="s">
        <v>184</v>
      </c>
      <c r="B8123" t="s">
        <v>347</v>
      </c>
      <c r="C8123" s="1">
        <v>0.29934265642145502</v>
      </c>
    </row>
    <row r="8124" spans="1:3" x14ac:dyDescent="0.25">
      <c r="A8124" t="s">
        <v>184</v>
      </c>
      <c r="B8124" t="s">
        <v>348</v>
      </c>
      <c r="C8124" s="1">
        <v>0.30914466796865803</v>
      </c>
    </row>
    <row r="8125" spans="1:3" x14ac:dyDescent="0.25">
      <c r="A8125" t="s">
        <v>184</v>
      </c>
      <c r="B8125" t="s">
        <v>349</v>
      </c>
      <c r="C8125" s="1">
        <v>0.30226040805672999</v>
      </c>
    </row>
    <row r="8126" spans="1:3" x14ac:dyDescent="0.25">
      <c r="A8126" t="s">
        <v>184</v>
      </c>
      <c r="B8126" t="s">
        <v>237</v>
      </c>
      <c r="C8126" s="1">
        <v>0.33824164286290798</v>
      </c>
    </row>
    <row r="8127" spans="1:3" x14ac:dyDescent="0.25">
      <c r="A8127" t="s">
        <v>184</v>
      </c>
      <c r="B8127" t="s">
        <v>239</v>
      </c>
      <c r="C8127" s="1">
        <v>0.36158728781302202</v>
      </c>
    </row>
    <row r="8128" spans="1:3" x14ac:dyDescent="0.25">
      <c r="A8128" t="s">
        <v>184</v>
      </c>
      <c r="B8128" t="s">
        <v>142</v>
      </c>
      <c r="C8128" s="1">
        <v>0.313212705096031</v>
      </c>
    </row>
    <row r="8129" spans="1:3" x14ac:dyDescent="0.25">
      <c r="A8129" t="s">
        <v>184</v>
      </c>
      <c r="B8129" t="s">
        <v>143</v>
      </c>
      <c r="C8129" s="1">
        <v>0.31751500703281399</v>
      </c>
    </row>
    <row r="8130" spans="1:3" x14ac:dyDescent="0.25">
      <c r="A8130" t="s">
        <v>184</v>
      </c>
      <c r="B8130" t="s">
        <v>240</v>
      </c>
      <c r="C8130" s="1">
        <v>0.31028781627372298</v>
      </c>
    </row>
    <row r="8131" spans="1:3" x14ac:dyDescent="0.25">
      <c r="A8131" t="s">
        <v>184</v>
      </c>
      <c r="B8131" t="s">
        <v>241</v>
      </c>
      <c r="C8131" s="1">
        <v>0.316282752741604</v>
      </c>
    </row>
    <row r="8132" spans="1:3" x14ac:dyDescent="0.25">
      <c r="A8132" t="s">
        <v>184</v>
      </c>
      <c r="B8132" t="s">
        <v>353</v>
      </c>
      <c r="C8132" s="1">
        <v>0.29333176119033399</v>
      </c>
    </row>
    <row r="8133" spans="1:3" x14ac:dyDescent="0.25">
      <c r="A8133" t="s">
        <v>184</v>
      </c>
      <c r="B8133" t="s">
        <v>242</v>
      </c>
      <c r="C8133" s="1">
        <v>0.37821588876045997</v>
      </c>
    </row>
    <row r="8134" spans="1:3" x14ac:dyDescent="0.25">
      <c r="A8134" t="s">
        <v>184</v>
      </c>
      <c r="B8134" t="s">
        <v>426</v>
      </c>
      <c r="C8134" s="1">
        <v>0.31475036078526603</v>
      </c>
    </row>
    <row r="8135" spans="1:3" x14ac:dyDescent="0.25">
      <c r="A8135" t="s">
        <v>184</v>
      </c>
      <c r="B8135" t="s">
        <v>355</v>
      </c>
      <c r="C8135" s="1">
        <v>0.30002568037689897</v>
      </c>
    </row>
    <row r="8136" spans="1:3" x14ac:dyDescent="0.25">
      <c r="A8136" t="s">
        <v>184</v>
      </c>
      <c r="B8136" t="s">
        <v>146</v>
      </c>
      <c r="C8136" s="1">
        <v>0.32166125823034603</v>
      </c>
    </row>
    <row r="8137" spans="1:3" x14ac:dyDescent="0.25">
      <c r="A8137" t="s">
        <v>184</v>
      </c>
      <c r="B8137" t="s">
        <v>357</v>
      </c>
      <c r="C8137" s="1">
        <v>0.314699389142581</v>
      </c>
    </row>
    <row r="8138" spans="1:3" x14ac:dyDescent="0.25">
      <c r="A8138" t="s">
        <v>184</v>
      </c>
      <c r="B8138" t="s">
        <v>243</v>
      </c>
      <c r="C8138" s="1">
        <v>0.31490391495966502</v>
      </c>
    </row>
    <row r="8139" spans="1:3" x14ac:dyDescent="0.25">
      <c r="A8139" t="s">
        <v>184</v>
      </c>
      <c r="B8139" t="s">
        <v>147</v>
      </c>
      <c r="C8139" s="1">
        <v>0.29763445170504799</v>
      </c>
    </row>
    <row r="8140" spans="1:3" x14ac:dyDescent="0.25">
      <c r="A8140" t="s">
        <v>184</v>
      </c>
      <c r="B8140" t="s">
        <v>427</v>
      </c>
      <c r="C8140" s="1">
        <v>0.29304167780493401</v>
      </c>
    </row>
    <row r="8141" spans="1:3" x14ac:dyDescent="0.25">
      <c r="A8141" t="s">
        <v>184</v>
      </c>
      <c r="B8141" t="s">
        <v>148</v>
      </c>
      <c r="C8141" s="1">
        <v>0.296309924303855</v>
      </c>
    </row>
    <row r="8142" spans="1:3" x14ac:dyDescent="0.25">
      <c r="A8142" t="s">
        <v>184</v>
      </c>
      <c r="B8142" t="s">
        <v>244</v>
      </c>
      <c r="C8142" s="1">
        <v>0.3212031804446</v>
      </c>
    </row>
    <row r="8143" spans="1:3" x14ac:dyDescent="0.25">
      <c r="A8143" t="s">
        <v>184</v>
      </c>
      <c r="B8143" t="s">
        <v>245</v>
      </c>
      <c r="C8143" s="1">
        <v>0.310375636968303</v>
      </c>
    </row>
    <row r="8144" spans="1:3" x14ac:dyDescent="0.25">
      <c r="A8144" t="s">
        <v>184</v>
      </c>
      <c r="B8144" t="s">
        <v>359</v>
      </c>
      <c r="C8144" s="1">
        <v>0.30915701879639501</v>
      </c>
    </row>
    <row r="8145" spans="1:3" x14ac:dyDescent="0.25">
      <c r="A8145" t="s">
        <v>184</v>
      </c>
      <c r="B8145" t="s">
        <v>428</v>
      </c>
      <c r="C8145" s="1">
        <v>0.29902691551939897</v>
      </c>
    </row>
    <row r="8146" spans="1:3" x14ac:dyDescent="0.25">
      <c r="A8146" t="s">
        <v>184</v>
      </c>
      <c r="B8146" t="s">
        <v>361</v>
      </c>
      <c r="C8146" s="1">
        <v>0.31638594352000199</v>
      </c>
    </row>
    <row r="8147" spans="1:3" x14ac:dyDescent="0.25">
      <c r="A8147" t="s">
        <v>184</v>
      </c>
      <c r="B8147" t="s">
        <v>246</v>
      </c>
      <c r="C8147" s="1">
        <v>0.29187925978589202</v>
      </c>
    </row>
    <row r="8148" spans="1:3" x14ac:dyDescent="0.25">
      <c r="A8148" t="s">
        <v>184</v>
      </c>
      <c r="B8148" t="s">
        <v>247</v>
      </c>
      <c r="C8148" s="1">
        <v>0.32423815310708898</v>
      </c>
    </row>
    <row r="8149" spans="1:3" x14ac:dyDescent="0.25">
      <c r="A8149" t="s">
        <v>184</v>
      </c>
      <c r="B8149" t="s">
        <v>249</v>
      </c>
      <c r="C8149" s="1">
        <v>0.32116851442241301</v>
      </c>
    </row>
    <row r="8150" spans="1:3" x14ac:dyDescent="0.25">
      <c r="A8150" t="s">
        <v>184</v>
      </c>
      <c r="B8150" t="s">
        <v>389</v>
      </c>
      <c r="C8150" s="1">
        <v>0.289100739226824</v>
      </c>
    </row>
    <row r="8151" spans="1:3" x14ac:dyDescent="0.25">
      <c r="A8151" t="s">
        <v>184</v>
      </c>
      <c r="B8151" t="s">
        <v>150</v>
      </c>
      <c r="C8151" s="1">
        <v>0.30803035739253798</v>
      </c>
    </row>
    <row r="8152" spans="1:3" x14ac:dyDescent="0.25">
      <c r="A8152" t="s">
        <v>184</v>
      </c>
      <c r="B8152" t="s">
        <v>151</v>
      </c>
      <c r="C8152" s="1">
        <v>0.29645732098015398</v>
      </c>
    </row>
    <row r="8153" spans="1:3" x14ac:dyDescent="0.25">
      <c r="A8153" t="s">
        <v>184</v>
      </c>
      <c r="B8153" t="s">
        <v>250</v>
      </c>
      <c r="C8153" s="1">
        <v>0.31972457500954399</v>
      </c>
    </row>
    <row r="8154" spans="1:3" x14ac:dyDescent="0.25">
      <c r="A8154" t="s">
        <v>184</v>
      </c>
      <c r="B8154" t="s">
        <v>364</v>
      </c>
      <c r="C8154" s="1">
        <v>0.30869518862567003</v>
      </c>
    </row>
    <row r="8155" spans="1:3" x14ac:dyDescent="0.25">
      <c r="A8155" t="s">
        <v>184</v>
      </c>
      <c r="B8155" t="s">
        <v>251</v>
      </c>
      <c r="C8155" s="1">
        <v>0.29958035523995002</v>
      </c>
    </row>
    <row r="8156" spans="1:3" x14ac:dyDescent="0.25">
      <c r="A8156" t="s">
        <v>184</v>
      </c>
      <c r="B8156" t="s">
        <v>253</v>
      </c>
      <c r="C8156" s="1">
        <v>0.33378968681674898</v>
      </c>
    </row>
    <row r="8157" spans="1:3" x14ac:dyDescent="0.25">
      <c r="A8157" t="s">
        <v>184</v>
      </c>
      <c r="B8157" t="s">
        <v>152</v>
      </c>
      <c r="C8157" s="1">
        <v>0.30248938644885598</v>
      </c>
    </row>
    <row r="8158" spans="1:3" x14ac:dyDescent="0.25">
      <c r="A8158" t="s">
        <v>184</v>
      </c>
      <c r="B8158" t="s">
        <v>254</v>
      </c>
      <c r="C8158" s="1">
        <v>0.320362251189037</v>
      </c>
    </row>
    <row r="8159" spans="1:3" x14ac:dyDescent="0.25">
      <c r="A8159" t="s">
        <v>184</v>
      </c>
      <c r="B8159" t="s">
        <v>255</v>
      </c>
      <c r="C8159" s="1">
        <v>0.32248677028350398</v>
      </c>
    </row>
    <row r="8160" spans="1:3" x14ac:dyDescent="0.25">
      <c r="A8160" t="s">
        <v>184</v>
      </c>
      <c r="B8160" t="s">
        <v>365</v>
      </c>
      <c r="C8160" s="1">
        <v>0.31022397340350499</v>
      </c>
    </row>
    <row r="8161" spans="1:3" x14ac:dyDescent="0.25">
      <c r="A8161" t="s">
        <v>184</v>
      </c>
      <c r="B8161" t="s">
        <v>256</v>
      </c>
      <c r="C8161" s="1">
        <v>0.31460054365392898</v>
      </c>
    </row>
    <row r="8162" spans="1:3" x14ac:dyDescent="0.25">
      <c r="A8162" t="s">
        <v>184</v>
      </c>
      <c r="B8162" t="s">
        <v>404</v>
      </c>
      <c r="C8162" s="1">
        <v>0.30503489883418999</v>
      </c>
    </row>
    <row r="8163" spans="1:3" x14ac:dyDescent="0.25">
      <c r="A8163" t="s">
        <v>184</v>
      </c>
      <c r="B8163" t="s">
        <v>257</v>
      </c>
      <c r="C8163" s="1">
        <v>0.29390379996261901</v>
      </c>
    </row>
    <row r="8164" spans="1:3" x14ac:dyDescent="0.25">
      <c r="A8164" t="s">
        <v>184</v>
      </c>
      <c r="B8164" t="s">
        <v>368</v>
      </c>
      <c r="C8164" s="1">
        <v>0.29572722525439898</v>
      </c>
    </row>
    <row r="8165" spans="1:3" x14ac:dyDescent="0.25">
      <c r="A8165" t="s">
        <v>184</v>
      </c>
      <c r="B8165" t="s">
        <v>259</v>
      </c>
      <c r="C8165" s="1">
        <v>0.29744303033120401</v>
      </c>
    </row>
    <row r="8166" spans="1:3" x14ac:dyDescent="0.25">
      <c r="A8166" t="s">
        <v>184</v>
      </c>
      <c r="B8166" t="s">
        <v>371</v>
      </c>
      <c r="C8166" s="1">
        <v>0.325742231463857</v>
      </c>
    </row>
    <row r="8167" spans="1:3" x14ac:dyDescent="0.25">
      <c r="A8167" t="s">
        <v>184</v>
      </c>
      <c r="B8167" t="s">
        <v>483</v>
      </c>
      <c r="C8167" s="1">
        <v>0.29942156588015401</v>
      </c>
    </row>
    <row r="8168" spans="1:3" x14ac:dyDescent="0.25">
      <c r="A8168" t="s">
        <v>184</v>
      </c>
      <c r="B8168" t="s">
        <v>261</v>
      </c>
      <c r="C8168" s="1">
        <v>0.29405799501339902</v>
      </c>
    </row>
    <row r="8169" spans="1:3" x14ac:dyDescent="0.25">
      <c r="A8169" t="s">
        <v>184</v>
      </c>
      <c r="B8169" t="s">
        <v>417</v>
      </c>
      <c r="C8169" s="1">
        <v>0.28945458185701201</v>
      </c>
    </row>
    <row r="8170" spans="1:3" x14ac:dyDescent="0.25">
      <c r="A8170" t="s">
        <v>184</v>
      </c>
      <c r="B8170" t="s">
        <v>263</v>
      </c>
      <c r="C8170" s="1">
        <v>0.31896096357537002</v>
      </c>
    </row>
    <row r="8171" spans="1:3" x14ac:dyDescent="0.25">
      <c r="A8171" t="s">
        <v>184</v>
      </c>
      <c r="B8171" t="s">
        <v>264</v>
      </c>
      <c r="C8171" s="1">
        <v>0.32805068633620499</v>
      </c>
    </row>
    <row r="8172" spans="1:3" x14ac:dyDescent="0.25">
      <c r="A8172" t="s">
        <v>184</v>
      </c>
      <c r="B8172" t="s">
        <v>429</v>
      </c>
      <c r="C8172" s="1">
        <v>0.311098728364684</v>
      </c>
    </row>
    <row r="8173" spans="1:3" x14ac:dyDescent="0.25">
      <c r="A8173" t="s">
        <v>184</v>
      </c>
      <c r="B8173" t="s">
        <v>430</v>
      </c>
      <c r="C8173" s="1">
        <v>0.30332255696917199</v>
      </c>
    </row>
    <row r="8174" spans="1:3" x14ac:dyDescent="0.25">
      <c r="A8174" t="s">
        <v>184</v>
      </c>
      <c r="B8174" t="s">
        <v>265</v>
      </c>
      <c r="C8174" s="1">
        <v>0.31699159566822899</v>
      </c>
    </row>
    <row r="8175" spans="1:3" x14ac:dyDescent="0.25">
      <c r="A8175" t="s">
        <v>184</v>
      </c>
      <c r="B8175" t="s">
        <v>266</v>
      </c>
      <c r="C8175" s="1">
        <v>0.29518698213126798</v>
      </c>
    </row>
    <row r="8176" spans="1:3" x14ac:dyDescent="0.25">
      <c r="A8176" t="s">
        <v>184</v>
      </c>
      <c r="B8176" t="s">
        <v>267</v>
      </c>
      <c r="C8176" s="1">
        <v>0.32414904788701798</v>
      </c>
    </row>
    <row r="8177" spans="1:3" x14ac:dyDescent="0.25">
      <c r="A8177" t="s">
        <v>184</v>
      </c>
      <c r="B8177" t="s">
        <v>268</v>
      </c>
      <c r="C8177" s="1">
        <v>0.30367627970924099</v>
      </c>
    </row>
    <row r="8178" spans="1:3" x14ac:dyDescent="0.25">
      <c r="A8178" t="s">
        <v>184</v>
      </c>
      <c r="B8178" t="s">
        <v>269</v>
      </c>
      <c r="C8178" s="1">
        <v>0.28949552431328701</v>
      </c>
    </row>
    <row r="8179" spans="1:3" x14ac:dyDescent="0.25">
      <c r="A8179" t="s">
        <v>184</v>
      </c>
      <c r="B8179" t="s">
        <v>270</v>
      </c>
      <c r="C8179" s="1">
        <v>0.32551059938171301</v>
      </c>
    </row>
    <row r="8180" spans="1:3" x14ac:dyDescent="0.25">
      <c r="A8180" t="s">
        <v>184</v>
      </c>
      <c r="B8180" t="s">
        <v>271</v>
      </c>
      <c r="C8180" s="1">
        <v>0.33285758364406198</v>
      </c>
    </row>
    <row r="8181" spans="1:3" x14ac:dyDescent="0.25">
      <c r="A8181" t="s">
        <v>184</v>
      </c>
      <c r="B8181" t="s">
        <v>375</v>
      </c>
      <c r="C8181" s="1">
        <v>0.31167637387879898</v>
      </c>
    </row>
    <row r="8182" spans="1:3" x14ac:dyDescent="0.25">
      <c r="A8182" t="s">
        <v>184</v>
      </c>
      <c r="B8182" t="s">
        <v>376</v>
      </c>
      <c r="C8182" s="1">
        <v>0.30019379029446802</v>
      </c>
    </row>
    <row r="8183" spans="1:3" x14ac:dyDescent="0.25">
      <c r="A8183" t="s">
        <v>184</v>
      </c>
      <c r="B8183" t="s">
        <v>272</v>
      </c>
      <c r="C8183" s="1">
        <v>0.326637392655029</v>
      </c>
    </row>
    <row r="8184" spans="1:3" x14ac:dyDescent="0.25">
      <c r="A8184" t="s">
        <v>184</v>
      </c>
      <c r="B8184" t="s">
        <v>377</v>
      </c>
      <c r="C8184" s="1">
        <v>0.29488450450648501</v>
      </c>
    </row>
    <row r="8185" spans="1:3" x14ac:dyDescent="0.25">
      <c r="A8185" t="s">
        <v>184</v>
      </c>
      <c r="B8185" t="s">
        <v>431</v>
      </c>
      <c r="C8185" s="1">
        <v>0.30098273439264001</v>
      </c>
    </row>
    <row r="8186" spans="1:3" x14ac:dyDescent="0.25">
      <c r="A8186" t="s">
        <v>184</v>
      </c>
      <c r="B8186" t="s">
        <v>153</v>
      </c>
      <c r="C8186" s="1">
        <v>0.33761234789363298</v>
      </c>
    </row>
    <row r="8187" spans="1:3" x14ac:dyDescent="0.25">
      <c r="A8187" t="s">
        <v>293</v>
      </c>
      <c r="B8187" t="s">
        <v>162</v>
      </c>
      <c r="C8187" s="1">
        <v>0.31313613936687101</v>
      </c>
    </row>
    <row r="8188" spans="1:3" x14ac:dyDescent="0.25">
      <c r="A8188" t="s">
        <v>293</v>
      </c>
      <c r="B8188" t="s">
        <v>119</v>
      </c>
      <c r="C8188" s="1">
        <v>0.299892377478363</v>
      </c>
    </row>
    <row r="8189" spans="1:3" x14ac:dyDescent="0.25">
      <c r="A8189" t="s">
        <v>293</v>
      </c>
      <c r="B8189" t="s">
        <v>300</v>
      </c>
      <c r="C8189" s="1">
        <v>0.30717245466465398</v>
      </c>
    </row>
    <row r="8190" spans="1:3" x14ac:dyDescent="0.25">
      <c r="A8190" t="s">
        <v>293</v>
      </c>
      <c r="B8190" t="s">
        <v>192</v>
      </c>
      <c r="C8190" s="1">
        <v>0.29020445439655101</v>
      </c>
    </row>
    <row r="8191" spans="1:3" x14ac:dyDescent="0.25">
      <c r="A8191" t="s">
        <v>293</v>
      </c>
      <c r="B8191" t="s">
        <v>130</v>
      </c>
      <c r="C8191" s="1">
        <v>0.29537723046627101</v>
      </c>
    </row>
    <row r="8192" spans="1:3" x14ac:dyDescent="0.25">
      <c r="A8192" t="s">
        <v>293</v>
      </c>
      <c r="B8192" t="s">
        <v>131</v>
      </c>
      <c r="C8192" s="1">
        <v>0.31622629789228202</v>
      </c>
    </row>
    <row r="8193" spans="1:3" x14ac:dyDescent="0.25">
      <c r="A8193" t="s">
        <v>293</v>
      </c>
      <c r="B8193" t="s">
        <v>207</v>
      </c>
      <c r="C8193" s="1">
        <v>0.30320650328815901</v>
      </c>
    </row>
    <row r="8194" spans="1:3" x14ac:dyDescent="0.25">
      <c r="A8194" t="s">
        <v>293</v>
      </c>
      <c r="B8194" t="s">
        <v>208</v>
      </c>
      <c r="C8194" s="1">
        <v>0.29896685554045099</v>
      </c>
    </row>
    <row r="8195" spans="1:3" x14ac:dyDescent="0.25">
      <c r="A8195" t="s">
        <v>293</v>
      </c>
      <c r="B8195" t="s">
        <v>135</v>
      </c>
      <c r="C8195" s="1">
        <v>0.30996033670051398</v>
      </c>
    </row>
    <row r="8196" spans="1:3" x14ac:dyDescent="0.25">
      <c r="A8196" t="s">
        <v>293</v>
      </c>
      <c r="B8196" t="s">
        <v>227</v>
      </c>
      <c r="C8196" s="1">
        <v>0.30478475934258198</v>
      </c>
    </row>
    <row r="8197" spans="1:3" x14ac:dyDescent="0.25">
      <c r="A8197" t="s">
        <v>293</v>
      </c>
      <c r="B8197" t="s">
        <v>229</v>
      </c>
      <c r="C8197" s="1">
        <v>0.29690091385238199</v>
      </c>
    </row>
    <row r="8198" spans="1:3" x14ac:dyDescent="0.25">
      <c r="A8198" t="s">
        <v>293</v>
      </c>
      <c r="B8198" t="s">
        <v>232</v>
      </c>
      <c r="C8198" s="1">
        <v>0.29156388077413198</v>
      </c>
    </row>
    <row r="8199" spans="1:3" x14ac:dyDescent="0.25">
      <c r="A8199" t="s">
        <v>293</v>
      </c>
      <c r="B8199" t="s">
        <v>141</v>
      </c>
      <c r="C8199" s="1">
        <v>0.30967020749028001</v>
      </c>
    </row>
    <row r="8200" spans="1:3" x14ac:dyDescent="0.25">
      <c r="A8200" t="s">
        <v>293</v>
      </c>
      <c r="B8200" t="s">
        <v>237</v>
      </c>
      <c r="C8200" s="1">
        <v>0.301503463960621</v>
      </c>
    </row>
    <row r="8201" spans="1:3" x14ac:dyDescent="0.25">
      <c r="A8201" t="s">
        <v>293</v>
      </c>
      <c r="B8201" t="s">
        <v>239</v>
      </c>
      <c r="C8201" s="1">
        <v>0.32564729231269901</v>
      </c>
    </row>
    <row r="8202" spans="1:3" x14ac:dyDescent="0.25">
      <c r="A8202" t="s">
        <v>293</v>
      </c>
      <c r="B8202" t="s">
        <v>143</v>
      </c>
      <c r="C8202" s="1">
        <v>0.311530654202269</v>
      </c>
    </row>
    <row r="8203" spans="1:3" x14ac:dyDescent="0.25">
      <c r="A8203" t="s">
        <v>293</v>
      </c>
      <c r="B8203" t="s">
        <v>242</v>
      </c>
      <c r="C8203" s="1">
        <v>0.32288660604475899</v>
      </c>
    </row>
    <row r="8204" spans="1:3" x14ac:dyDescent="0.25">
      <c r="A8204" t="s">
        <v>293</v>
      </c>
      <c r="B8204" t="s">
        <v>146</v>
      </c>
      <c r="C8204" s="1">
        <v>0.305235510791173</v>
      </c>
    </row>
    <row r="8205" spans="1:3" x14ac:dyDescent="0.25">
      <c r="A8205" t="s">
        <v>293</v>
      </c>
      <c r="B8205" t="s">
        <v>243</v>
      </c>
      <c r="C8205" s="1">
        <v>0.29373933326173302</v>
      </c>
    </row>
    <row r="8206" spans="1:3" x14ac:dyDescent="0.25">
      <c r="A8206" t="s">
        <v>293</v>
      </c>
      <c r="B8206" t="s">
        <v>245</v>
      </c>
      <c r="C8206" s="1">
        <v>0.29738913931869398</v>
      </c>
    </row>
    <row r="8207" spans="1:3" x14ac:dyDescent="0.25">
      <c r="A8207" t="s">
        <v>293</v>
      </c>
      <c r="B8207" t="s">
        <v>359</v>
      </c>
      <c r="C8207" s="1">
        <v>0.29994333806207102</v>
      </c>
    </row>
    <row r="8208" spans="1:3" x14ac:dyDescent="0.25">
      <c r="A8208" t="s">
        <v>293</v>
      </c>
      <c r="B8208" t="s">
        <v>247</v>
      </c>
      <c r="C8208" s="1">
        <v>0.30879232627186398</v>
      </c>
    </row>
    <row r="8209" spans="1:3" x14ac:dyDescent="0.25">
      <c r="A8209" t="s">
        <v>293</v>
      </c>
      <c r="B8209" t="s">
        <v>253</v>
      </c>
      <c r="C8209" s="1">
        <v>0.31784226748792199</v>
      </c>
    </row>
    <row r="8210" spans="1:3" x14ac:dyDescent="0.25">
      <c r="A8210" t="s">
        <v>293</v>
      </c>
      <c r="B8210" t="s">
        <v>152</v>
      </c>
      <c r="C8210" s="1">
        <v>0.29351246398070402</v>
      </c>
    </row>
    <row r="8211" spans="1:3" x14ac:dyDescent="0.25">
      <c r="A8211" t="s">
        <v>293</v>
      </c>
      <c r="B8211" t="s">
        <v>254</v>
      </c>
      <c r="C8211" s="1">
        <v>0.29980000927221101</v>
      </c>
    </row>
    <row r="8212" spans="1:3" x14ac:dyDescent="0.25">
      <c r="A8212" t="s">
        <v>293</v>
      </c>
      <c r="B8212" t="s">
        <v>153</v>
      </c>
      <c r="C8212" s="1">
        <v>0.30195919412112898</v>
      </c>
    </row>
    <row r="8213" spans="1:3" x14ac:dyDescent="0.25">
      <c r="A8213" t="s">
        <v>294</v>
      </c>
      <c r="B8213" t="s">
        <v>155</v>
      </c>
      <c r="C8213" s="1">
        <v>0.32012007232422801</v>
      </c>
    </row>
    <row r="8214" spans="1:3" x14ac:dyDescent="0.25">
      <c r="A8214" t="s">
        <v>294</v>
      </c>
      <c r="B8214" t="s">
        <v>162</v>
      </c>
      <c r="C8214" s="1">
        <v>0.33236413199479398</v>
      </c>
    </row>
    <row r="8215" spans="1:3" x14ac:dyDescent="0.25">
      <c r="A8215" t="s">
        <v>294</v>
      </c>
      <c r="B8215" t="s">
        <v>470</v>
      </c>
      <c r="C8215" s="1">
        <v>0.32910669238019302</v>
      </c>
    </row>
    <row r="8216" spans="1:3" x14ac:dyDescent="0.25">
      <c r="A8216" t="s">
        <v>294</v>
      </c>
      <c r="B8216" t="s">
        <v>473</v>
      </c>
      <c r="C8216" s="1">
        <v>0.30321929963793598</v>
      </c>
    </row>
    <row r="8217" spans="1:3" x14ac:dyDescent="0.25">
      <c r="A8217" t="s">
        <v>294</v>
      </c>
      <c r="B8217" t="s">
        <v>187</v>
      </c>
      <c r="C8217" s="1">
        <v>0.33736282107858601</v>
      </c>
    </row>
    <row r="8218" spans="1:3" x14ac:dyDescent="0.25">
      <c r="A8218" t="s">
        <v>294</v>
      </c>
      <c r="B8218" t="s">
        <v>188</v>
      </c>
      <c r="C8218" s="1">
        <v>0.362632825248768</v>
      </c>
    </row>
    <row r="8219" spans="1:3" x14ac:dyDescent="0.25">
      <c r="A8219" t="s">
        <v>294</v>
      </c>
      <c r="B8219" t="s">
        <v>189</v>
      </c>
      <c r="C8219" s="1">
        <v>0.31384734483626697</v>
      </c>
    </row>
    <row r="8220" spans="1:3" x14ac:dyDescent="0.25">
      <c r="A8220" t="s">
        <v>294</v>
      </c>
      <c r="B8220" t="s">
        <v>190</v>
      </c>
      <c r="C8220" s="1">
        <v>0.35276613273798801</v>
      </c>
    </row>
    <row r="8221" spans="1:3" x14ac:dyDescent="0.25">
      <c r="A8221" t="s">
        <v>294</v>
      </c>
      <c r="B8221" t="s">
        <v>300</v>
      </c>
      <c r="C8221" s="1">
        <v>0.327042309609338</v>
      </c>
    </row>
    <row r="8222" spans="1:3" x14ac:dyDescent="0.25">
      <c r="A8222" t="s">
        <v>294</v>
      </c>
      <c r="B8222" t="s">
        <v>302</v>
      </c>
      <c r="C8222" s="1">
        <v>0.34624315044154602</v>
      </c>
    </row>
    <row r="8223" spans="1:3" x14ac:dyDescent="0.25">
      <c r="A8223" t="s">
        <v>294</v>
      </c>
      <c r="B8223" t="s">
        <v>303</v>
      </c>
      <c r="C8223" s="1">
        <v>0.295333530130935</v>
      </c>
    </row>
    <row r="8224" spans="1:3" x14ac:dyDescent="0.25">
      <c r="A8224" t="s">
        <v>294</v>
      </c>
      <c r="B8224" t="s">
        <v>392</v>
      </c>
      <c r="C8224" s="1">
        <v>0.31244799353195502</v>
      </c>
    </row>
    <row r="8225" spans="1:3" x14ac:dyDescent="0.25">
      <c r="A8225" t="s">
        <v>294</v>
      </c>
      <c r="B8225" t="s">
        <v>393</v>
      </c>
      <c r="C8225" s="1">
        <v>0.30046484121442302</v>
      </c>
    </row>
    <row r="8226" spans="1:3" x14ac:dyDescent="0.25">
      <c r="A8226" t="s">
        <v>294</v>
      </c>
      <c r="B8226" t="s">
        <v>195</v>
      </c>
      <c r="C8226" s="1">
        <v>0.30094887940690301</v>
      </c>
    </row>
    <row r="8227" spans="1:3" x14ac:dyDescent="0.25">
      <c r="A8227" t="s">
        <v>294</v>
      </c>
      <c r="B8227" t="s">
        <v>308</v>
      </c>
      <c r="C8227" s="1">
        <v>0.340367292249384</v>
      </c>
    </row>
    <row r="8228" spans="1:3" x14ac:dyDescent="0.25">
      <c r="A8228" t="s">
        <v>294</v>
      </c>
      <c r="B8228" t="s">
        <v>196</v>
      </c>
      <c r="C8228" s="1">
        <v>0.30945400577481103</v>
      </c>
    </row>
    <row r="8229" spans="1:3" x14ac:dyDescent="0.25">
      <c r="A8229" t="s">
        <v>294</v>
      </c>
      <c r="B8229" t="s">
        <v>309</v>
      </c>
      <c r="C8229" s="1">
        <v>0.31699911492478</v>
      </c>
    </row>
    <row r="8230" spans="1:3" x14ac:dyDescent="0.25">
      <c r="A8230" t="s">
        <v>294</v>
      </c>
      <c r="B8230" t="s">
        <v>128</v>
      </c>
      <c r="C8230" s="1">
        <v>0.32776352314011797</v>
      </c>
    </row>
    <row r="8231" spans="1:3" x14ac:dyDescent="0.25">
      <c r="A8231" t="s">
        <v>294</v>
      </c>
      <c r="B8231" t="s">
        <v>200</v>
      </c>
      <c r="C8231" s="1">
        <v>0.34618544125737899</v>
      </c>
    </row>
    <row r="8232" spans="1:3" x14ac:dyDescent="0.25">
      <c r="A8232" t="s">
        <v>294</v>
      </c>
      <c r="B8232" t="s">
        <v>201</v>
      </c>
      <c r="C8232" s="1">
        <v>0.29653483307672501</v>
      </c>
    </row>
    <row r="8233" spans="1:3" x14ac:dyDescent="0.25">
      <c r="A8233" t="s">
        <v>294</v>
      </c>
      <c r="B8233" t="s">
        <v>203</v>
      </c>
      <c r="C8233" s="1">
        <v>0.30183560360058997</v>
      </c>
    </row>
    <row r="8234" spans="1:3" x14ac:dyDescent="0.25">
      <c r="A8234" t="s">
        <v>294</v>
      </c>
      <c r="B8234" t="s">
        <v>205</v>
      </c>
      <c r="C8234" s="1">
        <v>0.29223103948910101</v>
      </c>
    </row>
    <row r="8235" spans="1:3" x14ac:dyDescent="0.25">
      <c r="A8235" t="s">
        <v>294</v>
      </c>
      <c r="B8235" t="s">
        <v>394</v>
      </c>
      <c r="C8235" s="1">
        <v>0.36450113930862599</v>
      </c>
    </row>
    <row r="8236" spans="1:3" x14ac:dyDescent="0.25">
      <c r="A8236" t="s">
        <v>294</v>
      </c>
      <c r="B8236" t="s">
        <v>318</v>
      </c>
      <c r="C8236" s="1">
        <v>0.35357950679928202</v>
      </c>
    </row>
    <row r="8237" spans="1:3" x14ac:dyDescent="0.25">
      <c r="A8237" t="s">
        <v>294</v>
      </c>
      <c r="B8237" t="s">
        <v>130</v>
      </c>
      <c r="C8237" s="1">
        <v>0.30252002985363002</v>
      </c>
    </row>
    <row r="8238" spans="1:3" x14ac:dyDescent="0.25">
      <c r="A8238" t="s">
        <v>294</v>
      </c>
      <c r="B8238" t="s">
        <v>131</v>
      </c>
      <c r="C8238" s="1">
        <v>0.36759701603425399</v>
      </c>
    </row>
    <row r="8239" spans="1:3" x14ac:dyDescent="0.25">
      <c r="A8239" t="s">
        <v>294</v>
      </c>
      <c r="B8239" t="s">
        <v>325</v>
      </c>
      <c r="C8239" s="1">
        <v>0.296614005034045</v>
      </c>
    </row>
    <row r="8240" spans="1:3" x14ac:dyDescent="0.25">
      <c r="A8240" t="s">
        <v>294</v>
      </c>
      <c r="B8240" t="s">
        <v>412</v>
      </c>
      <c r="C8240" s="1">
        <v>0.297617624360142</v>
      </c>
    </row>
    <row r="8241" spans="1:3" x14ac:dyDescent="0.25">
      <c r="A8241" t="s">
        <v>294</v>
      </c>
      <c r="B8241" t="s">
        <v>208</v>
      </c>
      <c r="C8241" s="1">
        <v>0.359131037382594</v>
      </c>
    </row>
    <row r="8242" spans="1:3" x14ac:dyDescent="0.25">
      <c r="A8242" t="s">
        <v>294</v>
      </c>
      <c r="B8242" t="s">
        <v>209</v>
      </c>
      <c r="C8242" s="1">
        <v>0.30085704174378503</v>
      </c>
    </row>
    <row r="8243" spans="1:3" x14ac:dyDescent="0.25">
      <c r="A8243" t="s">
        <v>294</v>
      </c>
      <c r="B8243" t="s">
        <v>210</v>
      </c>
      <c r="C8243" s="1">
        <v>0.32463818219498602</v>
      </c>
    </row>
    <row r="8244" spans="1:3" x14ac:dyDescent="0.25">
      <c r="A8244" t="s">
        <v>294</v>
      </c>
      <c r="B8244" t="s">
        <v>212</v>
      </c>
      <c r="C8244" s="1">
        <v>0.341100409632068</v>
      </c>
    </row>
    <row r="8245" spans="1:3" x14ac:dyDescent="0.25">
      <c r="A8245" t="s">
        <v>294</v>
      </c>
      <c r="B8245" t="s">
        <v>213</v>
      </c>
      <c r="C8245" s="1">
        <v>0.32619245579804101</v>
      </c>
    </row>
    <row r="8246" spans="1:3" x14ac:dyDescent="0.25">
      <c r="A8246" t="s">
        <v>294</v>
      </c>
      <c r="B8246" t="s">
        <v>331</v>
      </c>
      <c r="C8246" s="1">
        <v>0.30492848453933302</v>
      </c>
    </row>
    <row r="8247" spans="1:3" x14ac:dyDescent="0.25">
      <c r="A8247" t="s">
        <v>294</v>
      </c>
      <c r="B8247" t="s">
        <v>214</v>
      </c>
      <c r="C8247" s="1">
        <v>0.30144061258065102</v>
      </c>
    </row>
    <row r="8248" spans="1:3" x14ac:dyDescent="0.25">
      <c r="A8248" t="s">
        <v>294</v>
      </c>
      <c r="B8248" t="s">
        <v>332</v>
      </c>
      <c r="C8248" s="1">
        <v>0.29421823801969699</v>
      </c>
    </row>
    <row r="8249" spans="1:3" x14ac:dyDescent="0.25">
      <c r="A8249" t="s">
        <v>294</v>
      </c>
      <c r="B8249" t="s">
        <v>215</v>
      </c>
      <c r="C8249" s="1">
        <v>0.33105864558988202</v>
      </c>
    </row>
    <row r="8250" spans="1:3" x14ac:dyDescent="0.25">
      <c r="A8250" t="s">
        <v>294</v>
      </c>
      <c r="B8250" t="s">
        <v>216</v>
      </c>
      <c r="C8250" s="1">
        <v>0.34554966032384499</v>
      </c>
    </row>
    <row r="8251" spans="1:3" x14ac:dyDescent="0.25">
      <c r="A8251" t="s">
        <v>294</v>
      </c>
      <c r="B8251" t="s">
        <v>217</v>
      </c>
      <c r="C8251" s="1">
        <v>0.34181017943251701</v>
      </c>
    </row>
    <row r="8252" spans="1:3" x14ac:dyDescent="0.25">
      <c r="A8252" t="s">
        <v>294</v>
      </c>
      <c r="B8252" t="s">
        <v>218</v>
      </c>
      <c r="C8252" s="1">
        <v>0.337482508150178</v>
      </c>
    </row>
    <row r="8253" spans="1:3" x14ac:dyDescent="0.25">
      <c r="A8253" t="s">
        <v>294</v>
      </c>
      <c r="B8253" t="s">
        <v>334</v>
      </c>
      <c r="C8253" s="1">
        <v>0.315599648886627</v>
      </c>
    </row>
    <row r="8254" spans="1:3" x14ac:dyDescent="0.25">
      <c r="A8254" t="s">
        <v>294</v>
      </c>
      <c r="B8254" t="s">
        <v>219</v>
      </c>
      <c r="C8254" s="1">
        <v>0.34277535989158903</v>
      </c>
    </row>
    <row r="8255" spans="1:3" x14ac:dyDescent="0.25">
      <c r="A8255" t="s">
        <v>294</v>
      </c>
      <c r="B8255" t="s">
        <v>398</v>
      </c>
      <c r="C8255" s="1">
        <v>0.30182983194655999</v>
      </c>
    </row>
    <row r="8256" spans="1:3" x14ac:dyDescent="0.25">
      <c r="A8256" t="s">
        <v>294</v>
      </c>
      <c r="B8256" t="s">
        <v>399</v>
      </c>
      <c r="C8256" s="1">
        <v>0.35809726190130298</v>
      </c>
    </row>
    <row r="8257" spans="1:3" x14ac:dyDescent="0.25">
      <c r="A8257" t="s">
        <v>294</v>
      </c>
      <c r="B8257" t="s">
        <v>225</v>
      </c>
      <c r="C8257" s="1">
        <v>0.34666498865395301</v>
      </c>
    </row>
    <row r="8258" spans="1:3" x14ac:dyDescent="0.25">
      <c r="A8258" t="s">
        <v>294</v>
      </c>
      <c r="B8258" t="s">
        <v>137</v>
      </c>
      <c r="C8258" s="1">
        <v>0.30500305372414199</v>
      </c>
    </row>
    <row r="8259" spans="1:3" x14ac:dyDescent="0.25">
      <c r="A8259" t="s">
        <v>294</v>
      </c>
      <c r="B8259" t="s">
        <v>227</v>
      </c>
      <c r="C8259" s="1">
        <v>0.366256229718457</v>
      </c>
    </row>
    <row r="8260" spans="1:3" x14ac:dyDescent="0.25">
      <c r="A8260" t="s">
        <v>294</v>
      </c>
      <c r="B8260" t="s">
        <v>228</v>
      </c>
      <c r="C8260" s="1">
        <v>0.35789352577459199</v>
      </c>
    </row>
    <row r="8261" spans="1:3" x14ac:dyDescent="0.25">
      <c r="A8261" t="s">
        <v>294</v>
      </c>
      <c r="B8261" t="s">
        <v>229</v>
      </c>
      <c r="C8261" s="1">
        <v>0.310853982854019</v>
      </c>
    </row>
    <row r="8262" spans="1:3" x14ac:dyDescent="0.25">
      <c r="A8262" t="s">
        <v>294</v>
      </c>
      <c r="B8262" t="s">
        <v>231</v>
      </c>
      <c r="C8262" s="1">
        <v>0.33451629740757399</v>
      </c>
    </row>
    <row r="8263" spans="1:3" x14ac:dyDescent="0.25">
      <c r="A8263" t="s">
        <v>294</v>
      </c>
      <c r="B8263" t="s">
        <v>344</v>
      </c>
      <c r="C8263" s="1">
        <v>0.304851965389213</v>
      </c>
    </row>
    <row r="8264" spans="1:3" x14ac:dyDescent="0.25">
      <c r="A8264" t="s">
        <v>294</v>
      </c>
      <c r="B8264" t="s">
        <v>232</v>
      </c>
      <c r="C8264" s="1">
        <v>0.30287637337901802</v>
      </c>
    </row>
    <row r="8265" spans="1:3" x14ac:dyDescent="0.25">
      <c r="A8265" t="s">
        <v>294</v>
      </c>
      <c r="B8265" t="s">
        <v>233</v>
      </c>
      <c r="C8265" s="1">
        <v>0.33188245639560199</v>
      </c>
    </row>
    <row r="8266" spans="1:3" x14ac:dyDescent="0.25">
      <c r="A8266" t="s">
        <v>294</v>
      </c>
      <c r="B8266" t="s">
        <v>140</v>
      </c>
      <c r="C8266" s="1">
        <v>0.29333711314254002</v>
      </c>
    </row>
    <row r="8267" spans="1:3" x14ac:dyDescent="0.25">
      <c r="A8267" t="s">
        <v>294</v>
      </c>
      <c r="B8267" t="s">
        <v>234</v>
      </c>
      <c r="C8267" s="1">
        <v>0.31743703978781701</v>
      </c>
    </row>
    <row r="8268" spans="1:3" x14ac:dyDescent="0.25">
      <c r="A8268" t="s">
        <v>294</v>
      </c>
      <c r="B8268" t="s">
        <v>409</v>
      </c>
      <c r="C8268" s="1">
        <v>0.31053834394551399</v>
      </c>
    </row>
    <row r="8269" spans="1:3" x14ac:dyDescent="0.25">
      <c r="A8269" t="s">
        <v>294</v>
      </c>
      <c r="B8269" t="s">
        <v>235</v>
      </c>
      <c r="C8269" s="1">
        <v>0.289666322477588</v>
      </c>
    </row>
    <row r="8270" spans="1:3" x14ac:dyDescent="0.25">
      <c r="A8270" t="s">
        <v>294</v>
      </c>
      <c r="B8270" t="s">
        <v>236</v>
      </c>
      <c r="C8270" s="1">
        <v>0.34797703111079598</v>
      </c>
    </row>
    <row r="8271" spans="1:3" x14ac:dyDescent="0.25">
      <c r="A8271" t="s">
        <v>294</v>
      </c>
      <c r="B8271" t="s">
        <v>141</v>
      </c>
      <c r="C8271" s="1">
        <v>0.34738874891529398</v>
      </c>
    </row>
    <row r="8272" spans="1:3" x14ac:dyDescent="0.25">
      <c r="A8272" t="s">
        <v>294</v>
      </c>
      <c r="B8272" t="s">
        <v>346</v>
      </c>
      <c r="C8272" s="1">
        <v>0.32444845971068997</v>
      </c>
    </row>
    <row r="8273" spans="1:3" x14ac:dyDescent="0.25">
      <c r="A8273" t="s">
        <v>294</v>
      </c>
      <c r="B8273" t="s">
        <v>348</v>
      </c>
      <c r="C8273" s="1">
        <v>0.289096674049583</v>
      </c>
    </row>
    <row r="8274" spans="1:3" x14ac:dyDescent="0.25">
      <c r="A8274" t="s">
        <v>294</v>
      </c>
      <c r="B8274" t="s">
        <v>350</v>
      </c>
      <c r="C8274" s="1">
        <v>0.34352913140075297</v>
      </c>
    </row>
    <row r="8275" spans="1:3" x14ac:dyDescent="0.25">
      <c r="A8275" t="s">
        <v>294</v>
      </c>
      <c r="B8275" t="s">
        <v>237</v>
      </c>
      <c r="C8275" s="1">
        <v>0.34929612170436097</v>
      </c>
    </row>
    <row r="8276" spans="1:3" x14ac:dyDescent="0.25">
      <c r="A8276" t="s">
        <v>294</v>
      </c>
      <c r="B8276" t="s">
        <v>239</v>
      </c>
      <c r="C8276" s="1">
        <v>0.35182426727767702</v>
      </c>
    </row>
    <row r="8277" spans="1:3" x14ac:dyDescent="0.25">
      <c r="A8277" t="s">
        <v>294</v>
      </c>
      <c r="B8277" t="s">
        <v>142</v>
      </c>
      <c r="C8277" s="1">
        <v>0.29108055044127301</v>
      </c>
    </row>
    <row r="8278" spans="1:3" x14ac:dyDescent="0.25">
      <c r="A8278" t="s">
        <v>294</v>
      </c>
      <c r="B8278" t="s">
        <v>425</v>
      </c>
      <c r="C8278" s="1">
        <v>0.32638992323197402</v>
      </c>
    </row>
    <row r="8279" spans="1:3" x14ac:dyDescent="0.25">
      <c r="A8279" t="s">
        <v>294</v>
      </c>
      <c r="B8279" t="s">
        <v>242</v>
      </c>
      <c r="C8279" s="1">
        <v>0.37341557493482302</v>
      </c>
    </row>
    <row r="8280" spans="1:3" x14ac:dyDescent="0.25">
      <c r="A8280" t="s">
        <v>294</v>
      </c>
      <c r="B8280" t="s">
        <v>146</v>
      </c>
      <c r="C8280" s="1">
        <v>0.31006507216607598</v>
      </c>
    </row>
    <row r="8281" spans="1:3" x14ac:dyDescent="0.25">
      <c r="A8281" t="s">
        <v>294</v>
      </c>
      <c r="B8281" t="s">
        <v>357</v>
      </c>
      <c r="C8281" s="1">
        <v>0.29802143531726</v>
      </c>
    </row>
    <row r="8282" spans="1:3" x14ac:dyDescent="0.25">
      <c r="A8282" t="s">
        <v>294</v>
      </c>
      <c r="B8282" t="s">
        <v>243</v>
      </c>
      <c r="C8282" s="1">
        <v>0.32307559413709402</v>
      </c>
    </row>
    <row r="8283" spans="1:3" x14ac:dyDescent="0.25">
      <c r="A8283" t="s">
        <v>294</v>
      </c>
      <c r="B8283" t="s">
        <v>402</v>
      </c>
      <c r="C8283" s="1">
        <v>0.29994221643923002</v>
      </c>
    </row>
    <row r="8284" spans="1:3" x14ac:dyDescent="0.25">
      <c r="A8284" t="s">
        <v>294</v>
      </c>
      <c r="B8284" t="s">
        <v>245</v>
      </c>
      <c r="C8284" s="1">
        <v>0.31113020609043501</v>
      </c>
    </row>
    <row r="8285" spans="1:3" x14ac:dyDescent="0.25">
      <c r="A8285" t="s">
        <v>294</v>
      </c>
      <c r="B8285" t="s">
        <v>359</v>
      </c>
      <c r="C8285" s="1">
        <v>0.32886985131299301</v>
      </c>
    </row>
    <row r="8286" spans="1:3" x14ac:dyDescent="0.25">
      <c r="A8286" t="s">
        <v>294</v>
      </c>
      <c r="B8286" t="s">
        <v>428</v>
      </c>
      <c r="C8286" s="1">
        <v>0.30060912020734198</v>
      </c>
    </row>
    <row r="8287" spans="1:3" x14ac:dyDescent="0.25">
      <c r="A8287" t="s">
        <v>294</v>
      </c>
      <c r="B8287" t="s">
        <v>360</v>
      </c>
      <c r="C8287" s="1">
        <v>0.31265932107144101</v>
      </c>
    </row>
    <row r="8288" spans="1:3" x14ac:dyDescent="0.25">
      <c r="A8288" t="s">
        <v>294</v>
      </c>
      <c r="B8288" t="s">
        <v>361</v>
      </c>
      <c r="C8288" s="1">
        <v>0.362447481379777</v>
      </c>
    </row>
    <row r="8289" spans="1:3" x14ac:dyDescent="0.25">
      <c r="A8289" t="s">
        <v>294</v>
      </c>
      <c r="B8289" t="s">
        <v>246</v>
      </c>
      <c r="C8289" s="1">
        <v>0.33639575650827203</v>
      </c>
    </row>
    <row r="8290" spans="1:3" x14ac:dyDescent="0.25">
      <c r="A8290" t="s">
        <v>294</v>
      </c>
      <c r="B8290" t="s">
        <v>247</v>
      </c>
      <c r="C8290" s="1">
        <v>0.33359732705866701</v>
      </c>
    </row>
    <row r="8291" spans="1:3" x14ac:dyDescent="0.25">
      <c r="A8291" t="s">
        <v>294</v>
      </c>
      <c r="B8291" t="s">
        <v>403</v>
      </c>
      <c r="C8291" s="1">
        <v>0.30713529247439197</v>
      </c>
    </row>
    <row r="8292" spans="1:3" x14ac:dyDescent="0.25">
      <c r="A8292" t="s">
        <v>294</v>
      </c>
      <c r="B8292" t="s">
        <v>250</v>
      </c>
      <c r="C8292" s="1">
        <v>0.34635324245868099</v>
      </c>
    </row>
    <row r="8293" spans="1:3" x14ac:dyDescent="0.25">
      <c r="A8293" t="s">
        <v>294</v>
      </c>
      <c r="B8293" t="s">
        <v>253</v>
      </c>
      <c r="C8293" s="1">
        <v>0.328159225604091</v>
      </c>
    </row>
    <row r="8294" spans="1:3" x14ac:dyDescent="0.25">
      <c r="A8294" t="s">
        <v>294</v>
      </c>
      <c r="B8294" t="s">
        <v>254</v>
      </c>
      <c r="C8294" s="1">
        <v>0.28907645055564701</v>
      </c>
    </row>
    <row r="8295" spans="1:3" x14ac:dyDescent="0.25">
      <c r="A8295" t="s">
        <v>294</v>
      </c>
      <c r="B8295" t="s">
        <v>255</v>
      </c>
      <c r="C8295" s="1">
        <v>0.28898741833748498</v>
      </c>
    </row>
    <row r="8296" spans="1:3" x14ac:dyDescent="0.25">
      <c r="A8296" t="s">
        <v>294</v>
      </c>
      <c r="B8296" t="s">
        <v>365</v>
      </c>
      <c r="C8296" s="1">
        <v>0.36280025879371902</v>
      </c>
    </row>
    <row r="8297" spans="1:3" x14ac:dyDescent="0.25">
      <c r="A8297" t="s">
        <v>294</v>
      </c>
      <c r="B8297" t="s">
        <v>404</v>
      </c>
      <c r="C8297" s="1">
        <v>0.34096203278972997</v>
      </c>
    </row>
    <row r="8298" spans="1:3" x14ac:dyDescent="0.25">
      <c r="A8298" t="s">
        <v>294</v>
      </c>
      <c r="B8298" t="s">
        <v>366</v>
      </c>
      <c r="C8298" s="1">
        <v>0.31315446404959202</v>
      </c>
    </row>
    <row r="8299" spans="1:3" x14ac:dyDescent="0.25">
      <c r="A8299" t="s">
        <v>294</v>
      </c>
      <c r="B8299" t="s">
        <v>368</v>
      </c>
      <c r="C8299" s="1">
        <v>0.32121286707879998</v>
      </c>
    </row>
    <row r="8300" spans="1:3" x14ac:dyDescent="0.25">
      <c r="A8300" t="s">
        <v>294</v>
      </c>
      <c r="B8300" t="s">
        <v>416</v>
      </c>
      <c r="C8300" s="1">
        <v>0.30990543785746499</v>
      </c>
    </row>
    <row r="8301" spans="1:3" x14ac:dyDescent="0.25">
      <c r="A8301" t="s">
        <v>294</v>
      </c>
      <c r="B8301" t="s">
        <v>369</v>
      </c>
      <c r="C8301" s="1">
        <v>0.30507869046832398</v>
      </c>
    </row>
    <row r="8302" spans="1:3" x14ac:dyDescent="0.25">
      <c r="A8302" t="s">
        <v>294</v>
      </c>
      <c r="B8302" t="s">
        <v>371</v>
      </c>
      <c r="C8302" s="1">
        <v>0.30463857716486997</v>
      </c>
    </row>
    <row r="8303" spans="1:3" x14ac:dyDescent="0.25">
      <c r="A8303" t="s">
        <v>294</v>
      </c>
      <c r="B8303" t="s">
        <v>261</v>
      </c>
      <c r="C8303" s="1">
        <v>0.34641849053624602</v>
      </c>
    </row>
    <row r="8304" spans="1:3" x14ac:dyDescent="0.25">
      <c r="A8304" t="s">
        <v>294</v>
      </c>
      <c r="B8304" t="s">
        <v>262</v>
      </c>
      <c r="C8304" s="1">
        <v>0.32667114377949702</v>
      </c>
    </row>
    <row r="8305" spans="1:3" x14ac:dyDescent="0.25">
      <c r="A8305" t="s">
        <v>294</v>
      </c>
      <c r="B8305" t="s">
        <v>417</v>
      </c>
      <c r="C8305" s="1">
        <v>0.29147386727997099</v>
      </c>
    </row>
    <row r="8306" spans="1:3" x14ac:dyDescent="0.25">
      <c r="A8306" t="s">
        <v>294</v>
      </c>
      <c r="B8306" t="s">
        <v>263</v>
      </c>
      <c r="C8306" s="1">
        <v>0.31703413936698099</v>
      </c>
    </row>
    <row r="8307" spans="1:3" x14ac:dyDescent="0.25">
      <c r="A8307" t="s">
        <v>294</v>
      </c>
      <c r="B8307" t="s">
        <v>264</v>
      </c>
      <c r="C8307" s="1">
        <v>0.30432130584926398</v>
      </c>
    </row>
    <row r="8308" spans="1:3" x14ac:dyDescent="0.25">
      <c r="A8308" t="s">
        <v>294</v>
      </c>
      <c r="B8308" t="s">
        <v>372</v>
      </c>
      <c r="C8308" s="1">
        <v>0.29391750382943899</v>
      </c>
    </row>
    <row r="8309" spans="1:3" x14ac:dyDescent="0.25">
      <c r="A8309" t="s">
        <v>294</v>
      </c>
      <c r="B8309" t="s">
        <v>383</v>
      </c>
      <c r="C8309" s="1">
        <v>0.34134222618427901</v>
      </c>
    </row>
    <row r="8310" spans="1:3" x14ac:dyDescent="0.25">
      <c r="A8310" t="s">
        <v>294</v>
      </c>
      <c r="B8310" t="s">
        <v>265</v>
      </c>
      <c r="C8310" s="1">
        <v>0.29062364194204199</v>
      </c>
    </row>
    <row r="8311" spans="1:3" x14ac:dyDescent="0.25">
      <c r="A8311" t="s">
        <v>294</v>
      </c>
      <c r="B8311" t="s">
        <v>266</v>
      </c>
      <c r="C8311" s="1">
        <v>0.29546731323248998</v>
      </c>
    </row>
    <row r="8312" spans="1:3" x14ac:dyDescent="0.25">
      <c r="A8312" t="s">
        <v>294</v>
      </c>
      <c r="B8312" t="s">
        <v>267</v>
      </c>
      <c r="C8312" s="1">
        <v>0.33660286266238898</v>
      </c>
    </row>
    <row r="8313" spans="1:3" x14ac:dyDescent="0.25">
      <c r="A8313" t="s">
        <v>294</v>
      </c>
      <c r="B8313" t="s">
        <v>268</v>
      </c>
      <c r="C8313" s="1">
        <v>0.30213773176723502</v>
      </c>
    </row>
    <row r="8314" spans="1:3" x14ac:dyDescent="0.25">
      <c r="A8314" t="s">
        <v>294</v>
      </c>
      <c r="B8314" t="s">
        <v>270</v>
      </c>
      <c r="C8314" s="1">
        <v>0.29268893887145098</v>
      </c>
    </row>
    <row r="8315" spans="1:3" x14ac:dyDescent="0.25">
      <c r="A8315" t="s">
        <v>294</v>
      </c>
      <c r="B8315" t="s">
        <v>271</v>
      </c>
      <c r="C8315" s="1">
        <v>0.35166905092218398</v>
      </c>
    </row>
    <row r="8316" spans="1:3" x14ac:dyDescent="0.25">
      <c r="A8316" t="s">
        <v>294</v>
      </c>
      <c r="B8316" t="s">
        <v>407</v>
      </c>
      <c r="C8316" s="1">
        <v>0.32612463771297501</v>
      </c>
    </row>
    <row r="8317" spans="1:3" x14ac:dyDescent="0.25">
      <c r="A8317" t="s">
        <v>294</v>
      </c>
      <c r="B8317" t="s">
        <v>375</v>
      </c>
      <c r="C8317" s="1">
        <v>0.293498361786727</v>
      </c>
    </row>
    <row r="8318" spans="1:3" x14ac:dyDescent="0.25">
      <c r="A8318" t="s">
        <v>294</v>
      </c>
      <c r="B8318" t="s">
        <v>272</v>
      </c>
      <c r="C8318" s="1">
        <v>0.31723744943278498</v>
      </c>
    </row>
    <row r="8319" spans="1:3" x14ac:dyDescent="0.25">
      <c r="A8319" t="s">
        <v>294</v>
      </c>
      <c r="B8319" t="s">
        <v>153</v>
      </c>
      <c r="C8319" s="1">
        <v>0.32244708654419302</v>
      </c>
    </row>
    <row r="8320" spans="1:3" x14ac:dyDescent="0.25">
      <c r="A8320" t="s">
        <v>185</v>
      </c>
      <c r="B8320" t="s">
        <v>187</v>
      </c>
      <c r="C8320" s="1">
        <v>0.29136450057926599</v>
      </c>
    </row>
    <row r="8321" spans="1:3" x14ac:dyDescent="0.25">
      <c r="A8321" t="s">
        <v>185</v>
      </c>
      <c r="B8321" t="s">
        <v>194</v>
      </c>
      <c r="C8321" s="1">
        <v>0.28896238456515599</v>
      </c>
    </row>
    <row r="8322" spans="1:3" x14ac:dyDescent="0.25">
      <c r="A8322" t="s">
        <v>185</v>
      </c>
      <c r="B8322" t="s">
        <v>196</v>
      </c>
      <c r="C8322" s="1">
        <v>0.31089600460384598</v>
      </c>
    </row>
    <row r="8323" spans="1:3" x14ac:dyDescent="0.25">
      <c r="A8323" t="s">
        <v>185</v>
      </c>
      <c r="B8323" t="s">
        <v>128</v>
      </c>
      <c r="C8323" s="1">
        <v>0.34165661210121701</v>
      </c>
    </row>
    <row r="8324" spans="1:3" x14ac:dyDescent="0.25">
      <c r="A8324" t="s">
        <v>185</v>
      </c>
      <c r="B8324" t="s">
        <v>200</v>
      </c>
      <c r="C8324" s="1">
        <v>0.29324024262662202</v>
      </c>
    </row>
    <row r="8325" spans="1:3" x14ac:dyDescent="0.25">
      <c r="A8325" t="s">
        <v>185</v>
      </c>
      <c r="B8325" t="s">
        <v>130</v>
      </c>
      <c r="C8325" s="1">
        <v>0.290994652652448</v>
      </c>
    </row>
    <row r="8326" spans="1:3" x14ac:dyDescent="0.25">
      <c r="A8326" t="s">
        <v>185</v>
      </c>
      <c r="B8326" t="s">
        <v>131</v>
      </c>
      <c r="C8326" s="1">
        <v>0.315308347013255</v>
      </c>
    </row>
    <row r="8327" spans="1:3" x14ac:dyDescent="0.25">
      <c r="A8327" t="s">
        <v>185</v>
      </c>
      <c r="B8327" t="s">
        <v>208</v>
      </c>
      <c r="C8327" s="1">
        <v>0.32194048096309302</v>
      </c>
    </row>
    <row r="8328" spans="1:3" x14ac:dyDescent="0.25">
      <c r="A8328" t="s">
        <v>185</v>
      </c>
      <c r="B8328" t="s">
        <v>137</v>
      </c>
      <c r="C8328" s="1">
        <v>0.30065131258216699</v>
      </c>
    </row>
    <row r="8329" spans="1:3" x14ac:dyDescent="0.25">
      <c r="A8329" t="s">
        <v>185</v>
      </c>
      <c r="B8329" t="s">
        <v>231</v>
      </c>
      <c r="C8329" s="1">
        <v>0.29452720856541498</v>
      </c>
    </row>
    <row r="8330" spans="1:3" x14ac:dyDescent="0.25">
      <c r="A8330" t="s">
        <v>185</v>
      </c>
      <c r="B8330" t="s">
        <v>233</v>
      </c>
      <c r="C8330" s="1">
        <v>0.29622879374086403</v>
      </c>
    </row>
    <row r="8331" spans="1:3" x14ac:dyDescent="0.25">
      <c r="A8331" t="s">
        <v>185</v>
      </c>
      <c r="B8331" t="s">
        <v>239</v>
      </c>
      <c r="C8331" s="1">
        <v>0.31190942973327701</v>
      </c>
    </row>
    <row r="8332" spans="1:3" x14ac:dyDescent="0.25">
      <c r="A8332" t="s">
        <v>185</v>
      </c>
      <c r="B8332" t="s">
        <v>142</v>
      </c>
      <c r="C8332" s="1">
        <v>0.29006980401606602</v>
      </c>
    </row>
    <row r="8333" spans="1:3" x14ac:dyDescent="0.25">
      <c r="A8333" t="s">
        <v>185</v>
      </c>
      <c r="B8333" t="s">
        <v>143</v>
      </c>
      <c r="C8333" s="1">
        <v>0.30665153665362999</v>
      </c>
    </row>
    <row r="8334" spans="1:3" x14ac:dyDescent="0.25">
      <c r="A8334" t="s">
        <v>185</v>
      </c>
      <c r="B8334" t="s">
        <v>242</v>
      </c>
      <c r="C8334" s="1">
        <v>0.31124852448399698</v>
      </c>
    </row>
    <row r="8335" spans="1:3" x14ac:dyDescent="0.25">
      <c r="A8335" t="s">
        <v>185</v>
      </c>
      <c r="B8335" t="s">
        <v>250</v>
      </c>
      <c r="C8335" s="1">
        <v>0.29668469297512001</v>
      </c>
    </row>
    <row r="8336" spans="1:3" x14ac:dyDescent="0.25">
      <c r="A8336" t="s">
        <v>185</v>
      </c>
      <c r="B8336" t="s">
        <v>269</v>
      </c>
      <c r="C8336" s="1">
        <v>0.29581916202144498</v>
      </c>
    </row>
    <row r="8337" spans="1:3" x14ac:dyDescent="0.25">
      <c r="A8337" t="s">
        <v>185</v>
      </c>
      <c r="B8337" t="s">
        <v>271</v>
      </c>
      <c r="C8337" s="1">
        <v>0.30612903003836001</v>
      </c>
    </row>
    <row r="8338" spans="1:3" x14ac:dyDescent="0.25">
      <c r="A8338" t="s">
        <v>185</v>
      </c>
      <c r="B8338" t="s">
        <v>153</v>
      </c>
      <c r="C8338" s="1">
        <v>0.31753402261829</v>
      </c>
    </row>
    <row r="8339" spans="1:3" x14ac:dyDescent="0.25">
      <c r="A8339" t="s">
        <v>470</v>
      </c>
      <c r="B8339" t="s">
        <v>162</v>
      </c>
      <c r="C8339" s="1">
        <v>0.29508459290143002</v>
      </c>
    </row>
    <row r="8340" spans="1:3" x14ac:dyDescent="0.25">
      <c r="A8340" t="s">
        <v>470</v>
      </c>
      <c r="B8340" t="s">
        <v>118</v>
      </c>
      <c r="C8340" s="1">
        <v>0.30786947870760201</v>
      </c>
    </row>
    <row r="8341" spans="1:3" x14ac:dyDescent="0.25">
      <c r="A8341" t="s">
        <v>470</v>
      </c>
      <c r="B8341" t="s">
        <v>471</v>
      </c>
      <c r="C8341" s="1">
        <v>0.28996060359748899</v>
      </c>
    </row>
    <row r="8342" spans="1:3" x14ac:dyDescent="0.25">
      <c r="A8342" t="s">
        <v>470</v>
      </c>
      <c r="B8342" t="s">
        <v>472</v>
      </c>
      <c r="C8342" s="1">
        <v>0.29814485446733402</v>
      </c>
    </row>
    <row r="8343" spans="1:3" x14ac:dyDescent="0.25">
      <c r="A8343" t="s">
        <v>470</v>
      </c>
      <c r="B8343" t="s">
        <v>295</v>
      </c>
      <c r="C8343" s="1">
        <v>0.29778929500745499</v>
      </c>
    </row>
    <row r="8344" spans="1:3" x14ac:dyDescent="0.25">
      <c r="A8344" t="s">
        <v>470</v>
      </c>
      <c r="B8344" t="s">
        <v>123</v>
      </c>
      <c r="C8344" s="1">
        <v>0.289425495834637</v>
      </c>
    </row>
    <row r="8345" spans="1:3" x14ac:dyDescent="0.25">
      <c r="A8345" t="s">
        <v>470</v>
      </c>
      <c r="B8345" t="s">
        <v>188</v>
      </c>
      <c r="C8345" s="1">
        <v>0.35222320674102803</v>
      </c>
    </row>
    <row r="8346" spans="1:3" x14ac:dyDescent="0.25">
      <c r="A8346" t="s">
        <v>470</v>
      </c>
      <c r="B8346" t="s">
        <v>125</v>
      </c>
      <c r="C8346" s="1">
        <v>0.32845915784062801</v>
      </c>
    </row>
    <row r="8347" spans="1:3" x14ac:dyDescent="0.25">
      <c r="A8347" t="s">
        <v>470</v>
      </c>
      <c r="B8347" t="s">
        <v>190</v>
      </c>
      <c r="C8347" s="1">
        <v>0.31095239060679503</v>
      </c>
    </row>
    <row r="8348" spans="1:3" x14ac:dyDescent="0.25">
      <c r="A8348" t="s">
        <v>470</v>
      </c>
      <c r="B8348" t="s">
        <v>302</v>
      </c>
      <c r="C8348" s="1">
        <v>0.29459844418571901</v>
      </c>
    </row>
    <row r="8349" spans="1:3" x14ac:dyDescent="0.25">
      <c r="A8349" t="s">
        <v>470</v>
      </c>
      <c r="B8349" t="s">
        <v>303</v>
      </c>
      <c r="C8349" s="1">
        <v>0.314192513540828</v>
      </c>
    </row>
    <row r="8350" spans="1:3" x14ac:dyDescent="0.25">
      <c r="A8350" t="s">
        <v>470</v>
      </c>
      <c r="B8350" t="s">
        <v>304</v>
      </c>
      <c r="C8350" s="1">
        <v>0.28927375811241401</v>
      </c>
    </row>
    <row r="8351" spans="1:3" x14ac:dyDescent="0.25">
      <c r="A8351" t="s">
        <v>470</v>
      </c>
      <c r="B8351" t="s">
        <v>392</v>
      </c>
      <c r="C8351" s="1">
        <v>0.30280156419468002</v>
      </c>
    </row>
    <row r="8352" spans="1:3" x14ac:dyDescent="0.25">
      <c r="A8352" t="s">
        <v>470</v>
      </c>
      <c r="B8352" t="s">
        <v>192</v>
      </c>
      <c r="C8352" s="1">
        <v>0.32842160820324701</v>
      </c>
    </row>
    <row r="8353" spans="1:3" x14ac:dyDescent="0.25">
      <c r="A8353" t="s">
        <v>470</v>
      </c>
      <c r="B8353" t="s">
        <v>393</v>
      </c>
      <c r="C8353" s="1">
        <v>0.324651834056633</v>
      </c>
    </row>
    <row r="8354" spans="1:3" x14ac:dyDescent="0.25">
      <c r="A8354" t="s">
        <v>470</v>
      </c>
      <c r="B8354" t="s">
        <v>306</v>
      </c>
      <c r="C8354" s="1">
        <v>0.324806942175625</v>
      </c>
    </row>
    <row r="8355" spans="1:3" x14ac:dyDescent="0.25">
      <c r="A8355" t="s">
        <v>470</v>
      </c>
      <c r="B8355" t="s">
        <v>308</v>
      </c>
      <c r="C8355" s="1">
        <v>0.31095958229486897</v>
      </c>
    </row>
    <row r="8356" spans="1:3" x14ac:dyDescent="0.25">
      <c r="A8356" t="s">
        <v>470</v>
      </c>
      <c r="B8356" t="s">
        <v>309</v>
      </c>
      <c r="C8356" s="1">
        <v>0.30844669394734398</v>
      </c>
    </row>
    <row r="8357" spans="1:3" x14ac:dyDescent="0.25">
      <c r="A8357" t="s">
        <v>470</v>
      </c>
      <c r="B8357" t="s">
        <v>128</v>
      </c>
      <c r="C8357" s="1">
        <v>0.32059773795489599</v>
      </c>
    </row>
    <row r="8358" spans="1:3" x14ac:dyDescent="0.25">
      <c r="A8358" t="s">
        <v>470</v>
      </c>
      <c r="B8358" t="s">
        <v>410</v>
      </c>
      <c r="C8358" s="1">
        <v>0.29692534580463098</v>
      </c>
    </row>
    <row r="8359" spans="1:3" x14ac:dyDescent="0.25">
      <c r="A8359" t="s">
        <v>470</v>
      </c>
      <c r="B8359" t="s">
        <v>312</v>
      </c>
      <c r="C8359" s="1">
        <v>0.29964515197859998</v>
      </c>
    </row>
    <row r="8360" spans="1:3" x14ac:dyDescent="0.25">
      <c r="A8360" t="s">
        <v>470</v>
      </c>
      <c r="B8360" t="s">
        <v>200</v>
      </c>
      <c r="C8360" s="1">
        <v>0.32871996156011402</v>
      </c>
    </row>
    <row r="8361" spans="1:3" x14ac:dyDescent="0.25">
      <c r="A8361" t="s">
        <v>470</v>
      </c>
      <c r="B8361" t="s">
        <v>201</v>
      </c>
      <c r="C8361" s="1">
        <v>0.33124330655090301</v>
      </c>
    </row>
    <row r="8362" spans="1:3" x14ac:dyDescent="0.25">
      <c r="A8362" t="s">
        <v>470</v>
      </c>
      <c r="B8362" t="s">
        <v>394</v>
      </c>
      <c r="C8362" s="1">
        <v>0.34292338604935801</v>
      </c>
    </row>
    <row r="8363" spans="1:3" x14ac:dyDescent="0.25">
      <c r="A8363" t="s">
        <v>470</v>
      </c>
      <c r="B8363" t="s">
        <v>318</v>
      </c>
      <c r="C8363" s="1">
        <v>0.29250166739648198</v>
      </c>
    </row>
    <row r="8364" spans="1:3" x14ac:dyDescent="0.25">
      <c r="A8364" t="s">
        <v>470</v>
      </c>
      <c r="B8364" t="s">
        <v>130</v>
      </c>
      <c r="C8364" s="1">
        <v>0.30984615558258499</v>
      </c>
    </row>
    <row r="8365" spans="1:3" x14ac:dyDescent="0.25">
      <c r="A8365" t="s">
        <v>470</v>
      </c>
      <c r="B8365" t="s">
        <v>395</v>
      </c>
      <c r="C8365" s="1">
        <v>0.30585165528566499</v>
      </c>
    </row>
    <row r="8366" spans="1:3" x14ac:dyDescent="0.25">
      <c r="A8366" t="s">
        <v>470</v>
      </c>
      <c r="B8366" t="s">
        <v>321</v>
      </c>
      <c r="C8366" s="1">
        <v>0.30622796679757203</v>
      </c>
    </row>
    <row r="8367" spans="1:3" x14ac:dyDescent="0.25">
      <c r="A8367" t="s">
        <v>470</v>
      </c>
      <c r="B8367" t="s">
        <v>396</v>
      </c>
      <c r="C8367" s="1">
        <v>0.32099797254684298</v>
      </c>
    </row>
    <row r="8368" spans="1:3" x14ac:dyDescent="0.25">
      <c r="A8368" t="s">
        <v>470</v>
      </c>
      <c r="B8368" t="s">
        <v>131</v>
      </c>
      <c r="C8368" s="1">
        <v>0.35846832444196802</v>
      </c>
    </row>
    <row r="8369" spans="1:3" x14ac:dyDescent="0.25">
      <c r="A8369" t="s">
        <v>470</v>
      </c>
      <c r="B8369" t="s">
        <v>325</v>
      </c>
      <c r="C8369" s="1">
        <v>0.30880834476323998</v>
      </c>
    </row>
    <row r="8370" spans="1:3" x14ac:dyDescent="0.25">
      <c r="A8370" t="s">
        <v>470</v>
      </c>
      <c r="B8370" t="s">
        <v>132</v>
      </c>
      <c r="C8370" s="1">
        <v>0.30638873078936701</v>
      </c>
    </row>
    <row r="8371" spans="1:3" x14ac:dyDescent="0.25">
      <c r="A8371" t="s">
        <v>470</v>
      </c>
      <c r="B8371" t="s">
        <v>328</v>
      </c>
      <c r="C8371" s="1">
        <v>0.32098100967160298</v>
      </c>
    </row>
    <row r="8372" spans="1:3" x14ac:dyDescent="0.25">
      <c r="A8372" t="s">
        <v>470</v>
      </c>
      <c r="B8372" t="s">
        <v>208</v>
      </c>
      <c r="C8372" s="1">
        <v>0.33313438424444702</v>
      </c>
    </row>
    <row r="8373" spans="1:3" x14ac:dyDescent="0.25">
      <c r="A8373" t="s">
        <v>470</v>
      </c>
      <c r="B8373" t="s">
        <v>210</v>
      </c>
      <c r="C8373" s="1">
        <v>0.33667323671918198</v>
      </c>
    </row>
    <row r="8374" spans="1:3" x14ac:dyDescent="0.25">
      <c r="A8374" t="s">
        <v>470</v>
      </c>
      <c r="B8374" t="s">
        <v>329</v>
      </c>
      <c r="C8374" s="1">
        <v>0.32457763618718</v>
      </c>
    </row>
    <row r="8375" spans="1:3" x14ac:dyDescent="0.25">
      <c r="A8375" t="s">
        <v>470</v>
      </c>
      <c r="B8375" t="s">
        <v>212</v>
      </c>
      <c r="C8375" s="1">
        <v>0.33155735171841699</v>
      </c>
    </row>
    <row r="8376" spans="1:3" x14ac:dyDescent="0.25">
      <c r="A8376" t="s">
        <v>470</v>
      </c>
      <c r="B8376" t="s">
        <v>397</v>
      </c>
      <c r="C8376" s="1">
        <v>0.30658471617315503</v>
      </c>
    </row>
    <row r="8377" spans="1:3" x14ac:dyDescent="0.25">
      <c r="A8377" t="s">
        <v>470</v>
      </c>
      <c r="B8377" t="s">
        <v>213</v>
      </c>
      <c r="C8377" s="1">
        <v>0.29469749088504299</v>
      </c>
    </row>
    <row r="8378" spans="1:3" x14ac:dyDescent="0.25">
      <c r="A8378" t="s">
        <v>470</v>
      </c>
      <c r="B8378" t="s">
        <v>331</v>
      </c>
      <c r="C8378" s="1">
        <v>0.31482985820005399</v>
      </c>
    </row>
    <row r="8379" spans="1:3" x14ac:dyDescent="0.25">
      <c r="A8379" t="s">
        <v>470</v>
      </c>
      <c r="B8379" t="s">
        <v>214</v>
      </c>
      <c r="C8379" s="1">
        <v>0.31715309083498</v>
      </c>
    </row>
    <row r="8380" spans="1:3" x14ac:dyDescent="0.25">
      <c r="A8380" t="s">
        <v>470</v>
      </c>
      <c r="B8380" t="s">
        <v>332</v>
      </c>
      <c r="C8380" s="1">
        <v>0.31239355290295401</v>
      </c>
    </row>
    <row r="8381" spans="1:3" x14ac:dyDescent="0.25">
      <c r="A8381" t="s">
        <v>470</v>
      </c>
      <c r="B8381" t="s">
        <v>216</v>
      </c>
      <c r="C8381" s="1">
        <v>0.32648894978759901</v>
      </c>
    </row>
    <row r="8382" spans="1:3" x14ac:dyDescent="0.25">
      <c r="A8382" t="s">
        <v>470</v>
      </c>
      <c r="B8382" t="s">
        <v>217</v>
      </c>
      <c r="C8382" s="1">
        <v>0.348532609847856</v>
      </c>
    </row>
    <row r="8383" spans="1:3" x14ac:dyDescent="0.25">
      <c r="A8383" t="s">
        <v>470</v>
      </c>
      <c r="B8383" t="s">
        <v>334</v>
      </c>
      <c r="C8383" s="1">
        <v>0.30014220867867902</v>
      </c>
    </row>
    <row r="8384" spans="1:3" x14ac:dyDescent="0.25">
      <c r="A8384" t="s">
        <v>470</v>
      </c>
      <c r="B8384" t="s">
        <v>219</v>
      </c>
      <c r="C8384" s="1">
        <v>0.34347181694268702</v>
      </c>
    </row>
    <row r="8385" spans="1:3" x14ac:dyDescent="0.25">
      <c r="A8385" t="s">
        <v>470</v>
      </c>
      <c r="B8385" t="s">
        <v>398</v>
      </c>
      <c r="C8385" s="1">
        <v>0.338470077475093</v>
      </c>
    </row>
    <row r="8386" spans="1:3" x14ac:dyDescent="0.25">
      <c r="A8386" t="s">
        <v>470</v>
      </c>
      <c r="B8386" t="s">
        <v>399</v>
      </c>
      <c r="C8386" s="1">
        <v>0.33107722112993998</v>
      </c>
    </row>
    <row r="8387" spans="1:3" x14ac:dyDescent="0.25">
      <c r="A8387" t="s">
        <v>470</v>
      </c>
      <c r="B8387" t="s">
        <v>337</v>
      </c>
      <c r="C8387" s="1">
        <v>0.32665301733226498</v>
      </c>
    </row>
    <row r="8388" spans="1:3" x14ac:dyDescent="0.25">
      <c r="A8388" t="s">
        <v>470</v>
      </c>
      <c r="B8388" t="s">
        <v>225</v>
      </c>
      <c r="C8388" s="1">
        <v>0.32301354458786102</v>
      </c>
    </row>
    <row r="8389" spans="1:3" x14ac:dyDescent="0.25">
      <c r="A8389" t="s">
        <v>470</v>
      </c>
      <c r="B8389" t="s">
        <v>227</v>
      </c>
      <c r="C8389" s="1">
        <v>0.33837462053012601</v>
      </c>
    </row>
    <row r="8390" spans="1:3" x14ac:dyDescent="0.25">
      <c r="A8390" t="s">
        <v>470</v>
      </c>
      <c r="B8390" t="s">
        <v>228</v>
      </c>
      <c r="C8390" s="1">
        <v>0.35334036888870402</v>
      </c>
    </row>
    <row r="8391" spans="1:3" x14ac:dyDescent="0.25">
      <c r="A8391" t="s">
        <v>470</v>
      </c>
      <c r="B8391" t="s">
        <v>229</v>
      </c>
      <c r="C8391" s="1">
        <v>0.320418987613728</v>
      </c>
    </row>
    <row r="8392" spans="1:3" x14ac:dyDescent="0.25">
      <c r="A8392" t="s">
        <v>470</v>
      </c>
      <c r="B8392" t="s">
        <v>341</v>
      </c>
      <c r="C8392" s="1">
        <v>0.32119970379220297</v>
      </c>
    </row>
    <row r="8393" spans="1:3" x14ac:dyDescent="0.25">
      <c r="A8393" t="s">
        <v>470</v>
      </c>
      <c r="B8393" t="s">
        <v>400</v>
      </c>
      <c r="C8393" s="1">
        <v>0.32991962212827097</v>
      </c>
    </row>
    <row r="8394" spans="1:3" x14ac:dyDescent="0.25">
      <c r="A8394" t="s">
        <v>470</v>
      </c>
      <c r="B8394" t="s">
        <v>231</v>
      </c>
      <c r="C8394" s="1">
        <v>0.29395945079504698</v>
      </c>
    </row>
    <row r="8395" spans="1:3" x14ac:dyDescent="0.25">
      <c r="A8395" t="s">
        <v>470</v>
      </c>
      <c r="B8395" t="s">
        <v>140</v>
      </c>
      <c r="C8395" s="1">
        <v>0.295063110805724</v>
      </c>
    </row>
    <row r="8396" spans="1:3" x14ac:dyDescent="0.25">
      <c r="A8396" t="s">
        <v>470</v>
      </c>
      <c r="B8396" t="s">
        <v>345</v>
      </c>
      <c r="C8396" s="1">
        <v>0.30474857735983102</v>
      </c>
    </row>
    <row r="8397" spans="1:3" x14ac:dyDescent="0.25">
      <c r="A8397" t="s">
        <v>470</v>
      </c>
      <c r="B8397" t="s">
        <v>236</v>
      </c>
      <c r="C8397" s="1">
        <v>0.321580027449404</v>
      </c>
    </row>
    <row r="8398" spans="1:3" x14ac:dyDescent="0.25">
      <c r="A8398" t="s">
        <v>470</v>
      </c>
      <c r="B8398" t="s">
        <v>141</v>
      </c>
      <c r="C8398" s="1">
        <v>0.319951646691299</v>
      </c>
    </row>
    <row r="8399" spans="1:3" x14ac:dyDescent="0.25">
      <c r="A8399" t="s">
        <v>470</v>
      </c>
      <c r="B8399" t="s">
        <v>401</v>
      </c>
      <c r="C8399" s="1">
        <v>0.32587467401904302</v>
      </c>
    </row>
    <row r="8400" spans="1:3" x14ac:dyDescent="0.25">
      <c r="A8400" t="s">
        <v>470</v>
      </c>
      <c r="B8400" t="s">
        <v>350</v>
      </c>
      <c r="C8400" s="1">
        <v>0.31844204982722202</v>
      </c>
    </row>
    <row r="8401" spans="1:3" x14ac:dyDescent="0.25">
      <c r="A8401" t="s">
        <v>470</v>
      </c>
      <c r="B8401" t="s">
        <v>351</v>
      </c>
      <c r="C8401" s="1">
        <v>0.30031366734202197</v>
      </c>
    </row>
    <row r="8402" spans="1:3" x14ac:dyDescent="0.25">
      <c r="A8402" t="s">
        <v>470</v>
      </c>
      <c r="B8402" t="s">
        <v>388</v>
      </c>
      <c r="C8402" s="1">
        <v>0.32943565239914602</v>
      </c>
    </row>
    <row r="8403" spans="1:3" x14ac:dyDescent="0.25">
      <c r="A8403" t="s">
        <v>470</v>
      </c>
      <c r="B8403" t="s">
        <v>239</v>
      </c>
      <c r="C8403" s="1">
        <v>0.324635005250762</v>
      </c>
    </row>
    <row r="8404" spans="1:3" x14ac:dyDescent="0.25">
      <c r="A8404" t="s">
        <v>470</v>
      </c>
      <c r="B8404" t="s">
        <v>142</v>
      </c>
      <c r="C8404" s="1">
        <v>0.31124675209198899</v>
      </c>
    </row>
    <row r="8405" spans="1:3" x14ac:dyDescent="0.25">
      <c r="A8405" t="s">
        <v>470</v>
      </c>
      <c r="B8405" t="s">
        <v>425</v>
      </c>
      <c r="C8405" s="1">
        <v>0.31318015097193902</v>
      </c>
    </row>
    <row r="8406" spans="1:3" x14ac:dyDescent="0.25">
      <c r="A8406" t="s">
        <v>470</v>
      </c>
      <c r="B8406" t="s">
        <v>242</v>
      </c>
      <c r="C8406" s="1">
        <v>0.34229350794528401</v>
      </c>
    </row>
    <row r="8407" spans="1:3" x14ac:dyDescent="0.25">
      <c r="A8407" t="s">
        <v>470</v>
      </c>
      <c r="B8407" t="s">
        <v>144</v>
      </c>
      <c r="C8407" s="1">
        <v>0.32289696407673402</v>
      </c>
    </row>
    <row r="8408" spans="1:3" x14ac:dyDescent="0.25">
      <c r="A8408" t="s">
        <v>470</v>
      </c>
      <c r="B8408" t="s">
        <v>145</v>
      </c>
      <c r="C8408" s="1">
        <v>0.29079466364402601</v>
      </c>
    </row>
    <row r="8409" spans="1:3" x14ac:dyDescent="0.25">
      <c r="A8409" t="s">
        <v>470</v>
      </c>
      <c r="B8409" t="s">
        <v>243</v>
      </c>
      <c r="C8409" s="1">
        <v>0.31666510685641802</v>
      </c>
    </row>
    <row r="8410" spans="1:3" x14ac:dyDescent="0.25">
      <c r="A8410" t="s">
        <v>470</v>
      </c>
      <c r="B8410" t="s">
        <v>402</v>
      </c>
      <c r="C8410" s="1">
        <v>0.30824074115299899</v>
      </c>
    </row>
    <row r="8411" spans="1:3" x14ac:dyDescent="0.25">
      <c r="A8411" t="s">
        <v>470</v>
      </c>
      <c r="B8411" t="s">
        <v>358</v>
      </c>
      <c r="C8411" s="1">
        <v>0.30799074871707999</v>
      </c>
    </row>
    <row r="8412" spans="1:3" x14ac:dyDescent="0.25">
      <c r="A8412" t="s">
        <v>470</v>
      </c>
      <c r="B8412" t="s">
        <v>360</v>
      </c>
      <c r="C8412" s="1">
        <v>0.32397751226454002</v>
      </c>
    </row>
    <row r="8413" spans="1:3" x14ac:dyDescent="0.25">
      <c r="A8413" t="s">
        <v>470</v>
      </c>
      <c r="B8413" t="s">
        <v>361</v>
      </c>
      <c r="C8413" s="1">
        <v>0.33240788648104902</v>
      </c>
    </row>
    <row r="8414" spans="1:3" x14ac:dyDescent="0.25">
      <c r="A8414" t="s">
        <v>470</v>
      </c>
      <c r="B8414" t="s">
        <v>362</v>
      </c>
      <c r="C8414" s="1">
        <v>0.30580539245770499</v>
      </c>
    </row>
    <row r="8415" spans="1:3" x14ac:dyDescent="0.25">
      <c r="A8415" t="s">
        <v>470</v>
      </c>
      <c r="B8415" t="s">
        <v>246</v>
      </c>
      <c r="C8415" s="1">
        <v>0.29977532598731199</v>
      </c>
    </row>
    <row r="8416" spans="1:3" x14ac:dyDescent="0.25">
      <c r="A8416" t="s">
        <v>470</v>
      </c>
      <c r="B8416" t="s">
        <v>247</v>
      </c>
      <c r="C8416" s="1">
        <v>0.29673126648017201</v>
      </c>
    </row>
    <row r="8417" spans="1:3" x14ac:dyDescent="0.25">
      <c r="A8417" t="s">
        <v>470</v>
      </c>
      <c r="B8417" t="s">
        <v>403</v>
      </c>
      <c r="C8417" s="1">
        <v>0.32417524988892199</v>
      </c>
    </row>
    <row r="8418" spans="1:3" x14ac:dyDescent="0.25">
      <c r="A8418" t="s">
        <v>470</v>
      </c>
      <c r="B8418" t="s">
        <v>250</v>
      </c>
      <c r="C8418" s="1">
        <v>0.37054189795780001</v>
      </c>
    </row>
    <row r="8419" spans="1:3" x14ac:dyDescent="0.25">
      <c r="A8419" t="s">
        <v>470</v>
      </c>
      <c r="B8419" t="s">
        <v>152</v>
      </c>
      <c r="C8419" s="1">
        <v>0.318961389211605</v>
      </c>
    </row>
    <row r="8420" spans="1:3" x14ac:dyDescent="0.25">
      <c r="A8420" t="s">
        <v>470</v>
      </c>
      <c r="B8420" t="s">
        <v>365</v>
      </c>
      <c r="C8420" s="1">
        <v>0.36426483904427598</v>
      </c>
    </row>
    <row r="8421" spans="1:3" x14ac:dyDescent="0.25">
      <c r="A8421" t="s">
        <v>470</v>
      </c>
      <c r="B8421" t="s">
        <v>404</v>
      </c>
      <c r="C8421" s="1">
        <v>0.33253036806971098</v>
      </c>
    </row>
    <row r="8422" spans="1:3" x14ac:dyDescent="0.25">
      <c r="A8422" t="s">
        <v>470</v>
      </c>
      <c r="B8422" t="s">
        <v>368</v>
      </c>
      <c r="C8422" s="1">
        <v>0.30239000169158903</v>
      </c>
    </row>
    <row r="8423" spans="1:3" x14ac:dyDescent="0.25">
      <c r="A8423" t="s">
        <v>470</v>
      </c>
      <c r="B8423" t="s">
        <v>369</v>
      </c>
      <c r="C8423" s="1">
        <v>0.32297219081277301</v>
      </c>
    </row>
    <row r="8424" spans="1:3" x14ac:dyDescent="0.25">
      <c r="A8424" t="s">
        <v>470</v>
      </c>
      <c r="B8424" t="s">
        <v>405</v>
      </c>
      <c r="C8424" s="1">
        <v>0.328360867125776</v>
      </c>
    </row>
    <row r="8425" spans="1:3" x14ac:dyDescent="0.25">
      <c r="A8425" t="s">
        <v>470</v>
      </c>
      <c r="B8425" t="s">
        <v>261</v>
      </c>
      <c r="C8425" s="1">
        <v>0.350963321691939</v>
      </c>
    </row>
    <row r="8426" spans="1:3" x14ac:dyDescent="0.25">
      <c r="A8426" t="s">
        <v>470</v>
      </c>
      <c r="B8426" t="s">
        <v>262</v>
      </c>
      <c r="C8426" s="1">
        <v>0.33236540398843001</v>
      </c>
    </row>
    <row r="8427" spans="1:3" x14ac:dyDescent="0.25">
      <c r="A8427" t="s">
        <v>470</v>
      </c>
      <c r="B8427" t="s">
        <v>372</v>
      </c>
      <c r="C8427" s="1">
        <v>0.32954745189775297</v>
      </c>
    </row>
    <row r="8428" spans="1:3" x14ac:dyDescent="0.25">
      <c r="A8428" t="s">
        <v>470</v>
      </c>
      <c r="B8428" t="s">
        <v>383</v>
      </c>
      <c r="C8428" s="1">
        <v>0.33969326045474402</v>
      </c>
    </row>
    <row r="8429" spans="1:3" x14ac:dyDescent="0.25">
      <c r="A8429" t="s">
        <v>470</v>
      </c>
      <c r="B8429" t="s">
        <v>406</v>
      </c>
      <c r="C8429" s="1">
        <v>0.29945180977034702</v>
      </c>
    </row>
    <row r="8430" spans="1:3" x14ac:dyDescent="0.25">
      <c r="A8430" t="s">
        <v>470</v>
      </c>
      <c r="B8430" t="s">
        <v>267</v>
      </c>
      <c r="C8430" s="1">
        <v>0.31579356963703198</v>
      </c>
    </row>
    <row r="8431" spans="1:3" x14ac:dyDescent="0.25">
      <c r="A8431" t="s">
        <v>470</v>
      </c>
      <c r="B8431" t="s">
        <v>268</v>
      </c>
      <c r="C8431" s="1">
        <v>0.31275360612930397</v>
      </c>
    </row>
    <row r="8432" spans="1:3" x14ac:dyDescent="0.25">
      <c r="A8432" t="s">
        <v>470</v>
      </c>
      <c r="B8432" t="s">
        <v>271</v>
      </c>
      <c r="C8432" s="1">
        <v>0.295209663213782</v>
      </c>
    </row>
    <row r="8433" spans="1:3" x14ac:dyDescent="0.25">
      <c r="A8433" t="s">
        <v>470</v>
      </c>
      <c r="B8433" t="s">
        <v>407</v>
      </c>
      <c r="C8433" s="1">
        <v>0.32532119591124298</v>
      </c>
    </row>
    <row r="8434" spans="1:3" x14ac:dyDescent="0.25">
      <c r="A8434" t="s">
        <v>470</v>
      </c>
      <c r="B8434" t="s">
        <v>418</v>
      </c>
      <c r="C8434" s="1">
        <v>0.29915322455520799</v>
      </c>
    </row>
    <row r="8435" spans="1:3" x14ac:dyDescent="0.25">
      <c r="A8435" t="s">
        <v>470</v>
      </c>
      <c r="B8435" t="s">
        <v>408</v>
      </c>
      <c r="C8435" s="1">
        <v>0.32311810667997698</v>
      </c>
    </row>
    <row r="8436" spans="1:3" x14ac:dyDescent="0.25">
      <c r="A8436" t="s">
        <v>470</v>
      </c>
      <c r="B8436" t="s">
        <v>153</v>
      </c>
      <c r="C8436" s="1">
        <v>0.299957789486205</v>
      </c>
    </row>
    <row r="8437" spans="1:3" x14ac:dyDescent="0.25">
      <c r="A8437" t="s">
        <v>119</v>
      </c>
      <c r="B8437" t="s">
        <v>162</v>
      </c>
      <c r="C8437" s="1">
        <v>0.31664727797060899</v>
      </c>
    </row>
    <row r="8438" spans="1:3" x14ac:dyDescent="0.25">
      <c r="A8438" t="s">
        <v>119</v>
      </c>
      <c r="B8438" t="s">
        <v>295</v>
      </c>
      <c r="C8438" s="1">
        <v>0.29060712185583298</v>
      </c>
    </row>
    <row r="8439" spans="1:3" x14ac:dyDescent="0.25">
      <c r="A8439" t="s">
        <v>119</v>
      </c>
      <c r="B8439" t="s">
        <v>384</v>
      </c>
      <c r="C8439" s="1">
        <v>0.30577175019229502</v>
      </c>
    </row>
    <row r="8440" spans="1:3" x14ac:dyDescent="0.25">
      <c r="A8440" t="s">
        <v>119</v>
      </c>
      <c r="B8440" t="s">
        <v>120</v>
      </c>
      <c r="C8440" s="1">
        <v>0.31459126998395998</v>
      </c>
    </row>
    <row r="8441" spans="1:3" x14ac:dyDescent="0.25">
      <c r="A8441" t="s">
        <v>119</v>
      </c>
      <c r="B8441" t="s">
        <v>122</v>
      </c>
      <c r="C8441" s="1">
        <v>0.31061540028608797</v>
      </c>
    </row>
    <row r="8442" spans="1:3" x14ac:dyDescent="0.25">
      <c r="A8442" t="s">
        <v>119</v>
      </c>
      <c r="B8442" t="s">
        <v>123</v>
      </c>
      <c r="C8442" s="1">
        <v>0.30415337332847903</v>
      </c>
    </row>
    <row r="8443" spans="1:3" x14ac:dyDescent="0.25">
      <c r="A8443" t="s">
        <v>119</v>
      </c>
      <c r="B8443" t="s">
        <v>188</v>
      </c>
      <c r="C8443" s="1">
        <v>0.289406995730765</v>
      </c>
    </row>
    <row r="8444" spans="1:3" x14ac:dyDescent="0.25">
      <c r="A8444" t="s">
        <v>119</v>
      </c>
      <c r="B8444" t="s">
        <v>125</v>
      </c>
      <c r="C8444" s="1">
        <v>0.28976496986203498</v>
      </c>
    </row>
    <row r="8445" spans="1:3" x14ac:dyDescent="0.25">
      <c r="A8445" t="s">
        <v>119</v>
      </c>
      <c r="B8445" t="s">
        <v>301</v>
      </c>
      <c r="C8445" s="1">
        <v>0.29514826694257501</v>
      </c>
    </row>
    <row r="8446" spans="1:3" x14ac:dyDescent="0.25">
      <c r="A8446" t="s">
        <v>119</v>
      </c>
      <c r="B8446" t="s">
        <v>385</v>
      </c>
      <c r="C8446" s="1">
        <v>0.307297547610629</v>
      </c>
    </row>
    <row r="8447" spans="1:3" x14ac:dyDescent="0.25">
      <c r="A8447" t="s">
        <v>119</v>
      </c>
      <c r="B8447" t="s">
        <v>192</v>
      </c>
      <c r="C8447" s="1">
        <v>0.30916217874761698</v>
      </c>
    </row>
    <row r="8448" spans="1:3" x14ac:dyDescent="0.25">
      <c r="A8448" t="s">
        <v>119</v>
      </c>
      <c r="B8448" t="s">
        <v>194</v>
      </c>
      <c r="C8448" s="1">
        <v>0.290995785875029</v>
      </c>
    </row>
    <row r="8449" spans="1:3" x14ac:dyDescent="0.25">
      <c r="A8449" t="s">
        <v>119</v>
      </c>
      <c r="B8449" t="s">
        <v>127</v>
      </c>
      <c r="C8449" s="1">
        <v>0.31199789850943299</v>
      </c>
    </row>
    <row r="8450" spans="1:3" x14ac:dyDescent="0.25">
      <c r="A8450" t="s">
        <v>119</v>
      </c>
      <c r="B8450" t="s">
        <v>195</v>
      </c>
      <c r="C8450" s="1">
        <v>0.29881094374257899</v>
      </c>
    </row>
    <row r="8451" spans="1:3" x14ac:dyDescent="0.25">
      <c r="A8451" t="s">
        <v>119</v>
      </c>
      <c r="B8451" t="s">
        <v>386</v>
      </c>
      <c r="C8451" s="1">
        <v>0.29201513871228502</v>
      </c>
    </row>
    <row r="8452" spans="1:3" x14ac:dyDescent="0.25">
      <c r="A8452" t="s">
        <v>119</v>
      </c>
      <c r="B8452" t="s">
        <v>197</v>
      </c>
      <c r="C8452" s="1">
        <v>0.30412830336091301</v>
      </c>
    </row>
    <row r="8453" spans="1:3" x14ac:dyDescent="0.25">
      <c r="A8453" t="s">
        <v>119</v>
      </c>
      <c r="B8453" t="s">
        <v>128</v>
      </c>
      <c r="C8453" s="1">
        <v>0.32028980604549701</v>
      </c>
    </row>
    <row r="8454" spans="1:3" x14ac:dyDescent="0.25">
      <c r="A8454" t="s">
        <v>119</v>
      </c>
      <c r="B8454" t="s">
        <v>387</v>
      </c>
      <c r="C8454" s="1">
        <v>0.29033214178619199</v>
      </c>
    </row>
    <row r="8455" spans="1:3" x14ac:dyDescent="0.25">
      <c r="A8455" t="s">
        <v>119</v>
      </c>
      <c r="B8455" t="s">
        <v>129</v>
      </c>
      <c r="C8455" s="1">
        <v>0.29071555707953101</v>
      </c>
    </row>
    <row r="8456" spans="1:3" x14ac:dyDescent="0.25">
      <c r="A8456" t="s">
        <v>119</v>
      </c>
      <c r="B8456" t="s">
        <v>130</v>
      </c>
      <c r="C8456" s="1">
        <v>0.31134497568327502</v>
      </c>
    </row>
    <row r="8457" spans="1:3" x14ac:dyDescent="0.25">
      <c r="A8457" t="s">
        <v>119</v>
      </c>
      <c r="B8457" t="s">
        <v>131</v>
      </c>
      <c r="C8457" s="1">
        <v>0.33074608886333001</v>
      </c>
    </row>
    <row r="8458" spans="1:3" x14ac:dyDescent="0.25">
      <c r="A8458" t="s">
        <v>119</v>
      </c>
      <c r="B8458" t="s">
        <v>132</v>
      </c>
      <c r="C8458" s="1">
        <v>0.32290828326825499</v>
      </c>
    </row>
    <row r="8459" spans="1:3" x14ac:dyDescent="0.25">
      <c r="A8459" t="s">
        <v>119</v>
      </c>
      <c r="B8459" t="s">
        <v>207</v>
      </c>
      <c r="C8459" s="1">
        <v>0.310067696891898</v>
      </c>
    </row>
    <row r="8460" spans="1:3" x14ac:dyDescent="0.25">
      <c r="A8460" t="s">
        <v>119</v>
      </c>
      <c r="B8460" t="s">
        <v>208</v>
      </c>
      <c r="C8460" s="1">
        <v>0.30479733452909502</v>
      </c>
    </row>
    <row r="8461" spans="1:3" x14ac:dyDescent="0.25">
      <c r="A8461" t="s">
        <v>119</v>
      </c>
      <c r="B8461" t="s">
        <v>209</v>
      </c>
      <c r="C8461" s="1">
        <v>0.29562267209943499</v>
      </c>
    </row>
    <row r="8462" spans="1:3" x14ac:dyDescent="0.25">
      <c r="A8462" t="s">
        <v>119</v>
      </c>
      <c r="B8462" t="s">
        <v>134</v>
      </c>
      <c r="C8462" s="1">
        <v>0.312094570366235</v>
      </c>
    </row>
    <row r="8463" spans="1:3" x14ac:dyDescent="0.25">
      <c r="A8463" t="s">
        <v>119</v>
      </c>
      <c r="B8463" t="s">
        <v>135</v>
      </c>
      <c r="C8463" s="1">
        <v>0.33252323205998902</v>
      </c>
    </row>
    <row r="8464" spans="1:3" x14ac:dyDescent="0.25">
      <c r="A8464" t="s">
        <v>119</v>
      </c>
      <c r="B8464" t="s">
        <v>136</v>
      </c>
      <c r="C8464" s="1">
        <v>0.31189038893752202</v>
      </c>
    </row>
    <row r="8465" spans="1:3" x14ac:dyDescent="0.25">
      <c r="A8465" t="s">
        <v>119</v>
      </c>
      <c r="B8465" t="s">
        <v>222</v>
      </c>
      <c r="C8465" s="1">
        <v>0.31139649204457798</v>
      </c>
    </row>
    <row r="8466" spans="1:3" x14ac:dyDescent="0.25">
      <c r="A8466" t="s">
        <v>119</v>
      </c>
      <c r="B8466" t="s">
        <v>223</v>
      </c>
      <c r="C8466" s="1">
        <v>0.29780671825768901</v>
      </c>
    </row>
    <row r="8467" spans="1:3" x14ac:dyDescent="0.25">
      <c r="A8467" t="s">
        <v>119</v>
      </c>
      <c r="B8467" t="s">
        <v>137</v>
      </c>
      <c r="C8467" s="1">
        <v>0.29617717048305497</v>
      </c>
    </row>
    <row r="8468" spans="1:3" x14ac:dyDescent="0.25">
      <c r="A8468" t="s">
        <v>119</v>
      </c>
      <c r="B8468" t="s">
        <v>227</v>
      </c>
      <c r="C8468" s="1">
        <v>0.29453558104125999</v>
      </c>
    </row>
    <row r="8469" spans="1:3" x14ac:dyDescent="0.25">
      <c r="A8469" t="s">
        <v>119</v>
      </c>
      <c r="B8469" t="s">
        <v>228</v>
      </c>
      <c r="C8469" s="1">
        <v>0.29916649387438399</v>
      </c>
    </row>
    <row r="8470" spans="1:3" x14ac:dyDescent="0.25">
      <c r="A8470" t="s">
        <v>119</v>
      </c>
      <c r="B8470" t="s">
        <v>138</v>
      </c>
      <c r="C8470" s="1">
        <v>0.30127671460586503</v>
      </c>
    </row>
    <row r="8471" spans="1:3" x14ac:dyDescent="0.25">
      <c r="A8471" t="s">
        <v>119</v>
      </c>
      <c r="B8471" t="s">
        <v>229</v>
      </c>
      <c r="C8471" s="1">
        <v>0.323013367993705</v>
      </c>
    </row>
    <row r="8472" spans="1:3" x14ac:dyDescent="0.25">
      <c r="A8472" t="s">
        <v>119</v>
      </c>
      <c r="B8472" t="s">
        <v>341</v>
      </c>
      <c r="C8472" s="1">
        <v>0.29206157688071199</v>
      </c>
    </row>
    <row r="8473" spans="1:3" x14ac:dyDescent="0.25">
      <c r="A8473" t="s">
        <v>119</v>
      </c>
      <c r="B8473" t="s">
        <v>342</v>
      </c>
      <c r="C8473" s="1">
        <v>0.291729404160883</v>
      </c>
    </row>
    <row r="8474" spans="1:3" x14ac:dyDescent="0.25">
      <c r="A8474" t="s">
        <v>119</v>
      </c>
      <c r="B8474" t="s">
        <v>344</v>
      </c>
      <c r="C8474" s="1">
        <v>0.28926984868378403</v>
      </c>
    </row>
    <row r="8475" spans="1:3" x14ac:dyDescent="0.25">
      <c r="A8475" t="s">
        <v>119</v>
      </c>
      <c r="B8475" t="s">
        <v>232</v>
      </c>
      <c r="C8475" s="1">
        <v>0.29841267640636798</v>
      </c>
    </row>
    <row r="8476" spans="1:3" x14ac:dyDescent="0.25">
      <c r="A8476" t="s">
        <v>119</v>
      </c>
      <c r="B8476" t="s">
        <v>139</v>
      </c>
      <c r="C8476" s="1">
        <v>0.29593937045978702</v>
      </c>
    </row>
    <row r="8477" spans="1:3" x14ac:dyDescent="0.25">
      <c r="A8477" t="s">
        <v>119</v>
      </c>
      <c r="B8477" t="s">
        <v>140</v>
      </c>
      <c r="C8477" s="1">
        <v>0.304768528028657</v>
      </c>
    </row>
    <row r="8478" spans="1:3" x14ac:dyDescent="0.25">
      <c r="A8478" t="s">
        <v>119</v>
      </c>
      <c r="B8478" t="s">
        <v>141</v>
      </c>
      <c r="C8478" s="1">
        <v>0.31349626751663001</v>
      </c>
    </row>
    <row r="8479" spans="1:3" x14ac:dyDescent="0.25">
      <c r="A8479" t="s">
        <v>119</v>
      </c>
      <c r="B8479" t="s">
        <v>388</v>
      </c>
      <c r="C8479" s="1">
        <v>0.29273168577160502</v>
      </c>
    </row>
    <row r="8480" spans="1:3" x14ac:dyDescent="0.25">
      <c r="A8480" t="s">
        <v>119</v>
      </c>
      <c r="B8480" t="s">
        <v>237</v>
      </c>
      <c r="C8480" s="1">
        <v>0.28932441312611701</v>
      </c>
    </row>
    <row r="8481" spans="1:3" x14ac:dyDescent="0.25">
      <c r="A8481" t="s">
        <v>119</v>
      </c>
      <c r="B8481" t="s">
        <v>239</v>
      </c>
      <c r="C8481" s="1">
        <v>0.31465332007081798</v>
      </c>
    </row>
    <row r="8482" spans="1:3" x14ac:dyDescent="0.25">
      <c r="A8482" t="s">
        <v>119</v>
      </c>
      <c r="B8482" t="s">
        <v>142</v>
      </c>
      <c r="C8482" s="1">
        <v>0.312671394870846</v>
      </c>
    </row>
    <row r="8483" spans="1:3" x14ac:dyDescent="0.25">
      <c r="A8483" t="s">
        <v>119</v>
      </c>
      <c r="B8483" t="s">
        <v>143</v>
      </c>
      <c r="C8483" s="1">
        <v>0.304301854284316</v>
      </c>
    </row>
    <row r="8484" spans="1:3" x14ac:dyDescent="0.25">
      <c r="A8484" t="s">
        <v>119</v>
      </c>
      <c r="B8484" t="s">
        <v>241</v>
      </c>
      <c r="C8484" s="1">
        <v>0.30810775081678798</v>
      </c>
    </row>
    <row r="8485" spans="1:3" x14ac:dyDescent="0.25">
      <c r="A8485" t="s">
        <v>119</v>
      </c>
      <c r="B8485" t="s">
        <v>242</v>
      </c>
      <c r="C8485" s="1">
        <v>0.320265849734713</v>
      </c>
    </row>
    <row r="8486" spans="1:3" x14ac:dyDescent="0.25">
      <c r="A8486" t="s">
        <v>119</v>
      </c>
      <c r="B8486" t="s">
        <v>144</v>
      </c>
      <c r="C8486" s="1">
        <v>0.30161692139902502</v>
      </c>
    </row>
    <row r="8487" spans="1:3" x14ac:dyDescent="0.25">
      <c r="A8487" t="s">
        <v>119</v>
      </c>
      <c r="B8487" t="s">
        <v>354</v>
      </c>
      <c r="C8487" s="1">
        <v>0.29745217375754102</v>
      </c>
    </row>
    <row r="8488" spans="1:3" x14ac:dyDescent="0.25">
      <c r="A8488" t="s">
        <v>119</v>
      </c>
      <c r="B8488" t="s">
        <v>145</v>
      </c>
      <c r="C8488" s="1">
        <v>0.32232034661536202</v>
      </c>
    </row>
    <row r="8489" spans="1:3" x14ac:dyDescent="0.25">
      <c r="A8489" t="s">
        <v>119</v>
      </c>
      <c r="B8489" t="s">
        <v>146</v>
      </c>
      <c r="C8489" s="1">
        <v>0.30577690607402003</v>
      </c>
    </row>
    <row r="8490" spans="1:3" x14ac:dyDescent="0.25">
      <c r="A8490" t="s">
        <v>119</v>
      </c>
      <c r="B8490" t="s">
        <v>243</v>
      </c>
      <c r="C8490" s="1">
        <v>0.29625836147941698</v>
      </c>
    </row>
    <row r="8491" spans="1:3" x14ac:dyDescent="0.25">
      <c r="A8491" t="s">
        <v>119</v>
      </c>
      <c r="B8491" t="s">
        <v>147</v>
      </c>
      <c r="C8491" s="1">
        <v>0.312061180037987</v>
      </c>
    </row>
    <row r="8492" spans="1:3" x14ac:dyDescent="0.25">
      <c r="A8492" t="s">
        <v>119</v>
      </c>
      <c r="B8492" t="s">
        <v>148</v>
      </c>
      <c r="C8492" s="1">
        <v>0.304854542368166</v>
      </c>
    </row>
    <row r="8493" spans="1:3" x14ac:dyDescent="0.25">
      <c r="A8493" t="s">
        <v>119</v>
      </c>
      <c r="B8493" t="s">
        <v>244</v>
      </c>
      <c r="C8493" s="1">
        <v>0.30627742002529601</v>
      </c>
    </row>
    <row r="8494" spans="1:3" x14ac:dyDescent="0.25">
      <c r="A8494" t="s">
        <v>119</v>
      </c>
      <c r="B8494" t="s">
        <v>245</v>
      </c>
      <c r="C8494" s="1">
        <v>0.30028778593918898</v>
      </c>
    </row>
    <row r="8495" spans="1:3" x14ac:dyDescent="0.25">
      <c r="A8495" t="s">
        <v>119</v>
      </c>
      <c r="B8495" t="s">
        <v>149</v>
      </c>
      <c r="C8495" s="1">
        <v>0.29997973335086298</v>
      </c>
    </row>
    <row r="8496" spans="1:3" x14ac:dyDescent="0.25">
      <c r="A8496" t="s">
        <v>119</v>
      </c>
      <c r="B8496" t="s">
        <v>247</v>
      </c>
      <c r="C8496" s="1">
        <v>0.31448521991709599</v>
      </c>
    </row>
    <row r="8497" spans="1:3" x14ac:dyDescent="0.25">
      <c r="A8497" t="s">
        <v>119</v>
      </c>
      <c r="B8497" t="s">
        <v>389</v>
      </c>
      <c r="C8497" s="1">
        <v>0.296449774863356</v>
      </c>
    </row>
    <row r="8498" spans="1:3" x14ac:dyDescent="0.25">
      <c r="A8498" t="s">
        <v>119</v>
      </c>
      <c r="B8498" t="s">
        <v>150</v>
      </c>
      <c r="C8498" s="1">
        <v>0.296931211840401</v>
      </c>
    </row>
    <row r="8499" spans="1:3" x14ac:dyDescent="0.25">
      <c r="A8499" t="s">
        <v>119</v>
      </c>
      <c r="B8499" t="s">
        <v>151</v>
      </c>
      <c r="C8499" s="1">
        <v>0.3074288500556</v>
      </c>
    </row>
    <row r="8500" spans="1:3" x14ac:dyDescent="0.25">
      <c r="A8500" t="s">
        <v>119</v>
      </c>
      <c r="B8500" t="s">
        <v>250</v>
      </c>
      <c r="C8500" s="1">
        <v>0.30606901031171602</v>
      </c>
    </row>
    <row r="8501" spans="1:3" x14ac:dyDescent="0.25">
      <c r="A8501" t="s">
        <v>119</v>
      </c>
      <c r="B8501" t="s">
        <v>390</v>
      </c>
      <c r="C8501" s="1">
        <v>0.304016341973045</v>
      </c>
    </row>
    <row r="8502" spans="1:3" x14ac:dyDescent="0.25">
      <c r="A8502" t="s">
        <v>119</v>
      </c>
      <c r="B8502" t="s">
        <v>253</v>
      </c>
      <c r="C8502" s="1">
        <v>0.31589502693705601</v>
      </c>
    </row>
    <row r="8503" spans="1:3" x14ac:dyDescent="0.25">
      <c r="A8503" t="s">
        <v>119</v>
      </c>
      <c r="B8503" t="s">
        <v>152</v>
      </c>
      <c r="C8503" s="1">
        <v>0.32145122639634499</v>
      </c>
    </row>
    <row r="8504" spans="1:3" x14ac:dyDescent="0.25">
      <c r="A8504" t="s">
        <v>119</v>
      </c>
      <c r="B8504" t="s">
        <v>254</v>
      </c>
      <c r="C8504" s="1">
        <v>0.31887779724381399</v>
      </c>
    </row>
    <row r="8505" spans="1:3" x14ac:dyDescent="0.25">
      <c r="A8505" t="s">
        <v>119</v>
      </c>
      <c r="B8505" t="s">
        <v>255</v>
      </c>
      <c r="C8505" s="1">
        <v>0.30060781967000599</v>
      </c>
    </row>
    <row r="8506" spans="1:3" x14ac:dyDescent="0.25">
      <c r="A8506" t="s">
        <v>119</v>
      </c>
      <c r="B8506" t="s">
        <v>259</v>
      </c>
      <c r="C8506" s="1">
        <v>0.31904030140905099</v>
      </c>
    </row>
    <row r="8507" spans="1:3" x14ac:dyDescent="0.25">
      <c r="A8507" t="s">
        <v>119</v>
      </c>
      <c r="B8507" t="s">
        <v>268</v>
      </c>
      <c r="C8507" s="1">
        <v>0.32670481633230802</v>
      </c>
    </row>
    <row r="8508" spans="1:3" x14ac:dyDescent="0.25">
      <c r="A8508" t="s">
        <v>119</v>
      </c>
      <c r="B8508" t="s">
        <v>377</v>
      </c>
      <c r="C8508" s="1">
        <v>0.31273883444043399</v>
      </c>
    </row>
    <row r="8509" spans="1:3" x14ac:dyDescent="0.25">
      <c r="A8509" t="s">
        <v>119</v>
      </c>
      <c r="B8509" t="s">
        <v>153</v>
      </c>
      <c r="C8509" s="1">
        <v>0.30853279790531701</v>
      </c>
    </row>
    <row r="8510" spans="1:3" x14ac:dyDescent="0.25">
      <c r="A8510" t="s">
        <v>186</v>
      </c>
      <c r="B8510" t="s">
        <v>162</v>
      </c>
      <c r="C8510" s="1">
        <v>0.30776762744790198</v>
      </c>
    </row>
    <row r="8511" spans="1:3" x14ac:dyDescent="0.25">
      <c r="A8511" t="s">
        <v>186</v>
      </c>
      <c r="B8511" t="s">
        <v>187</v>
      </c>
      <c r="C8511" s="1">
        <v>0.28947092169890598</v>
      </c>
    </row>
    <row r="8512" spans="1:3" x14ac:dyDescent="0.25">
      <c r="A8512" t="s">
        <v>186</v>
      </c>
      <c r="B8512" t="s">
        <v>120</v>
      </c>
      <c r="C8512" s="1">
        <v>0.29383897723577901</v>
      </c>
    </row>
    <row r="8513" spans="1:3" x14ac:dyDescent="0.25">
      <c r="A8513" t="s">
        <v>186</v>
      </c>
      <c r="B8513" t="s">
        <v>188</v>
      </c>
      <c r="C8513" s="1">
        <v>0.29882709527825502</v>
      </c>
    </row>
    <row r="8514" spans="1:3" x14ac:dyDescent="0.25">
      <c r="A8514" t="s">
        <v>186</v>
      </c>
      <c r="B8514" t="s">
        <v>191</v>
      </c>
      <c r="C8514" s="1">
        <v>0.29928683427397001</v>
      </c>
    </row>
    <row r="8515" spans="1:3" x14ac:dyDescent="0.25">
      <c r="A8515" t="s">
        <v>186</v>
      </c>
      <c r="B8515" t="s">
        <v>194</v>
      </c>
      <c r="C8515" s="1">
        <v>0.29032492461210002</v>
      </c>
    </row>
    <row r="8516" spans="1:3" x14ac:dyDescent="0.25">
      <c r="A8516" t="s">
        <v>186</v>
      </c>
      <c r="B8516" t="s">
        <v>128</v>
      </c>
      <c r="C8516" s="1">
        <v>0.35658542425383699</v>
      </c>
    </row>
    <row r="8517" spans="1:3" x14ac:dyDescent="0.25">
      <c r="A8517" t="s">
        <v>186</v>
      </c>
      <c r="B8517" t="s">
        <v>200</v>
      </c>
      <c r="C8517" s="1">
        <v>0.33241145870042299</v>
      </c>
    </row>
    <row r="8518" spans="1:3" x14ac:dyDescent="0.25">
      <c r="A8518" t="s">
        <v>186</v>
      </c>
      <c r="B8518" t="s">
        <v>205</v>
      </c>
      <c r="C8518" s="1">
        <v>0.31536122321444698</v>
      </c>
    </row>
    <row r="8519" spans="1:3" x14ac:dyDescent="0.25">
      <c r="A8519" t="s">
        <v>186</v>
      </c>
      <c r="B8519" t="s">
        <v>318</v>
      </c>
      <c r="C8519" s="1">
        <v>0.30259246217978197</v>
      </c>
    </row>
    <row r="8520" spans="1:3" x14ac:dyDescent="0.25">
      <c r="A8520" t="s">
        <v>186</v>
      </c>
      <c r="B8520" t="s">
        <v>130</v>
      </c>
      <c r="C8520" s="1">
        <v>0.34604952642735198</v>
      </c>
    </row>
    <row r="8521" spans="1:3" x14ac:dyDescent="0.25">
      <c r="A8521" t="s">
        <v>186</v>
      </c>
      <c r="B8521" t="s">
        <v>206</v>
      </c>
      <c r="C8521" s="1">
        <v>0.28965603770175502</v>
      </c>
    </row>
    <row r="8522" spans="1:3" x14ac:dyDescent="0.25">
      <c r="A8522" t="s">
        <v>186</v>
      </c>
      <c r="B8522" t="s">
        <v>131</v>
      </c>
      <c r="C8522" s="1">
        <v>0.36743794210305702</v>
      </c>
    </row>
    <row r="8523" spans="1:3" x14ac:dyDescent="0.25">
      <c r="A8523" t="s">
        <v>186</v>
      </c>
      <c r="B8523" t="s">
        <v>208</v>
      </c>
      <c r="C8523" s="1">
        <v>0.35677039977693897</v>
      </c>
    </row>
    <row r="8524" spans="1:3" x14ac:dyDescent="0.25">
      <c r="A8524" t="s">
        <v>186</v>
      </c>
      <c r="B8524" t="s">
        <v>209</v>
      </c>
      <c r="C8524" s="1">
        <v>0.33029781626547799</v>
      </c>
    </row>
    <row r="8525" spans="1:3" x14ac:dyDescent="0.25">
      <c r="A8525" t="s">
        <v>186</v>
      </c>
      <c r="B8525" t="s">
        <v>214</v>
      </c>
      <c r="C8525" s="1">
        <v>0.295000102399673</v>
      </c>
    </row>
    <row r="8526" spans="1:3" x14ac:dyDescent="0.25">
      <c r="A8526" t="s">
        <v>186</v>
      </c>
      <c r="B8526" t="s">
        <v>332</v>
      </c>
      <c r="C8526" s="1">
        <v>0.28971689781573901</v>
      </c>
    </row>
    <row r="8527" spans="1:3" x14ac:dyDescent="0.25">
      <c r="A8527" t="s">
        <v>186</v>
      </c>
      <c r="B8527" t="s">
        <v>216</v>
      </c>
      <c r="C8527" s="1">
        <v>0.28903690949787703</v>
      </c>
    </row>
    <row r="8528" spans="1:3" x14ac:dyDescent="0.25">
      <c r="A8528" t="s">
        <v>186</v>
      </c>
      <c r="B8528" t="s">
        <v>135</v>
      </c>
      <c r="C8528" s="1">
        <v>0.31126054775140499</v>
      </c>
    </row>
    <row r="8529" spans="1:3" x14ac:dyDescent="0.25">
      <c r="A8529" t="s">
        <v>186</v>
      </c>
      <c r="B8529" t="s">
        <v>136</v>
      </c>
      <c r="C8529" s="1">
        <v>0.30297299824053198</v>
      </c>
    </row>
    <row r="8530" spans="1:3" x14ac:dyDescent="0.25">
      <c r="A8530" t="s">
        <v>186</v>
      </c>
      <c r="B8530" t="s">
        <v>224</v>
      </c>
      <c r="C8530" s="1">
        <v>0.29055355020031198</v>
      </c>
    </row>
    <row r="8531" spans="1:3" x14ac:dyDescent="0.25">
      <c r="A8531" t="s">
        <v>186</v>
      </c>
      <c r="B8531" t="s">
        <v>137</v>
      </c>
      <c r="C8531" s="1">
        <v>0.34099310134081601</v>
      </c>
    </row>
    <row r="8532" spans="1:3" x14ac:dyDescent="0.25">
      <c r="A8532" t="s">
        <v>186</v>
      </c>
      <c r="B8532" t="s">
        <v>227</v>
      </c>
      <c r="C8532" s="1">
        <v>0.34167470234617198</v>
      </c>
    </row>
    <row r="8533" spans="1:3" x14ac:dyDescent="0.25">
      <c r="A8533" t="s">
        <v>186</v>
      </c>
      <c r="B8533" t="s">
        <v>228</v>
      </c>
      <c r="C8533" s="1">
        <v>0.33945447390144701</v>
      </c>
    </row>
    <row r="8534" spans="1:3" x14ac:dyDescent="0.25">
      <c r="A8534" t="s">
        <v>186</v>
      </c>
      <c r="B8534" t="s">
        <v>231</v>
      </c>
      <c r="C8534" s="1">
        <v>0.29087665392051198</v>
      </c>
    </row>
    <row r="8535" spans="1:3" x14ac:dyDescent="0.25">
      <c r="A8535" t="s">
        <v>186</v>
      </c>
      <c r="B8535" t="s">
        <v>232</v>
      </c>
      <c r="C8535" s="1">
        <v>0.30383538022304002</v>
      </c>
    </row>
    <row r="8536" spans="1:3" x14ac:dyDescent="0.25">
      <c r="A8536" t="s">
        <v>186</v>
      </c>
      <c r="B8536" t="s">
        <v>233</v>
      </c>
      <c r="C8536" s="1">
        <v>0.30784637974981699</v>
      </c>
    </row>
    <row r="8537" spans="1:3" x14ac:dyDescent="0.25">
      <c r="A8537" t="s">
        <v>186</v>
      </c>
      <c r="B8537" t="s">
        <v>140</v>
      </c>
      <c r="C8537" s="1">
        <v>0.34355934153317502</v>
      </c>
    </row>
    <row r="8538" spans="1:3" x14ac:dyDescent="0.25">
      <c r="A8538" t="s">
        <v>186</v>
      </c>
      <c r="B8538" t="s">
        <v>141</v>
      </c>
      <c r="C8538" s="1">
        <v>0.31608979456515301</v>
      </c>
    </row>
    <row r="8539" spans="1:3" x14ac:dyDescent="0.25">
      <c r="A8539" t="s">
        <v>186</v>
      </c>
      <c r="B8539" t="s">
        <v>237</v>
      </c>
      <c r="C8539" s="1">
        <v>0.304407683768252</v>
      </c>
    </row>
    <row r="8540" spans="1:3" x14ac:dyDescent="0.25">
      <c r="A8540" t="s">
        <v>186</v>
      </c>
      <c r="B8540" t="s">
        <v>238</v>
      </c>
      <c r="C8540" s="1">
        <v>0.30832988612773299</v>
      </c>
    </row>
    <row r="8541" spans="1:3" x14ac:dyDescent="0.25">
      <c r="A8541" t="s">
        <v>186</v>
      </c>
      <c r="B8541" t="s">
        <v>239</v>
      </c>
      <c r="C8541" s="1">
        <v>0.34782375374796598</v>
      </c>
    </row>
    <row r="8542" spans="1:3" x14ac:dyDescent="0.25">
      <c r="A8542" t="s">
        <v>186</v>
      </c>
      <c r="B8542" t="s">
        <v>142</v>
      </c>
      <c r="C8542" s="1">
        <v>0.32897447458296097</v>
      </c>
    </row>
    <row r="8543" spans="1:3" x14ac:dyDescent="0.25">
      <c r="A8543" t="s">
        <v>186</v>
      </c>
      <c r="B8543" t="s">
        <v>143</v>
      </c>
      <c r="C8543" s="1">
        <v>0.29455154939837302</v>
      </c>
    </row>
    <row r="8544" spans="1:3" x14ac:dyDescent="0.25">
      <c r="A8544" t="s">
        <v>186</v>
      </c>
      <c r="B8544" t="s">
        <v>240</v>
      </c>
      <c r="C8544" s="1">
        <v>0.29101736029687703</v>
      </c>
    </row>
    <row r="8545" spans="1:3" x14ac:dyDescent="0.25">
      <c r="A8545" t="s">
        <v>186</v>
      </c>
      <c r="B8545" t="s">
        <v>241</v>
      </c>
      <c r="C8545" s="1">
        <v>0.29392589063373598</v>
      </c>
    </row>
    <row r="8546" spans="1:3" x14ac:dyDescent="0.25">
      <c r="A8546" t="s">
        <v>186</v>
      </c>
      <c r="B8546" t="s">
        <v>242</v>
      </c>
      <c r="C8546" s="1">
        <v>0.35700294207197403</v>
      </c>
    </row>
    <row r="8547" spans="1:3" x14ac:dyDescent="0.25">
      <c r="A8547" t="s">
        <v>186</v>
      </c>
      <c r="B8547" t="s">
        <v>146</v>
      </c>
      <c r="C8547" s="1">
        <v>0.31168785700583002</v>
      </c>
    </row>
    <row r="8548" spans="1:3" x14ac:dyDescent="0.25">
      <c r="A8548" t="s">
        <v>186</v>
      </c>
      <c r="B8548" t="s">
        <v>244</v>
      </c>
      <c r="C8548" s="1">
        <v>0.301271156021233</v>
      </c>
    </row>
    <row r="8549" spans="1:3" x14ac:dyDescent="0.25">
      <c r="A8549" t="s">
        <v>186</v>
      </c>
      <c r="B8549" t="s">
        <v>245</v>
      </c>
      <c r="C8549" s="1">
        <v>0.29391327286858598</v>
      </c>
    </row>
    <row r="8550" spans="1:3" x14ac:dyDescent="0.25">
      <c r="A8550" t="s">
        <v>186</v>
      </c>
      <c r="B8550" t="s">
        <v>150</v>
      </c>
      <c r="C8550" s="1">
        <v>0.29969406429520501</v>
      </c>
    </row>
    <row r="8551" spans="1:3" x14ac:dyDescent="0.25">
      <c r="A8551" t="s">
        <v>186</v>
      </c>
      <c r="B8551" t="s">
        <v>250</v>
      </c>
      <c r="C8551" s="1">
        <v>0.30141265475338003</v>
      </c>
    </row>
    <row r="8552" spans="1:3" x14ac:dyDescent="0.25">
      <c r="A8552" t="s">
        <v>186</v>
      </c>
      <c r="B8552" t="s">
        <v>251</v>
      </c>
      <c r="C8552" s="1">
        <v>0.29957745718326401</v>
      </c>
    </row>
    <row r="8553" spans="1:3" x14ac:dyDescent="0.25">
      <c r="A8553" t="s">
        <v>186</v>
      </c>
      <c r="B8553" t="s">
        <v>253</v>
      </c>
      <c r="C8553" s="1">
        <v>0.32232508575764801</v>
      </c>
    </row>
    <row r="8554" spans="1:3" x14ac:dyDescent="0.25">
      <c r="A8554" t="s">
        <v>186</v>
      </c>
      <c r="B8554" t="s">
        <v>152</v>
      </c>
      <c r="C8554" s="1">
        <v>0.29681340930128802</v>
      </c>
    </row>
    <row r="8555" spans="1:3" x14ac:dyDescent="0.25">
      <c r="A8555" t="s">
        <v>186</v>
      </c>
      <c r="B8555" t="s">
        <v>254</v>
      </c>
      <c r="C8555" s="1">
        <v>0.291186182327142</v>
      </c>
    </row>
    <row r="8556" spans="1:3" x14ac:dyDescent="0.25">
      <c r="A8556" t="s">
        <v>186</v>
      </c>
      <c r="B8556" t="s">
        <v>255</v>
      </c>
      <c r="C8556" s="1">
        <v>0.305711090618765</v>
      </c>
    </row>
    <row r="8557" spans="1:3" x14ac:dyDescent="0.25">
      <c r="A8557" t="s">
        <v>186</v>
      </c>
      <c r="B8557" t="s">
        <v>256</v>
      </c>
      <c r="C8557" s="1">
        <v>0.29379088370888601</v>
      </c>
    </row>
    <row r="8558" spans="1:3" x14ac:dyDescent="0.25">
      <c r="A8558" t="s">
        <v>186</v>
      </c>
      <c r="B8558" t="s">
        <v>263</v>
      </c>
      <c r="C8558" s="1">
        <v>0.29752582530321697</v>
      </c>
    </row>
    <row r="8559" spans="1:3" x14ac:dyDescent="0.25">
      <c r="A8559" t="s">
        <v>186</v>
      </c>
      <c r="B8559" t="s">
        <v>267</v>
      </c>
      <c r="C8559" s="1">
        <v>0.32482839496402599</v>
      </c>
    </row>
    <row r="8560" spans="1:3" x14ac:dyDescent="0.25">
      <c r="A8560" t="s">
        <v>186</v>
      </c>
      <c r="B8560" t="s">
        <v>271</v>
      </c>
      <c r="C8560" s="1">
        <v>0.32260500182475599</v>
      </c>
    </row>
    <row r="8561" spans="1:3" x14ac:dyDescent="0.25">
      <c r="A8561" t="s">
        <v>186</v>
      </c>
      <c r="B8561" t="s">
        <v>272</v>
      </c>
      <c r="C8561" s="1">
        <v>0.29663601494459702</v>
      </c>
    </row>
    <row r="8562" spans="1:3" x14ac:dyDescent="0.25">
      <c r="A8562" t="s">
        <v>186</v>
      </c>
      <c r="B8562" t="s">
        <v>153</v>
      </c>
      <c r="C8562" s="1">
        <v>0.34960539694880799</v>
      </c>
    </row>
    <row r="8563" spans="1:3" x14ac:dyDescent="0.25">
      <c r="A8563" t="s">
        <v>471</v>
      </c>
      <c r="B8563" t="s">
        <v>303</v>
      </c>
      <c r="C8563" s="1">
        <v>0.29218153689548398</v>
      </c>
    </row>
    <row r="8564" spans="1:3" x14ac:dyDescent="0.25">
      <c r="A8564" t="s">
        <v>471</v>
      </c>
      <c r="B8564" t="s">
        <v>306</v>
      </c>
      <c r="C8564" s="1">
        <v>0.30739675756971102</v>
      </c>
    </row>
    <row r="8565" spans="1:3" x14ac:dyDescent="0.25">
      <c r="A8565" t="s">
        <v>471</v>
      </c>
      <c r="B8565" t="s">
        <v>131</v>
      </c>
      <c r="C8565" s="1">
        <v>0.31057648684928102</v>
      </c>
    </row>
    <row r="8566" spans="1:3" x14ac:dyDescent="0.25">
      <c r="A8566" t="s">
        <v>471</v>
      </c>
      <c r="B8566" t="s">
        <v>208</v>
      </c>
      <c r="C8566" s="1">
        <v>0.29276528391080198</v>
      </c>
    </row>
    <row r="8567" spans="1:3" x14ac:dyDescent="0.25">
      <c r="A8567" t="s">
        <v>471</v>
      </c>
      <c r="B8567" t="s">
        <v>210</v>
      </c>
      <c r="C8567" s="1">
        <v>0.30125805821019003</v>
      </c>
    </row>
    <row r="8568" spans="1:3" x14ac:dyDescent="0.25">
      <c r="A8568" t="s">
        <v>471</v>
      </c>
      <c r="B8568" t="s">
        <v>214</v>
      </c>
      <c r="C8568" s="1">
        <v>0.29044838436854797</v>
      </c>
    </row>
    <row r="8569" spans="1:3" x14ac:dyDescent="0.25">
      <c r="A8569" t="s">
        <v>471</v>
      </c>
      <c r="B8569" t="s">
        <v>219</v>
      </c>
      <c r="C8569" s="1">
        <v>0.29987120828784503</v>
      </c>
    </row>
    <row r="8570" spans="1:3" x14ac:dyDescent="0.25">
      <c r="A8570" t="s">
        <v>471</v>
      </c>
      <c r="B8570" t="s">
        <v>337</v>
      </c>
      <c r="C8570" s="1">
        <v>0.29270120145403</v>
      </c>
    </row>
    <row r="8571" spans="1:3" x14ac:dyDescent="0.25">
      <c r="A8571" t="s">
        <v>471</v>
      </c>
      <c r="B8571" t="s">
        <v>227</v>
      </c>
      <c r="C8571" s="1">
        <v>0.29520166304598</v>
      </c>
    </row>
    <row r="8572" spans="1:3" x14ac:dyDescent="0.25">
      <c r="A8572" t="s">
        <v>471</v>
      </c>
      <c r="B8572" t="s">
        <v>229</v>
      </c>
      <c r="C8572" s="1">
        <v>0.30763053324711898</v>
      </c>
    </row>
    <row r="8573" spans="1:3" x14ac:dyDescent="0.25">
      <c r="A8573" t="s">
        <v>471</v>
      </c>
      <c r="B8573" t="s">
        <v>239</v>
      </c>
      <c r="C8573" s="1">
        <v>0.31060439869249601</v>
      </c>
    </row>
    <row r="8574" spans="1:3" x14ac:dyDescent="0.25">
      <c r="A8574" t="s">
        <v>471</v>
      </c>
      <c r="B8574" t="s">
        <v>142</v>
      </c>
      <c r="C8574" s="1">
        <v>0.29054161867009598</v>
      </c>
    </row>
    <row r="8575" spans="1:3" x14ac:dyDescent="0.25">
      <c r="A8575" t="s">
        <v>471</v>
      </c>
      <c r="B8575" t="s">
        <v>242</v>
      </c>
      <c r="C8575" s="1">
        <v>0.301970358272735</v>
      </c>
    </row>
    <row r="8576" spans="1:3" x14ac:dyDescent="0.25">
      <c r="A8576" t="s">
        <v>471</v>
      </c>
      <c r="B8576" t="s">
        <v>146</v>
      </c>
      <c r="C8576" s="1">
        <v>0.29565852019488797</v>
      </c>
    </row>
    <row r="8577" spans="1:3" x14ac:dyDescent="0.25">
      <c r="A8577" t="s">
        <v>471</v>
      </c>
      <c r="B8577" t="s">
        <v>243</v>
      </c>
      <c r="C8577" s="1">
        <v>0.31469010246371598</v>
      </c>
    </row>
    <row r="8578" spans="1:3" x14ac:dyDescent="0.25">
      <c r="A8578" t="s">
        <v>471</v>
      </c>
      <c r="B8578" t="s">
        <v>358</v>
      </c>
      <c r="C8578" s="1">
        <v>0.31306300202715498</v>
      </c>
    </row>
    <row r="8579" spans="1:3" x14ac:dyDescent="0.25">
      <c r="A8579" t="s">
        <v>471</v>
      </c>
      <c r="B8579" t="s">
        <v>250</v>
      </c>
      <c r="C8579" s="1">
        <v>0.29193566092850798</v>
      </c>
    </row>
    <row r="8580" spans="1:3" x14ac:dyDescent="0.25">
      <c r="A8580" t="s">
        <v>471</v>
      </c>
      <c r="B8580" t="s">
        <v>152</v>
      </c>
      <c r="C8580" s="1">
        <v>0.318706471778266</v>
      </c>
    </row>
    <row r="8581" spans="1:3" x14ac:dyDescent="0.25">
      <c r="A8581" t="s">
        <v>472</v>
      </c>
      <c r="B8581" t="s">
        <v>162</v>
      </c>
      <c r="C8581" s="1">
        <v>0.307970584671035</v>
      </c>
    </row>
    <row r="8582" spans="1:3" x14ac:dyDescent="0.25">
      <c r="A8582" t="s">
        <v>472</v>
      </c>
      <c r="B8582" t="s">
        <v>131</v>
      </c>
      <c r="C8582" s="1">
        <v>0.31615136226581497</v>
      </c>
    </row>
    <row r="8583" spans="1:3" x14ac:dyDescent="0.25">
      <c r="A8583" t="s">
        <v>472</v>
      </c>
      <c r="B8583" t="s">
        <v>208</v>
      </c>
      <c r="C8583" s="1">
        <v>0.28925123384666102</v>
      </c>
    </row>
    <row r="8584" spans="1:3" x14ac:dyDescent="0.25">
      <c r="A8584" t="s">
        <v>472</v>
      </c>
      <c r="B8584" t="s">
        <v>210</v>
      </c>
      <c r="C8584" s="1">
        <v>0.29161327996252201</v>
      </c>
    </row>
    <row r="8585" spans="1:3" x14ac:dyDescent="0.25">
      <c r="A8585" t="s">
        <v>472</v>
      </c>
      <c r="B8585" t="s">
        <v>219</v>
      </c>
      <c r="C8585" s="1">
        <v>0.30117574825284599</v>
      </c>
    </row>
    <row r="8586" spans="1:3" x14ac:dyDescent="0.25">
      <c r="A8586" t="s">
        <v>472</v>
      </c>
      <c r="B8586" t="s">
        <v>227</v>
      </c>
      <c r="C8586" s="1">
        <v>0.30751525041363997</v>
      </c>
    </row>
    <row r="8587" spans="1:3" x14ac:dyDescent="0.25">
      <c r="A8587" t="s">
        <v>472</v>
      </c>
      <c r="B8587" t="s">
        <v>229</v>
      </c>
      <c r="C8587" s="1">
        <v>0.31293837620412701</v>
      </c>
    </row>
    <row r="8588" spans="1:3" x14ac:dyDescent="0.25">
      <c r="A8588" t="s">
        <v>472</v>
      </c>
      <c r="B8588" t="s">
        <v>141</v>
      </c>
      <c r="C8588" s="1">
        <v>0.31193215718551198</v>
      </c>
    </row>
    <row r="8589" spans="1:3" x14ac:dyDescent="0.25">
      <c r="A8589" t="s">
        <v>472</v>
      </c>
      <c r="B8589" t="s">
        <v>239</v>
      </c>
      <c r="C8589" s="1">
        <v>0.30887981339716902</v>
      </c>
    </row>
    <row r="8590" spans="1:3" x14ac:dyDescent="0.25">
      <c r="A8590" t="s">
        <v>472</v>
      </c>
      <c r="B8590" t="s">
        <v>242</v>
      </c>
      <c r="C8590" s="1">
        <v>0.31375029629478801</v>
      </c>
    </row>
    <row r="8591" spans="1:3" x14ac:dyDescent="0.25">
      <c r="A8591" t="s">
        <v>472</v>
      </c>
      <c r="B8591" t="s">
        <v>243</v>
      </c>
      <c r="C8591" s="1">
        <v>0.31820365664613898</v>
      </c>
    </row>
    <row r="8592" spans="1:3" x14ac:dyDescent="0.25">
      <c r="A8592" t="s">
        <v>472</v>
      </c>
      <c r="B8592" t="s">
        <v>358</v>
      </c>
      <c r="C8592" s="1">
        <v>0.29055993936576502</v>
      </c>
    </row>
    <row r="8593" spans="1:3" x14ac:dyDescent="0.25">
      <c r="A8593" t="s">
        <v>472</v>
      </c>
      <c r="B8593" t="s">
        <v>359</v>
      </c>
      <c r="C8593" s="1">
        <v>0.296464530059322</v>
      </c>
    </row>
    <row r="8594" spans="1:3" x14ac:dyDescent="0.25">
      <c r="A8594" t="s">
        <v>472</v>
      </c>
      <c r="B8594" t="s">
        <v>247</v>
      </c>
      <c r="C8594" s="1">
        <v>0.30793185264873701</v>
      </c>
    </row>
    <row r="8595" spans="1:3" x14ac:dyDescent="0.25">
      <c r="A8595" t="s">
        <v>472</v>
      </c>
      <c r="B8595" t="s">
        <v>152</v>
      </c>
      <c r="C8595" s="1">
        <v>0.29336223103089198</v>
      </c>
    </row>
    <row r="8596" spans="1:3" x14ac:dyDescent="0.25">
      <c r="A8596" t="s">
        <v>472</v>
      </c>
      <c r="B8596" t="s">
        <v>365</v>
      </c>
      <c r="C8596" s="1">
        <v>0.301309880094418</v>
      </c>
    </row>
    <row r="8597" spans="1:3" x14ac:dyDescent="0.25">
      <c r="A8597" t="s">
        <v>472</v>
      </c>
      <c r="B8597" t="s">
        <v>372</v>
      </c>
      <c r="C8597" s="1">
        <v>0.28902470349075998</v>
      </c>
    </row>
    <row r="8598" spans="1:3" x14ac:dyDescent="0.25">
      <c r="A8598" t="s">
        <v>472</v>
      </c>
      <c r="B8598" t="s">
        <v>268</v>
      </c>
      <c r="C8598" s="1">
        <v>0.30419712750677802</v>
      </c>
    </row>
    <row r="8599" spans="1:3" x14ac:dyDescent="0.25">
      <c r="A8599" t="s">
        <v>472</v>
      </c>
      <c r="B8599" t="s">
        <v>407</v>
      </c>
      <c r="C8599" s="1">
        <v>0.29362991116905801</v>
      </c>
    </row>
    <row r="8600" spans="1:3" x14ac:dyDescent="0.25">
      <c r="A8600" t="s">
        <v>473</v>
      </c>
      <c r="B8600" t="s">
        <v>155</v>
      </c>
      <c r="C8600" s="1">
        <v>0.29430551157455098</v>
      </c>
    </row>
    <row r="8601" spans="1:3" x14ac:dyDescent="0.25">
      <c r="A8601" t="s">
        <v>473</v>
      </c>
      <c r="B8601" t="s">
        <v>187</v>
      </c>
      <c r="C8601" s="1">
        <v>0.29762866336478599</v>
      </c>
    </row>
    <row r="8602" spans="1:3" x14ac:dyDescent="0.25">
      <c r="A8602" t="s">
        <v>473</v>
      </c>
      <c r="B8602" t="s">
        <v>300</v>
      </c>
      <c r="C8602" s="1">
        <v>0.29161304749272698</v>
      </c>
    </row>
    <row r="8603" spans="1:3" x14ac:dyDescent="0.25">
      <c r="A8603" t="s">
        <v>473</v>
      </c>
      <c r="B8603" t="s">
        <v>302</v>
      </c>
      <c r="C8603" s="1">
        <v>0.29776193937672002</v>
      </c>
    </row>
    <row r="8604" spans="1:3" x14ac:dyDescent="0.25">
      <c r="A8604" t="s">
        <v>473</v>
      </c>
      <c r="B8604" t="s">
        <v>318</v>
      </c>
      <c r="C8604" s="1">
        <v>0.30733902860463203</v>
      </c>
    </row>
    <row r="8605" spans="1:3" x14ac:dyDescent="0.25">
      <c r="A8605" t="s">
        <v>473</v>
      </c>
      <c r="B8605" t="s">
        <v>131</v>
      </c>
      <c r="C8605" s="1">
        <v>0.30273281779023198</v>
      </c>
    </row>
    <row r="8606" spans="1:3" x14ac:dyDescent="0.25">
      <c r="A8606" t="s">
        <v>473</v>
      </c>
      <c r="B8606" t="s">
        <v>208</v>
      </c>
      <c r="C8606" s="1">
        <v>0.303610859608478</v>
      </c>
    </row>
    <row r="8607" spans="1:3" x14ac:dyDescent="0.25">
      <c r="A8607" t="s">
        <v>473</v>
      </c>
      <c r="B8607" t="s">
        <v>227</v>
      </c>
      <c r="C8607" s="1">
        <v>0.30477491299968901</v>
      </c>
    </row>
    <row r="8608" spans="1:3" x14ac:dyDescent="0.25">
      <c r="A8608" t="s">
        <v>473</v>
      </c>
      <c r="B8608" t="s">
        <v>141</v>
      </c>
      <c r="C8608" s="1">
        <v>0.29165557139235199</v>
      </c>
    </row>
    <row r="8609" spans="1:3" x14ac:dyDescent="0.25">
      <c r="A8609" t="s">
        <v>473</v>
      </c>
      <c r="B8609" t="s">
        <v>237</v>
      </c>
      <c r="C8609" s="1">
        <v>0.30810015353708298</v>
      </c>
    </row>
    <row r="8610" spans="1:3" x14ac:dyDescent="0.25">
      <c r="A8610" t="s">
        <v>473</v>
      </c>
      <c r="B8610" t="s">
        <v>239</v>
      </c>
      <c r="C8610" s="1">
        <v>0.30427488455868301</v>
      </c>
    </row>
    <row r="8611" spans="1:3" x14ac:dyDescent="0.25">
      <c r="A8611" t="s">
        <v>473</v>
      </c>
      <c r="B8611" t="s">
        <v>242</v>
      </c>
      <c r="C8611" s="1">
        <v>0.33035935617755102</v>
      </c>
    </row>
    <row r="8612" spans="1:3" x14ac:dyDescent="0.25">
      <c r="A8612" t="s">
        <v>473</v>
      </c>
      <c r="B8612" t="s">
        <v>253</v>
      </c>
      <c r="C8612" s="1">
        <v>0.30474863517278999</v>
      </c>
    </row>
    <row r="8613" spans="1:3" x14ac:dyDescent="0.25">
      <c r="A8613" t="s">
        <v>295</v>
      </c>
      <c r="B8613" t="s">
        <v>162</v>
      </c>
      <c r="C8613" s="1">
        <v>0.30606058221661198</v>
      </c>
    </row>
    <row r="8614" spans="1:3" x14ac:dyDescent="0.25">
      <c r="A8614" t="s">
        <v>295</v>
      </c>
      <c r="B8614" t="s">
        <v>123</v>
      </c>
      <c r="C8614" s="1">
        <v>0.30045242093949298</v>
      </c>
    </row>
    <row r="8615" spans="1:3" x14ac:dyDescent="0.25">
      <c r="A8615" t="s">
        <v>295</v>
      </c>
      <c r="B8615" t="s">
        <v>300</v>
      </c>
      <c r="C8615" s="1">
        <v>0.30596632696373099</v>
      </c>
    </row>
    <row r="8616" spans="1:3" x14ac:dyDescent="0.25">
      <c r="A8616" t="s">
        <v>295</v>
      </c>
      <c r="B8616" t="s">
        <v>303</v>
      </c>
      <c r="C8616" s="1">
        <v>0.30349363214959002</v>
      </c>
    </row>
    <row r="8617" spans="1:3" x14ac:dyDescent="0.25">
      <c r="A8617" t="s">
        <v>295</v>
      </c>
      <c r="B8617" t="s">
        <v>192</v>
      </c>
      <c r="C8617" s="1">
        <v>0.30201977559913301</v>
      </c>
    </row>
    <row r="8618" spans="1:3" x14ac:dyDescent="0.25">
      <c r="A8618" t="s">
        <v>295</v>
      </c>
      <c r="B8618" t="s">
        <v>306</v>
      </c>
      <c r="C8618" s="1">
        <v>0.31745286830335501</v>
      </c>
    </row>
    <row r="8619" spans="1:3" x14ac:dyDescent="0.25">
      <c r="A8619" t="s">
        <v>295</v>
      </c>
      <c r="B8619" t="s">
        <v>128</v>
      </c>
      <c r="C8619" s="1">
        <v>0.29209122261403297</v>
      </c>
    </row>
    <row r="8620" spans="1:3" x14ac:dyDescent="0.25">
      <c r="A8620" t="s">
        <v>295</v>
      </c>
      <c r="B8620" t="s">
        <v>312</v>
      </c>
      <c r="C8620" s="1">
        <v>0.29178186705596698</v>
      </c>
    </row>
    <row r="8621" spans="1:3" x14ac:dyDescent="0.25">
      <c r="A8621" t="s">
        <v>295</v>
      </c>
      <c r="B8621" t="s">
        <v>130</v>
      </c>
      <c r="C8621" s="1">
        <v>0.30009512682637601</v>
      </c>
    </row>
    <row r="8622" spans="1:3" x14ac:dyDescent="0.25">
      <c r="A8622" t="s">
        <v>295</v>
      </c>
      <c r="B8622" t="s">
        <v>131</v>
      </c>
      <c r="C8622" s="1">
        <v>0.32826831246077998</v>
      </c>
    </row>
    <row r="8623" spans="1:3" x14ac:dyDescent="0.25">
      <c r="A8623" t="s">
        <v>295</v>
      </c>
      <c r="B8623" t="s">
        <v>132</v>
      </c>
      <c r="C8623" s="1">
        <v>0.28963914986283501</v>
      </c>
    </row>
    <row r="8624" spans="1:3" x14ac:dyDescent="0.25">
      <c r="A8624" t="s">
        <v>295</v>
      </c>
      <c r="B8624" t="s">
        <v>208</v>
      </c>
      <c r="C8624" s="1">
        <v>0.310489887530708</v>
      </c>
    </row>
    <row r="8625" spans="1:3" x14ac:dyDescent="0.25">
      <c r="A8625" t="s">
        <v>295</v>
      </c>
      <c r="B8625" t="s">
        <v>210</v>
      </c>
      <c r="C8625" s="1">
        <v>0.297417252091012</v>
      </c>
    </row>
    <row r="8626" spans="1:3" x14ac:dyDescent="0.25">
      <c r="A8626" t="s">
        <v>295</v>
      </c>
      <c r="B8626" t="s">
        <v>331</v>
      </c>
      <c r="C8626" s="1">
        <v>0.29538046754255998</v>
      </c>
    </row>
    <row r="8627" spans="1:3" x14ac:dyDescent="0.25">
      <c r="A8627" t="s">
        <v>295</v>
      </c>
      <c r="B8627" t="s">
        <v>214</v>
      </c>
      <c r="C8627" s="1">
        <v>0.30065615272880097</v>
      </c>
    </row>
    <row r="8628" spans="1:3" x14ac:dyDescent="0.25">
      <c r="A8628" t="s">
        <v>295</v>
      </c>
      <c r="B8628" t="s">
        <v>135</v>
      </c>
      <c r="C8628" s="1">
        <v>0.29798630624521699</v>
      </c>
    </row>
    <row r="8629" spans="1:3" x14ac:dyDescent="0.25">
      <c r="A8629" t="s">
        <v>295</v>
      </c>
      <c r="B8629" t="s">
        <v>219</v>
      </c>
      <c r="C8629" s="1">
        <v>0.30064520580501197</v>
      </c>
    </row>
    <row r="8630" spans="1:3" x14ac:dyDescent="0.25">
      <c r="A8630" t="s">
        <v>295</v>
      </c>
      <c r="B8630" t="s">
        <v>227</v>
      </c>
      <c r="C8630" s="1">
        <v>0.316536075974436</v>
      </c>
    </row>
    <row r="8631" spans="1:3" x14ac:dyDescent="0.25">
      <c r="A8631" t="s">
        <v>295</v>
      </c>
      <c r="B8631" t="s">
        <v>229</v>
      </c>
      <c r="C8631" s="1">
        <v>0.32308888492766902</v>
      </c>
    </row>
    <row r="8632" spans="1:3" x14ac:dyDescent="0.25">
      <c r="A8632" t="s">
        <v>295</v>
      </c>
      <c r="B8632" t="s">
        <v>344</v>
      </c>
      <c r="C8632" s="1">
        <v>0.290172358661204</v>
      </c>
    </row>
    <row r="8633" spans="1:3" x14ac:dyDescent="0.25">
      <c r="A8633" t="s">
        <v>295</v>
      </c>
      <c r="B8633" t="s">
        <v>141</v>
      </c>
      <c r="C8633" s="1">
        <v>0.30777647851555001</v>
      </c>
    </row>
    <row r="8634" spans="1:3" x14ac:dyDescent="0.25">
      <c r="A8634" t="s">
        <v>295</v>
      </c>
      <c r="B8634" t="s">
        <v>351</v>
      </c>
      <c r="C8634" s="1">
        <v>0.29165992289395898</v>
      </c>
    </row>
    <row r="8635" spans="1:3" x14ac:dyDescent="0.25">
      <c r="A8635" t="s">
        <v>295</v>
      </c>
      <c r="B8635" t="s">
        <v>237</v>
      </c>
      <c r="C8635" s="1">
        <v>0.29204459275793498</v>
      </c>
    </row>
    <row r="8636" spans="1:3" x14ac:dyDescent="0.25">
      <c r="A8636" t="s">
        <v>295</v>
      </c>
      <c r="B8636" t="s">
        <v>239</v>
      </c>
      <c r="C8636" s="1">
        <v>0.328507043463588</v>
      </c>
    </row>
    <row r="8637" spans="1:3" x14ac:dyDescent="0.25">
      <c r="A8637" t="s">
        <v>295</v>
      </c>
      <c r="B8637" t="s">
        <v>142</v>
      </c>
      <c r="C8637" s="1">
        <v>0.31240990167707899</v>
      </c>
    </row>
    <row r="8638" spans="1:3" x14ac:dyDescent="0.25">
      <c r="A8638" t="s">
        <v>295</v>
      </c>
      <c r="B8638" t="s">
        <v>143</v>
      </c>
      <c r="C8638" s="1">
        <v>0.29928123692449998</v>
      </c>
    </row>
    <row r="8639" spans="1:3" x14ac:dyDescent="0.25">
      <c r="A8639" t="s">
        <v>295</v>
      </c>
      <c r="B8639" t="s">
        <v>425</v>
      </c>
      <c r="C8639" s="1">
        <v>0.29921047652439597</v>
      </c>
    </row>
    <row r="8640" spans="1:3" x14ac:dyDescent="0.25">
      <c r="A8640" t="s">
        <v>295</v>
      </c>
      <c r="B8640" t="s">
        <v>242</v>
      </c>
      <c r="C8640" s="1">
        <v>0.322395977079934</v>
      </c>
    </row>
    <row r="8641" spans="1:3" x14ac:dyDescent="0.25">
      <c r="A8641" t="s">
        <v>295</v>
      </c>
      <c r="B8641" t="s">
        <v>354</v>
      </c>
      <c r="C8641" s="1">
        <v>0.29435007124864598</v>
      </c>
    </row>
    <row r="8642" spans="1:3" x14ac:dyDescent="0.25">
      <c r="A8642" t="s">
        <v>295</v>
      </c>
      <c r="B8642" t="s">
        <v>146</v>
      </c>
      <c r="C8642" s="1">
        <v>0.31293579865194598</v>
      </c>
    </row>
    <row r="8643" spans="1:3" x14ac:dyDescent="0.25">
      <c r="A8643" t="s">
        <v>295</v>
      </c>
      <c r="B8643" t="s">
        <v>243</v>
      </c>
      <c r="C8643" s="1">
        <v>0.32031863273410099</v>
      </c>
    </row>
    <row r="8644" spans="1:3" x14ac:dyDescent="0.25">
      <c r="A8644" t="s">
        <v>295</v>
      </c>
      <c r="B8644" t="s">
        <v>358</v>
      </c>
      <c r="C8644" s="1">
        <v>0.31485140924810601</v>
      </c>
    </row>
    <row r="8645" spans="1:3" x14ac:dyDescent="0.25">
      <c r="A8645" t="s">
        <v>295</v>
      </c>
      <c r="B8645" t="s">
        <v>245</v>
      </c>
      <c r="C8645" s="1">
        <v>0.307446615110885</v>
      </c>
    </row>
    <row r="8646" spans="1:3" x14ac:dyDescent="0.25">
      <c r="A8646" t="s">
        <v>295</v>
      </c>
      <c r="B8646" t="s">
        <v>359</v>
      </c>
      <c r="C8646" s="1">
        <v>0.29972260443494297</v>
      </c>
    </row>
    <row r="8647" spans="1:3" x14ac:dyDescent="0.25">
      <c r="A8647" t="s">
        <v>295</v>
      </c>
      <c r="B8647" t="s">
        <v>247</v>
      </c>
      <c r="C8647" s="1">
        <v>0.30087750781593198</v>
      </c>
    </row>
    <row r="8648" spans="1:3" x14ac:dyDescent="0.25">
      <c r="A8648" t="s">
        <v>295</v>
      </c>
      <c r="B8648" t="s">
        <v>250</v>
      </c>
      <c r="C8648" s="1">
        <v>0.31112011372545301</v>
      </c>
    </row>
    <row r="8649" spans="1:3" x14ac:dyDescent="0.25">
      <c r="A8649" t="s">
        <v>295</v>
      </c>
      <c r="B8649" t="s">
        <v>253</v>
      </c>
      <c r="C8649" s="1">
        <v>0.289909715247056</v>
      </c>
    </row>
    <row r="8650" spans="1:3" x14ac:dyDescent="0.25">
      <c r="A8650" t="s">
        <v>295</v>
      </c>
      <c r="B8650" t="s">
        <v>152</v>
      </c>
      <c r="C8650" s="1">
        <v>0.32708187447831299</v>
      </c>
    </row>
    <row r="8651" spans="1:3" x14ac:dyDescent="0.25">
      <c r="A8651" t="s">
        <v>295</v>
      </c>
      <c r="B8651" t="s">
        <v>255</v>
      </c>
      <c r="C8651" s="1">
        <v>0.28981716881791603</v>
      </c>
    </row>
    <row r="8652" spans="1:3" x14ac:dyDescent="0.25">
      <c r="A8652" t="s">
        <v>295</v>
      </c>
      <c r="B8652" t="s">
        <v>365</v>
      </c>
      <c r="C8652" s="1">
        <v>0.29819726614852698</v>
      </c>
    </row>
    <row r="8653" spans="1:3" x14ac:dyDescent="0.25">
      <c r="A8653" t="s">
        <v>295</v>
      </c>
      <c r="B8653" t="s">
        <v>404</v>
      </c>
      <c r="C8653" s="1">
        <v>0.29268618908441202</v>
      </c>
    </row>
    <row r="8654" spans="1:3" x14ac:dyDescent="0.25">
      <c r="A8654" t="s">
        <v>295</v>
      </c>
      <c r="B8654" t="s">
        <v>268</v>
      </c>
      <c r="C8654" s="1">
        <v>0.29586133391312103</v>
      </c>
    </row>
    <row r="8655" spans="1:3" x14ac:dyDescent="0.25">
      <c r="A8655" t="s">
        <v>295</v>
      </c>
      <c r="B8655" t="s">
        <v>153</v>
      </c>
      <c r="C8655" s="1">
        <v>0.30475010890528498</v>
      </c>
    </row>
    <row r="8656" spans="1:3" x14ac:dyDescent="0.25">
      <c r="A8656" t="s">
        <v>296</v>
      </c>
      <c r="B8656" t="s">
        <v>194</v>
      </c>
      <c r="C8656" s="1">
        <v>0.29991387747749498</v>
      </c>
    </row>
    <row r="8657" spans="1:3" x14ac:dyDescent="0.25">
      <c r="A8657" t="s">
        <v>296</v>
      </c>
      <c r="B8657" t="s">
        <v>128</v>
      </c>
      <c r="C8657" s="1">
        <v>0.30130830160879302</v>
      </c>
    </row>
    <row r="8658" spans="1:3" x14ac:dyDescent="0.25">
      <c r="A8658" t="s">
        <v>296</v>
      </c>
      <c r="B8658" t="s">
        <v>208</v>
      </c>
      <c r="C8658" s="1">
        <v>0.292560678389928</v>
      </c>
    </row>
    <row r="8659" spans="1:3" x14ac:dyDescent="0.25">
      <c r="A8659" t="s">
        <v>296</v>
      </c>
      <c r="B8659" t="s">
        <v>224</v>
      </c>
      <c r="C8659" s="1">
        <v>0.30319668690130103</v>
      </c>
    </row>
    <row r="8660" spans="1:3" x14ac:dyDescent="0.25">
      <c r="A8660" t="s">
        <v>296</v>
      </c>
      <c r="B8660" t="s">
        <v>137</v>
      </c>
      <c r="C8660" s="1">
        <v>0.30137260186817999</v>
      </c>
    </row>
    <row r="8661" spans="1:3" x14ac:dyDescent="0.25">
      <c r="A8661" t="s">
        <v>296</v>
      </c>
      <c r="B8661" t="s">
        <v>239</v>
      </c>
      <c r="C8661" s="1">
        <v>0.29407501255677698</v>
      </c>
    </row>
    <row r="8662" spans="1:3" x14ac:dyDescent="0.25">
      <c r="A8662" t="s">
        <v>296</v>
      </c>
      <c r="B8662" t="s">
        <v>242</v>
      </c>
      <c r="C8662" s="1">
        <v>0.29627917629719303</v>
      </c>
    </row>
    <row r="8663" spans="1:3" x14ac:dyDescent="0.25">
      <c r="A8663" t="s">
        <v>296</v>
      </c>
      <c r="B8663" t="s">
        <v>253</v>
      </c>
      <c r="C8663" s="1">
        <v>0.29617447261317198</v>
      </c>
    </row>
    <row r="8664" spans="1:3" x14ac:dyDescent="0.25">
      <c r="A8664" t="s">
        <v>296</v>
      </c>
      <c r="B8664" t="s">
        <v>263</v>
      </c>
      <c r="C8664" s="1">
        <v>0.29998864609633302</v>
      </c>
    </row>
    <row r="8665" spans="1:3" x14ac:dyDescent="0.25">
      <c r="A8665" t="s">
        <v>296</v>
      </c>
      <c r="B8665" t="s">
        <v>153</v>
      </c>
      <c r="C8665" s="1">
        <v>0.29864884550840998</v>
      </c>
    </row>
    <row r="8666" spans="1:3" x14ac:dyDescent="0.25">
      <c r="A8666" t="s">
        <v>297</v>
      </c>
      <c r="B8666" t="s">
        <v>162</v>
      </c>
      <c r="C8666" s="1">
        <v>0.29683882271718298</v>
      </c>
    </row>
    <row r="8667" spans="1:3" x14ac:dyDescent="0.25">
      <c r="A8667" t="s">
        <v>297</v>
      </c>
      <c r="B8667" t="s">
        <v>300</v>
      </c>
      <c r="C8667" s="1">
        <v>0.31706103481307502</v>
      </c>
    </row>
    <row r="8668" spans="1:3" x14ac:dyDescent="0.25">
      <c r="A8668" t="s">
        <v>297</v>
      </c>
      <c r="B8668" t="s">
        <v>197</v>
      </c>
      <c r="C8668" s="1">
        <v>0.29822528984637697</v>
      </c>
    </row>
    <row r="8669" spans="1:3" x14ac:dyDescent="0.25">
      <c r="A8669" t="s">
        <v>297</v>
      </c>
      <c r="B8669" t="s">
        <v>128</v>
      </c>
      <c r="C8669" s="1">
        <v>0.29760218490926799</v>
      </c>
    </row>
    <row r="8670" spans="1:3" x14ac:dyDescent="0.25">
      <c r="A8670" t="s">
        <v>297</v>
      </c>
      <c r="B8670" t="s">
        <v>130</v>
      </c>
      <c r="C8670" s="1">
        <v>0.298409433624159</v>
      </c>
    </row>
    <row r="8671" spans="1:3" x14ac:dyDescent="0.25">
      <c r="A8671" t="s">
        <v>297</v>
      </c>
      <c r="B8671" t="s">
        <v>131</v>
      </c>
      <c r="C8671" s="1">
        <v>0.31923561132855399</v>
      </c>
    </row>
    <row r="8672" spans="1:3" x14ac:dyDescent="0.25">
      <c r="A8672" t="s">
        <v>297</v>
      </c>
      <c r="B8672" t="s">
        <v>208</v>
      </c>
      <c r="C8672" s="1">
        <v>0.311881963670392</v>
      </c>
    </row>
    <row r="8673" spans="1:3" x14ac:dyDescent="0.25">
      <c r="A8673" t="s">
        <v>297</v>
      </c>
      <c r="B8673" t="s">
        <v>135</v>
      </c>
      <c r="C8673" s="1">
        <v>0.31350224377932101</v>
      </c>
    </row>
    <row r="8674" spans="1:3" x14ac:dyDescent="0.25">
      <c r="A8674" t="s">
        <v>297</v>
      </c>
      <c r="B8674" t="s">
        <v>227</v>
      </c>
      <c r="C8674" s="1">
        <v>0.30373310924921099</v>
      </c>
    </row>
    <row r="8675" spans="1:3" x14ac:dyDescent="0.25">
      <c r="A8675" t="s">
        <v>297</v>
      </c>
      <c r="B8675" t="s">
        <v>232</v>
      </c>
      <c r="C8675" s="1">
        <v>0.30342627447346299</v>
      </c>
    </row>
    <row r="8676" spans="1:3" x14ac:dyDescent="0.25">
      <c r="A8676" t="s">
        <v>297</v>
      </c>
      <c r="B8676" t="s">
        <v>239</v>
      </c>
      <c r="C8676" s="1">
        <v>0.33986027184360401</v>
      </c>
    </row>
    <row r="8677" spans="1:3" x14ac:dyDescent="0.25">
      <c r="A8677" t="s">
        <v>297</v>
      </c>
      <c r="B8677" t="s">
        <v>142</v>
      </c>
      <c r="C8677" s="1">
        <v>0.302124901672368</v>
      </c>
    </row>
    <row r="8678" spans="1:3" x14ac:dyDescent="0.25">
      <c r="A8678" t="s">
        <v>297</v>
      </c>
      <c r="B8678" t="s">
        <v>143</v>
      </c>
      <c r="C8678" s="1">
        <v>0.318199386223042</v>
      </c>
    </row>
    <row r="8679" spans="1:3" x14ac:dyDescent="0.25">
      <c r="A8679" t="s">
        <v>297</v>
      </c>
      <c r="B8679" t="s">
        <v>242</v>
      </c>
      <c r="C8679" s="1">
        <v>0.32503510010668701</v>
      </c>
    </row>
    <row r="8680" spans="1:3" x14ac:dyDescent="0.25">
      <c r="A8680" t="s">
        <v>297</v>
      </c>
      <c r="B8680" t="s">
        <v>146</v>
      </c>
      <c r="C8680" s="1">
        <v>0.32419972451680301</v>
      </c>
    </row>
    <row r="8681" spans="1:3" x14ac:dyDescent="0.25">
      <c r="A8681" t="s">
        <v>297</v>
      </c>
      <c r="B8681" t="s">
        <v>245</v>
      </c>
      <c r="C8681" s="1">
        <v>0.31749678835791401</v>
      </c>
    </row>
    <row r="8682" spans="1:3" x14ac:dyDescent="0.25">
      <c r="A8682" t="s">
        <v>297</v>
      </c>
      <c r="B8682" t="s">
        <v>250</v>
      </c>
      <c r="C8682" s="1">
        <v>0.29270324456190699</v>
      </c>
    </row>
    <row r="8683" spans="1:3" x14ac:dyDescent="0.25">
      <c r="A8683" t="s">
        <v>297</v>
      </c>
      <c r="B8683" t="s">
        <v>253</v>
      </c>
      <c r="C8683" s="1">
        <v>0.317665819167046</v>
      </c>
    </row>
    <row r="8684" spans="1:3" x14ac:dyDescent="0.25">
      <c r="A8684" t="s">
        <v>297</v>
      </c>
      <c r="B8684" t="s">
        <v>152</v>
      </c>
      <c r="C8684" s="1">
        <v>0.29568178544261098</v>
      </c>
    </row>
    <row r="8685" spans="1:3" x14ac:dyDescent="0.25">
      <c r="A8685" t="s">
        <v>297</v>
      </c>
      <c r="B8685" t="s">
        <v>254</v>
      </c>
      <c r="C8685" s="1">
        <v>0.29442103979237599</v>
      </c>
    </row>
    <row r="8686" spans="1:3" x14ac:dyDescent="0.25">
      <c r="A8686" t="s">
        <v>297</v>
      </c>
      <c r="B8686" t="s">
        <v>255</v>
      </c>
      <c r="C8686" s="1">
        <v>0.29066612873453002</v>
      </c>
    </row>
    <row r="8687" spans="1:3" x14ac:dyDescent="0.25">
      <c r="A8687" t="s">
        <v>297</v>
      </c>
      <c r="B8687" t="s">
        <v>153</v>
      </c>
      <c r="C8687" s="1">
        <v>0.32435199484476102</v>
      </c>
    </row>
    <row r="8688" spans="1:3" x14ac:dyDescent="0.25">
      <c r="A8688" t="s">
        <v>384</v>
      </c>
      <c r="B8688" t="s">
        <v>192</v>
      </c>
      <c r="C8688" s="1">
        <v>0.29399074511564</v>
      </c>
    </row>
    <row r="8689" spans="1:3" x14ac:dyDescent="0.25">
      <c r="A8689" t="s">
        <v>384</v>
      </c>
      <c r="B8689" t="s">
        <v>152</v>
      </c>
      <c r="C8689" s="1">
        <v>0.29681521144601702</v>
      </c>
    </row>
    <row r="8690" spans="1:3" x14ac:dyDescent="0.25">
      <c r="A8690" t="s">
        <v>187</v>
      </c>
      <c r="B8690" t="s">
        <v>154</v>
      </c>
      <c r="C8690" s="1">
        <v>0.31773806728423398</v>
      </c>
    </row>
    <row r="8691" spans="1:3" x14ac:dyDescent="0.25">
      <c r="A8691" t="s">
        <v>187</v>
      </c>
      <c r="B8691" t="s">
        <v>155</v>
      </c>
      <c r="C8691" s="1">
        <v>0.32423507054449402</v>
      </c>
    </row>
    <row r="8692" spans="1:3" x14ac:dyDescent="0.25">
      <c r="A8692" t="s">
        <v>187</v>
      </c>
      <c r="B8692" t="s">
        <v>162</v>
      </c>
      <c r="C8692" s="1">
        <v>0.32838353705148698</v>
      </c>
    </row>
    <row r="8693" spans="1:3" x14ac:dyDescent="0.25">
      <c r="A8693" t="s">
        <v>187</v>
      </c>
      <c r="B8693" t="s">
        <v>298</v>
      </c>
      <c r="C8693" s="1">
        <v>0.29560373308683002</v>
      </c>
    </row>
    <row r="8694" spans="1:3" x14ac:dyDescent="0.25">
      <c r="A8694" t="s">
        <v>187</v>
      </c>
      <c r="B8694" t="s">
        <v>188</v>
      </c>
      <c r="C8694" s="1">
        <v>0.352701455057363</v>
      </c>
    </row>
    <row r="8695" spans="1:3" x14ac:dyDescent="0.25">
      <c r="A8695" t="s">
        <v>187</v>
      </c>
      <c r="B8695" t="s">
        <v>189</v>
      </c>
      <c r="C8695" s="1">
        <v>0.33715159619711599</v>
      </c>
    </row>
    <row r="8696" spans="1:3" x14ac:dyDescent="0.25">
      <c r="A8696" t="s">
        <v>187</v>
      </c>
      <c r="B8696" t="s">
        <v>190</v>
      </c>
      <c r="C8696" s="1">
        <v>0.31995898740047202</v>
      </c>
    </row>
    <row r="8697" spans="1:3" x14ac:dyDescent="0.25">
      <c r="A8697" t="s">
        <v>187</v>
      </c>
      <c r="B8697" t="s">
        <v>300</v>
      </c>
      <c r="C8697" s="1">
        <v>0.326236123974461</v>
      </c>
    </row>
    <row r="8698" spans="1:3" x14ac:dyDescent="0.25">
      <c r="A8698" t="s">
        <v>187</v>
      </c>
      <c r="B8698" t="s">
        <v>191</v>
      </c>
      <c r="C8698" s="1">
        <v>0.30496234457598598</v>
      </c>
    </row>
    <row r="8699" spans="1:3" x14ac:dyDescent="0.25">
      <c r="A8699" t="s">
        <v>187</v>
      </c>
      <c r="B8699" t="s">
        <v>302</v>
      </c>
      <c r="C8699" s="1">
        <v>0.34976283021622301</v>
      </c>
    </row>
    <row r="8700" spans="1:3" x14ac:dyDescent="0.25">
      <c r="A8700" t="s">
        <v>187</v>
      </c>
      <c r="B8700" t="s">
        <v>303</v>
      </c>
      <c r="C8700" s="1">
        <v>0.300834148178653</v>
      </c>
    </row>
    <row r="8701" spans="1:3" x14ac:dyDescent="0.25">
      <c r="A8701" t="s">
        <v>187</v>
      </c>
      <c r="B8701" t="s">
        <v>392</v>
      </c>
      <c r="C8701" s="1">
        <v>0.29490575622048698</v>
      </c>
    </row>
    <row r="8702" spans="1:3" x14ac:dyDescent="0.25">
      <c r="A8702" t="s">
        <v>187</v>
      </c>
      <c r="B8702" t="s">
        <v>126</v>
      </c>
      <c r="C8702" s="1">
        <v>0.332219890588619</v>
      </c>
    </row>
    <row r="8703" spans="1:3" x14ac:dyDescent="0.25">
      <c r="A8703" t="s">
        <v>187</v>
      </c>
      <c r="B8703" t="s">
        <v>193</v>
      </c>
      <c r="C8703" s="1">
        <v>0.30129031893053498</v>
      </c>
    </row>
    <row r="8704" spans="1:3" x14ac:dyDescent="0.25">
      <c r="A8704" t="s">
        <v>187</v>
      </c>
      <c r="B8704" t="s">
        <v>194</v>
      </c>
      <c r="C8704" s="1">
        <v>0.30752423405026402</v>
      </c>
    </row>
    <row r="8705" spans="1:3" x14ac:dyDescent="0.25">
      <c r="A8705" t="s">
        <v>187</v>
      </c>
      <c r="B8705" t="s">
        <v>306</v>
      </c>
      <c r="C8705" s="1">
        <v>0.30565652132947602</v>
      </c>
    </row>
    <row r="8706" spans="1:3" x14ac:dyDescent="0.25">
      <c r="A8706" t="s">
        <v>187</v>
      </c>
      <c r="B8706" t="s">
        <v>195</v>
      </c>
      <c r="C8706" s="1">
        <v>0.29865423689517401</v>
      </c>
    </row>
    <row r="8707" spans="1:3" x14ac:dyDescent="0.25">
      <c r="A8707" t="s">
        <v>187</v>
      </c>
      <c r="B8707" t="s">
        <v>308</v>
      </c>
      <c r="C8707" s="1">
        <v>0.32415273556318802</v>
      </c>
    </row>
    <row r="8708" spans="1:3" x14ac:dyDescent="0.25">
      <c r="A8708" t="s">
        <v>187</v>
      </c>
      <c r="B8708" t="s">
        <v>196</v>
      </c>
      <c r="C8708" s="1">
        <v>0.330716567898171</v>
      </c>
    </row>
    <row r="8709" spans="1:3" x14ac:dyDescent="0.25">
      <c r="A8709" t="s">
        <v>187</v>
      </c>
      <c r="B8709" t="s">
        <v>197</v>
      </c>
      <c r="C8709" s="1">
        <v>0.29186023231344599</v>
      </c>
    </row>
    <row r="8710" spans="1:3" x14ac:dyDescent="0.25">
      <c r="A8710" t="s">
        <v>187</v>
      </c>
      <c r="B8710" t="s">
        <v>198</v>
      </c>
      <c r="C8710" s="1">
        <v>0.33064889069629899</v>
      </c>
    </row>
    <row r="8711" spans="1:3" x14ac:dyDescent="0.25">
      <c r="A8711" t="s">
        <v>187</v>
      </c>
      <c r="B8711" t="s">
        <v>309</v>
      </c>
      <c r="C8711" s="1">
        <v>0.35072042790476898</v>
      </c>
    </row>
    <row r="8712" spans="1:3" x14ac:dyDescent="0.25">
      <c r="A8712" t="s">
        <v>187</v>
      </c>
      <c r="B8712" t="s">
        <v>128</v>
      </c>
      <c r="C8712" s="1">
        <v>0.35530394998451298</v>
      </c>
    </row>
    <row r="8713" spans="1:3" x14ac:dyDescent="0.25">
      <c r="A8713" t="s">
        <v>187</v>
      </c>
      <c r="B8713" t="s">
        <v>311</v>
      </c>
      <c r="C8713" s="1">
        <v>0.30143442457272501</v>
      </c>
    </row>
    <row r="8714" spans="1:3" x14ac:dyDescent="0.25">
      <c r="A8714" t="s">
        <v>187</v>
      </c>
      <c r="B8714" t="s">
        <v>312</v>
      </c>
      <c r="C8714" s="1">
        <v>0.29483099034663202</v>
      </c>
    </row>
    <row r="8715" spans="1:3" x14ac:dyDescent="0.25">
      <c r="A8715" t="s">
        <v>187</v>
      </c>
      <c r="B8715" t="s">
        <v>199</v>
      </c>
      <c r="C8715" s="1">
        <v>0.34075986843767497</v>
      </c>
    </row>
    <row r="8716" spans="1:3" x14ac:dyDescent="0.25">
      <c r="A8716" t="s">
        <v>187</v>
      </c>
      <c r="B8716" t="s">
        <v>200</v>
      </c>
      <c r="C8716" s="1">
        <v>0.34533452425637601</v>
      </c>
    </row>
    <row r="8717" spans="1:3" x14ac:dyDescent="0.25">
      <c r="A8717" t="s">
        <v>187</v>
      </c>
      <c r="B8717" t="s">
        <v>315</v>
      </c>
      <c r="C8717" s="1">
        <v>0.32045348427915599</v>
      </c>
    </row>
    <row r="8718" spans="1:3" x14ac:dyDescent="0.25">
      <c r="A8718" t="s">
        <v>187</v>
      </c>
      <c r="B8718" t="s">
        <v>203</v>
      </c>
      <c r="C8718" s="1">
        <v>0.32403273626451001</v>
      </c>
    </row>
    <row r="8719" spans="1:3" x14ac:dyDescent="0.25">
      <c r="A8719" t="s">
        <v>187</v>
      </c>
      <c r="B8719" t="s">
        <v>204</v>
      </c>
      <c r="C8719" s="1">
        <v>0.32316713605527803</v>
      </c>
    </row>
    <row r="8720" spans="1:3" x14ac:dyDescent="0.25">
      <c r="A8720" t="s">
        <v>187</v>
      </c>
      <c r="B8720" t="s">
        <v>205</v>
      </c>
      <c r="C8720" s="1">
        <v>0.32009840851205801</v>
      </c>
    </row>
    <row r="8721" spans="1:3" x14ac:dyDescent="0.25">
      <c r="A8721" t="s">
        <v>187</v>
      </c>
      <c r="B8721" t="s">
        <v>394</v>
      </c>
      <c r="C8721" s="1">
        <v>0.31499108657465802</v>
      </c>
    </row>
    <row r="8722" spans="1:3" x14ac:dyDescent="0.25">
      <c r="A8722" t="s">
        <v>187</v>
      </c>
      <c r="B8722" t="s">
        <v>318</v>
      </c>
      <c r="C8722" s="1">
        <v>0.31611337627317598</v>
      </c>
    </row>
    <row r="8723" spans="1:3" x14ac:dyDescent="0.25">
      <c r="A8723" t="s">
        <v>187</v>
      </c>
      <c r="B8723" t="s">
        <v>130</v>
      </c>
      <c r="C8723" s="1">
        <v>0.30500014907463302</v>
      </c>
    </row>
    <row r="8724" spans="1:3" x14ac:dyDescent="0.25">
      <c r="A8724" t="s">
        <v>187</v>
      </c>
      <c r="B8724" t="s">
        <v>206</v>
      </c>
      <c r="C8724" s="1">
        <v>0.29066196244628001</v>
      </c>
    </row>
    <row r="8725" spans="1:3" x14ac:dyDescent="0.25">
      <c r="A8725" t="s">
        <v>187</v>
      </c>
      <c r="B8725" t="s">
        <v>131</v>
      </c>
      <c r="C8725" s="1">
        <v>0.36417684037234499</v>
      </c>
    </row>
    <row r="8726" spans="1:3" x14ac:dyDescent="0.25">
      <c r="A8726" t="s">
        <v>187</v>
      </c>
      <c r="B8726" t="s">
        <v>322</v>
      </c>
      <c r="C8726" s="1">
        <v>0.311521067702137</v>
      </c>
    </row>
    <row r="8727" spans="1:3" x14ac:dyDescent="0.25">
      <c r="A8727" t="s">
        <v>187</v>
      </c>
      <c r="B8727" t="s">
        <v>324</v>
      </c>
      <c r="C8727" s="1">
        <v>0.31103789217732097</v>
      </c>
    </row>
    <row r="8728" spans="1:3" x14ac:dyDescent="0.25">
      <c r="A8728" t="s">
        <v>187</v>
      </c>
      <c r="B8728" t="s">
        <v>325</v>
      </c>
      <c r="C8728" s="1">
        <v>0.30307875737273099</v>
      </c>
    </row>
    <row r="8729" spans="1:3" x14ac:dyDescent="0.25">
      <c r="A8729" t="s">
        <v>187</v>
      </c>
      <c r="B8729" t="s">
        <v>133</v>
      </c>
      <c r="C8729" s="1">
        <v>0.31486501996586802</v>
      </c>
    </row>
    <row r="8730" spans="1:3" x14ac:dyDescent="0.25">
      <c r="A8730" t="s">
        <v>187</v>
      </c>
      <c r="B8730" t="s">
        <v>412</v>
      </c>
      <c r="C8730" s="1">
        <v>0.32704943607603199</v>
      </c>
    </row>
    <row r="8731" spans="1:3" x14ac:dyDescent="0.25">
      <c r="A8731" t="s">
        <v>187</v>
      </c>
      <c r="B8731" t="s">
        <v>208</v>
      </c>
      <c r="C8731" s="1">
        <v>0.37108180340348301</v>
      </c>
    </row>
    <row r="8732" spans="1:3" x14ac:dyDescent="0.25">
      <c r="A8732" t="s">
        <v>187</v>
      </c>
      <c r="B8732" t="s">
        <v>209</v>
      </c>
      <c r="C8732" s="1">
        <v>0.29973015465316299</v>
      </c>
    </row>
    <row r="8733" spans="1:3" x14ac:dyDescent="0.25">
      <c r="A8733" t="s">
        <v>187</v>
      </c>
      <c r="B8733" t="s">
        <v>210</v>
      </c>
      <c r="C8733" s="1">
        <v>0.305464591754804</v>
      </c>
    </row>
    <row r="8734" spans="1:3" x14ac:dyDescent="0.25">
      <c r="A8734" t="s">
        <v>187</v>
      </c>
      <c r="B8734" t="s">
        <v>211</v>
      </c>
      <c r="C8734" s="1">
        <v>0.29458874771249399</v>
      </c>
    </row>
    <row r="8735" spans="1:3" x14ac:dyDescent="0.25">
      <c r="A8735" t="s">
        <v>187</v>
      </c>
      <c r="B8735" t="s">
        <v>212</v>
      </c>
      <c r="C8735" s="1">
        <v>0.31625589893221101</v>
      </c>
    </row>
    <row r="8736" spans="1:3" x14ac:dyDescent="0.25">
      <c r="A8736" t="s">
        <v>187</v>
      </c>
      <c r="B8736" t="s">
        <v>213</v>
      </c>
      <c r="C8736" s="1">
        <v>0.34518160081714599</v>
      </c>
    </row>
    <row r="8737" spans="1:3" x14ac:dyDescent="0.25">
      <c r="A8737" t="s">
        <v>187</v>
      </c>
      <c r="B8737" t="s">
        <v>331</v>
      </c>
      <c r="C8737" s="1">
        <v>0.29067883229321601</v>
      </c>
    </row>
    <row r="8738" spans="1:3" x14ac:dyDescent="0.25">
      <c r="A8738" t="s">
        <v>187</v>
      </c>
      <c r="B8738" t="s">
        <v>214</v>
      </c>
      <c r="C8738" s="1">
        <v>0.332963996376264</v>
      </c>
    </row>
    <row r="8739" spans="1:3" x14ac:dyDescent="0.25">
      <c r="A8739" t="s">
        <v>187</v>
      </c>
      <c r="B8739" t="s">
        <v>215</v>
      </c>
      <c r="C8739" s="1">
        <v>0.341565345985409</v>
      </c>
    </row>
    <row r="8740" spans="1:3" x14ac:dyDescent="0.25">
      <c r="A8740" t="s">
        <v>187</v>
      </c>
      <c r="B8740" t="s">
        <v>216</v>
      </c>
      <c r="C8740" s="1">
        <v>0.30117633325003501</v>
      </c>
    </row>
    <row r="8741" spans="1:3" x14ac:dyDescent="0.25">
      <c r="A8741" t="s">
        <v>187</v>
      </c>
      <c r="B8741" t="s">
        <v>135</v>
      </c>
      <c r="C8741" s="1">
        <v>0.31404395493478399</v>
      </c>
    </row>
    <row r="8742" spans="1:3" x14ac:dyDescent="0.25">
      <c r="A8742" t="s">
        <v>187</v>
      </c>
      <c r="B8742" t="s">
        <v>217</v>
      </c>
      <c r="C8742" s="1">
        <v>0.30052186604143299</v>
      </c>
    </row>
    <row r="8743" spans="1:3" x14ac:dyDescent="0.25">
      <c r="A8743" t="s">
        <v>187</v>
      </c>
      <c r="B8743" t="s">
        <v>218</v>
      </c>
      <c r="C8743" s="1">
        <v>0.32003901431605902</v>
      </c>
    </row>
    <row r="8744" spans="1:3" x14ac:dyDescent="0.25">
      <c r="A8744" t="s">
        <v>187</v>
      </c>
      <c r="B8744" t="s">
        <v>334</v>
      </c>
      <c r="C8744" s="1">
        <v>0.31239381328943</v>
      </c>
    </row>
    <row r="8745" spans="1:3" x14ac:dyDescent="0.25">
      <c r="A8745" t="s">
        <v>187</v>
      </c>
      <c r="B8745" t="s">
        <v>219</v>
      </c>
      <c r="C8745" s="1">
        <v>0.32841380428098699</v>
      </c>
    </row>
    <row r="8746" spans="1:3" x14ac:dyDescent="0.25">
      <c r="A8746" t="s">
        <v>187</v>
      </c>
      <c r="B8746" t="s">
        <v>220</v>
      </c>
      <c r="C8746" s="1">
        <v>0.323232921958159</v>
      </c>
    </row>
    <row r="8747" spans="1:3" x14ac:dyDescent="0.25">
      <c r="A8747" t="s">
        <v>187</v>
      </c>
      <c r="B8747" t="s">
        <v>221</v>
      </c>
      <c r="C8747" s="1">
        <v>0.31435863457292101</v>
      </c>
    </row>
    <row r="8748" spans="1:3" x14ac:dyDescent="0.25">
      <c r="A8748" t="s">
        <v>187</v>
      </c>
      <c r="B8748" t="s">
        <v>399</v>
      </c>
      <c r="C8748" s="1">
        <v>0.30077956901768499</v>
      </c>
    </row>
    <row r="8749" spans="1:3" x14ac:dyDescent="0.25">
      <c r="A8749" t="s">
        <v>187</v>
      </c>
      <c r="B8749" t="s">
        <v>335</v>
      </c>
      <c r="C8749" s="1">
        <v>0.32608052367301799</v>
      </c>
    </row>
    <row r="8750" spans="1:3" x14ac:dyDescent="0.25">
      <c r="A8750" t="s">
        <v>187</v>
      </c>
      <c r="B8750" t="s">
        <v>224</v>
      </c>
      <c r="C8750" s="1">
        <v>0.31654749366183199</v>
      </c>
    </row>
    <row r="8751" spans="1:3" x14ac:dyDescent="0.25">
      <c r="A8751" t="s">
        <v>187</v>
      </c>
      <c r="B8751" t="s">
        <v>225</v>
      </c>
      <c r="C8751" s="1">
        <v>0.31024117666416601</v>
      </c>
    </row>
    <row r="8752" spans="1:3" x14ac:dyDescent="0.25">
      <c r="A8752" t="s">
        <v>187</v>
      </c>
      <c r="B8752" t="s">
        <v>226</v>
      </c>
      <c r="C8752" s="1">
        <v>0.33624089453938999</v>
      </c>
    </row>
    <row r="8753" spans="1:3" x14ac:dyDescent="0.25">
      <c r="A8753" t="s">
        <v>187</v>
      </c>
      <c r="B8753" t="s">
        <v>137</v>
      </c>
      <c r="C8753" s="1">
        <v>0.32398324016470198</v>
      </c>
    </row>
    <row r="8754" spans="1:3" x14ac:dyDescent="0.25">
      <c r="A8754" t="s">
        <v>187</v>
      </c>
      <c r="B8754" t="s">
        <v>227</v>
      </c>
      <c r="C8754" s="1">
        <v>0.35644495032969198</v>
      </c>
    </row>
    <row r="8755" spans="1:3" x14ac:dyDescent="0.25">
      <c r="A8755" t="s">
        <v>187</v>
      </c>
      <c r="B8755" t="s">
        <v>339</v>
      </c>
      <c r="C8755" s="1">
        <v>0.337190277128254</v>
      </c>
    </row>
    <row r="8756" spans="1:3" x14ac:dyDescent="0.25">
      <c r="A8756" t="s">
        <v>187</v>
      </c>
      <c r="B8756" t="s">
        <v>228</v>
      </c>
      <c r="C8756" s="1">
        <v>0.336204084207258</v>
      </c>
    </row>
    <row r="8757" spans="1:3" x14ac:dyDescent="0.25">
      <c r="A8757" t="s">
        <v>187</v>
      </c>
      <c r="B8757" t="s">
        <v>229</v>
      </c>
      <c r="C8757" s="1">
        <v>0.30213208441921502</v>
      </c>
    </row>
    <row r="8758" spans="1:3" x14ac:dyDescent="0.25">
      <c r="A8758" t="s">
        <v>187</v>
      </c>
      <c r="B8758" t="s">
        <v>342</v>
      </c>
      <c r="C8758" s="1">
        <v>0.29185909577937602</v>
      </c>
    </row>
    <row r="8759" spans="1:3" x14ac:dyDescent="0.25">
      <c r="A8759" t="s">
        <v>187</v>
      </c>
      <c r="B8759" t="s">
        <v>230</v>
      </c>
      <c r="C8759" s="1">
        <v>0.32083313847945699</v>
      </c>
    </row>
    <row r="8760" spans="1:3" x14ac:dyDescent="0.25">
      <c r="A8760" t="s">
        <v>187</v>
      </c>
      <c r="B8760" t="s">
        <v>231</v>
      </c>
      <c r="C8760" s="1">
        <v>0.33388701588199998</v>
      </c>
    </row>
    <row r="8761" spans="1:3" x14ac:dyDescent="0.25">
      <c r="A8761" t="s">
        <v>187</v>
      </c>
      <c r="B8761" t="s">
        <v>343</v>
      </c>
      <c r="C8761" s="1">
        <v>0.30122582468352599</v>
      </c>
    </row>
    <row r="8762" spans="1:3" x14ac:dyDescent="0.25">
      <c r="A8762" t="s">
        <v>187</v>
      </c>
      <c r="B8762" t="s">
        <v>344</v>
      </c>
      <c r="C8762" s="1">
        <v>0.29626915708367901</v>
      </c>
    </row>
    <row r="8763" spans="1:3" x14ac:dyDescent="0.25">
      <c r="A8763" t="s">
        <v>187</v>
      </c>
      <c r="B8763" t="s">
        <v>232</v>
      </c>
      <c r="C8763" s="1">
        <v>0.31720944269833001</v>
      </c>
    </row>
    <row r="8764" spans="1:3" x14ac:dyDescent="0.25">
      <c r="A8764" t="s">
        <v>187</v>
      </c>
      <c r="B8764" t="s">
        <v>233</v>
      </c>
      <c r="C8764" s="1">
        <v>0.34974612648492498</v>
      </c>
    </row>
    <row r="8765" spans="1:3" x14ac:dyDescent="0.25">
      <c r="A8765" t="s">
        <v>187</v>
      </c>
      <c r="B8765" t="s">
        <v>140</v>
      </c>
      <c r="C8765" s="1">
        <v>0.31928453471816598</v>
      </c>
    </row>
    <row r="8766" spans="1:3" x14ac:dyDescent="0.25">
      <c r="A8766" t="s">
        <v>187</v>
      </c>
      <c r="B8766" t="s">
        <v>234</v>
      </c>
      <c r="C8766" s="1">
        <v>0.30818860579302998</v>
      </c>
    </row>
    <row r="8767" spans="1:3" x14ac:dyDescent="0.25">
      <c r="A8767" t="s">
        <v>187</v>
      </c>
      <c r="B8767" t="s">
        <v>414</v>
      </c>
      <c r="C8767" s="1">
        <v>0.31218935511138801</v>
      </c>
    </row>
    <row r="8768" spans="1:3" x14ac:dyDescent="0.25">
      <c r="A8768" t="s">
        <v>187</v>
      </c>
      <c r="B8768" t="s">
        <v>409</v>
      </c>
      <c r="C8768" s="1">
        <v>0.33267076490517999</v>
      </c>
    </row>
    <row r="8769" spans="1:3" x14ac:dyDescent="0.25">
      <c r="A8769" t="s">
        <v>187</v>
      </c>
      <c r="B8769" t="s">
        <v>235</v>
      </c>
      <c r="C8769" s="1">
        <v>0.31845634505632298</v>
      </c>
    </row>
    <row r="8770" spans="1:3" x14ac:dyDescent="0.25">
      <c r="A8770" t="s">
        <v>187</v>
      </c>
      <c r="B8770" t="s">
        <v>236</v>
      </c>
      <c r="C8770" s="1">
        <v>0.31541897502663402</v>
      </c>
    </row>
    <row r="8771" spans="1:3" x14ac:dyDescent="0.25">
      <c r="A8771" t="s">
        <v>187</v>
      </c>
      <c r="B8771" t="s">
        <v>141</v>
      </c>
      <c r="C8771" s="1">
        <v>0.33754254735627698</v>
      </c>
    </row>
    <row r="8772" spans="1:3" x14ac:dyDescent="0.25">
      <c r="A8772" t="s">
        <v>187</v>
      </c>
      <c r="B8772" t="s">
        <v>346</v>
      </c>
      <c r="C8772" s="1">
        <v>0.294276241606096</v>
      </c>
    </row>
    <row r="8773" spans="1:3" x14ac:dyDescent="0.25">
      <c r="A8773" t="s">
        <v>187</v>
      </c>
      <c r="B8773" t="s">
        <v>347</v>
      </c>
      <c r="C8773" s="1">
        <v>0.32948296692797802</v>
      </c>
    </row>
    <row r="8774" spans="1:3" x14ac:dyDescent="0.25">
      <c r="A8774" t="s">
        <v>187</v>
      </c>
      <c r="B8774" t="s">
        <v>349</v>
      </c>
      <c r="C8774" s="1">
        <v>0.292010308491291</v>
      </c>
    </row>
    <row r="8775" spans="1:3" x14ac:dyDescent="0.25">
      <c r="A8775" t="s">
        <v>187</v>
      </c>
      <c r="B8775" t="s">
        <v>350</v>
      </c>
      <c r="C8775" s="1">
        <v>0.31358261817201499</v>
      </c>
    </row>
    <row r="8776" spans="1:3" x14ac:dyDescent="0.25">
      <c r="A8776" t="s">
        <v>187</v>
      </c>
      <c r="B8776" t="s">
        <v>237</v>
      </c>
      <c r="C8776" s="1">
        <v>0.338868068841643</v>
      </c>
    </row>
    <row r="8777" spans="1:3" x14ac:dyDescent="0.25">
      <c r="A8777" t="s">
        <v>187</v>
      </c>
      <c r="B8777" t="s">
        <v>239</v>
      </c>
      <c r="C8777" s="1">
        <v>0.358322462220102</v>
      </c>
    </row>
    <row r="8778" spans="1:3" x14ac:dyDescent="0.25">
      <c r="A8778" t="s">
        <v>187</v>
      </c>
      <c r="B8778" t="s">
        <v>142</v>
      </c>
      <c r="C8778" s="1">
        <v>0.31204309424494098</v>
      </c>
    </row>
    <row r="8779" spans="1:3" x14ac:dyDescent="0.25">
      <c r="A8779" t="s">
        <v>187</v>
      </c>
      <c r="B8779" t="s">
        <v>143</v>
      </c>
      <c r="C8779" s="1">
        <v>0.29347294011327701</v>
      </c>
    </row>
    <row r="8780" spans="1:3" x14ac:dyDescent="0.25">
      <c r="A8780" t="s">
        <v>187</v>
      </c>
      <c r="B8780" t="s">
        <v>240</v>
      </c>
      <c r="C8780" s="1">
        <v>0.315003982715991</v>
      </c>
    </row>
    <row r="8781" spans="1:3" x14ac:dyDescent="0.25">
      <c r="A8781" t="s">
        <v>187</v>
      </c>
      <c r="B8781" t="s">
        <v>242</v>
      </c>
      <c r="C8781" s="1">
        <v>0.372424039763259</v>
      </c>
    </row>
    <row r="8782" spans="1:3" x14ac:dyDescent="0.25">
      <c r="A8782" t="s">
        <v>187</v>
      </c>
      <c r="B8782" t="s">
        <v>355</v>
      </c>
      <c r="C8782" s="1">
        <v>0.28943425819739799</v>
      </c>
    </row>
    <row r="8783" spans="1:3" x14ac:dyDescent="0.25">
      <c r="A8783" t="s">
        <v>187</v>
      </c>
      <c r="B8783" t="s">
        <v>146</v>
      </c>
      <c r="C8783" s="1">
        <v>0.33742433015163997</v>
      </c>
    </row>
    <row r="8784" spans="1:3" x14ac:dyDescent="0.25">
      <c r="A8784" t="s">
        <v>187</v>
      </c>
      <c r="B8784" t="s">
        <v>357</v>
      </c>
      <c r="C8784" s="1">
        <v>0.31708887684874199</v>
      </c>
    </row>
    <row r="8785" spans="1:3" x14ac:dyDescent="0.25">
      <c r="A8785" t="s">
        <v>187</v>
      </c>
      <c r="B8785" t="s">
        <v>243</v>
      </c>
      <c r="C8785" s="1">
        <v>0.32891869590570699</v>
      </c>
    </row>
    <row r="8786" spans="1:3" x14ac:dyDescent="0.25">
      <c r="A8786" t="s">
        <v>187</v>
      </c>
      <c r="B8786" t="s">
        <v>358</v>
      </c>
      <c r="C8786" s="1">
        <v>0.30269960681723701</v>
      </c>
    </row>
    <row r="8787" spans="1:3" x14ac:dyDescent="0.25">
      <c r="A8787" t="s">
        <v>187</v>
      </c>
      <c r="B8787" t="s">
        <v>415</v>
      </c>
      <c r="C8787" s="1">
        <v>0.299850377722163</v>
      </c>
    </row>
    <row r="8788" spans="1:3" x14ac:dyDescent="0.25">
      <c r="A8788" t="s">
        <v>187</v>
      </c>
      <c r="B8788" t="s">
        <v>244</v>
      </c>
      <c r="C8788" s="1">
        <v>0.29798293580324597</v>
      </c>
    </row>
    <row r="8789" spans="1:3" x14ac:dyDescent="0.25">
      <c r="A8789" t="s">
        <v>187</v>
      </c>
      <c r="B8789" t="s">
        <v>245</v>
      </c>
      <c r="C8789" s="1">
        <v>0.32229077517737298</v>
      </c>
    </row>
    <row r="8790" spans="1:3" x14ac:dyDescent="0.25">
      <c r="A8790" t="s">
        <v>187</v>
      </c>
      <c r="B8790" t="s">
        <v>359</v>
      </c>
      <c r="C8790" s="1">
        <v>0.302633107262546</v>
      </c>
    </row>
    <row r="8791" spans="1:3" x14ac:dyDescent="0.25">
      <c r="A8791" t="s">
        <v>187</v>
      </c>
      <c r="B8791" t="s">
        <v>360</v>
      </c>
      <c r="C8791" s="1">
        <v>0.29294867175195699</v>
      </c>
    </row>
    <row r="8792" spans="1:3" x14ac:dyDescent="0.25">
      <c r="A8792" t="s">
        <v>187</v>
      </c>
      <c r="B8792" t="s">
        <v>361</v>
      </c>
      <c r="C8792" s="1">
        <v>0.31228944032581302</v>
      </c>
    </row>
    <row r="8793" spans="1:3" x14ac:dyDescent="0.25">
      <c r="A8793" t="s">
        <v>187</v>
      </c>
      <c r="B8793" t="s">
        <v>246</v>
      </c>
      <c r="C8793" s="1">
        <v>0.31663252991524798</v>
      </c>
    </row>
    <row r="8794" spans="1:3" x14ac:dyDescent="0.25">
      <c r="A8794" t="s">
        <v>187</v>
      </c>
      <c r="B8794" t="s">
        <v>247</v>
      </c>
      <c r="C8794" s="1">
        <v>0.31621837213413601</v>
      </c>
    </row>
    <row r="8795" spans="1:3" x14ac:dyDescent="0.25">
      <c r="A8795" t="s">
        <v>187</v>
      </c>
      <c r="B8795" t="s">
        <v>248</v>
      </c>
      <c r="C8795" s="1">
        <v>0.29868399481383601</v>
      </c>
    </row>
    <row r="8796" spans="1:3" x14ac:dyDescent="0.25">
      <c r="A8796" t="s">
        <v>187</v>
      </c>
      <c r="B8796" t="s">
        <v>249</v>
      </c>
      <c r="C8796" s="1">
        <v>0.309373483334207</v>
      </c>
    </row>
    <row r="8797" spans="1:3" x14ac:dyDescent="0.25">
      <c r="A8797" t="s">
        <v>187</v>
      </c>
      <c r="B8797" t="s">
        <v>250</v>
      </c>
      <c r="C8797" s="1">
        <v>0.32458666232475802</v>
      </c>
    </row>
    <row r="8798" spans="1:3" x14ac:dyDescent="0.25">
      <c r="A8798" t="s">
        <v>187</v>
      </c>
      <c r="B8798" t="s">
        <v>251</v>
      </c>
      <c r="C8798" s="1">
        <v>0.316830738524846</v>
      </c>
    </row>
    <row r="8799" spans="1:3" x14ac:dyDescent="0.25">
      <c r="A8799" t="s">
        <v>187</v>
      </c>
      <c r="B8799" t="s">
        <v>252</v>
      </c>
      <c r="C8799" s="1">
        <v>0.33069382576950002</v>
      </c>
    </row>
    <row r="8800" spans="1:3" x14ac:dyDescent="0.25">
      <c r="A8800" t="s">
        <v>187</v>
      </c>
      <c r="B8800" t="s">
        <v>253</v>
      </c>
      <c r="C8800" s="1">
        <v>0.32674843185369301</v>
      </c>
    </row>
    <row r="8801" spans="1:3" x14ac:dyDescent="0.25">
      <c r="A8801" t="s">
        <v>187</v>
      </c>
      <c r="B8801" t="s">
        <v>152</v>
      </c>
      <c r="C8801" s="1">
        <v>0.29523635005557702</v>
      </c>
    </row>
    <row r="8802" spans="1:3" x14ac:dyDescent="0.25">
      <c r="A8802" t="s">
        <v>187</v>
      </c>
      <c r="B8802" t="s">
        <v>254</v>
      </c>
      <c r="C8802" s="1">
        <v>0.29659719295515602</v>
      </c>
    </row>
    <row r="8803" spans="1:3" x14ac:dyDescent="0.25">
      <c r="A8803" t="s">
        <v>187</v>
      </c>
      <c r="B8803" t="s">
        <v>255</v>
      </c>
      <c r="C8803" s="1">
        <v>0.31288378903338299</v>
      </c>
    </row>
    <row r="8804" spans="1:3" x14ac:dyDescent="0.25">
      <c r="A8804" t="s">
        <v>187</v>
      </c>
      <c r="B8804" t="s">
        <v>365</v>
      </c>
      <c r="C8804" s="1">
        <v>0.29940873186319</v>
      </c>
    </row>
    <row r="8805" spans="1:3" x14ac:dyDescent="0.25">
      <c r="A8805" t="s">
        <v>187</v>
      </c>
      <c r="B8805" t="s">
        <v>256</v>
      </c>
      <c r="C8805" s="1">
        <v>0.294094180307792</v>
      </c>
    </row>
    <row r="8806" spans="1:3" x14ac:dyDescent="0.25">
      <c r="A8806" t="s">
        <v>187</v>
      </c>
      <c r="B8806" t="s">
        <v>366</v>
      </c>
      <c r="C8806" s="1">
        <v>0.332126650069486</v>
      </c>
    </row>
    <row r="8807" spans="1:3" x14ac:dyDescent="0.25">
      <c r="A8807" t="s">
        <v>187</v>
      </c>
      <c r="B8807" t="s">
        <v>257</v>
      </c>
      <c r="C8807" s="1">
        <v>0.31341860149772999</v>
      </c>
    </row>
    <row r="8808" spans="1:3" x14ac:dyDescent="0.25">
      <c r="A8808" t="s">
        <v>187</v>
      </c>
      <c r="B8808" t="s">
        <v>367</v>
      </c>
      <c r="C8808" s="1">
        <v>0.30441148590933498</v>
      </c>
    </row>
    <row r="8809" spans="1:3" x14ac:dyDescent="0.25">
      <c r="A8809" t="s">
        <v>187</v>
      </c>
      <c r="B8809" t="s">
        <v>368</v>
      </c>
      <c r="C8809" s="1">
        <v>0.34471826594546601</v>
      </c>
    </row>
    <row r="8810" spans="1:3" x14ac:dyDescent="0.25">
      <c r="A8810" t="s">
        <v>187</v>
      </c>
      <c r="B8810" t="s">
        <v>258</v>
      </c>
      <c r="C8810" s="1">
        <v>0.33494511438978403</v>
      </c>
    </row>
    <row r="8811" spans="1:3" x14ac:dyDescent="0.25">
      <c r="A8811" t="s">
        <v>187</v>
      </c>
      <c r="B8811" t="s">
        <v>416</v>
      </c>
      <c r="C8811" s="1">
        <v>0.30763148311593103</v>
      </c>
    </row>
    <row r="8812" spans="1:3" x14ac:dyDescent="0.25">
      <c r="A8812" t="s">
        <v>187</v>
      </c>
      <c r="B8812" t="s">
        <v>369</v>
      </c>
      <c r="C8812" s="1">
        <v>0.301726016971887</v>
      </c>
    </row>
    <row r="8813" spans="1:3" x14ac:dyDescent="0.25">
      <c r="A8813" t="s">
        <v>187</v>
      </c>
      <c r="B8813" t="s">
        <v>371</v>
      </c>
      <c r="C8813" s="1">
        <v>0.30368173064748</v>
      </c>
    </row>
    <row r="8814" spans="1:3" x14ac:dyDescent="0.25">
      <c r="A8814" t="s">
        <v>187</v>
      </c>
      <c r="B8814" t="s">
        <v>261</v>
      </c>
      <c r="C8814" s="1">
        <v>0.32630651195426902</v>
      </c>
    </row>
    <row r="8815" spans="1:3" x14ac:dyDescent="0.25">
      <c r="A8815" t="s">
        <v>187</v>
      </c>
      <c r="B8815" t="s">
        <v>262</v>
      </c>
      <c r="C8815" s="1">
        <v>0.29501240448867699</v>
      </c>
    </row>
    <row r="8816" spans="1:3" x14ac:dyDescent="0.25">
      <c r="A8816" t="s">
        <v>187</v>
      </c>
      <c r="B8816" t="s">
        <v>417</v>
      </c>
      <c r="C8816" s="1">
        <v>0.29506680962362902</v>
      </c>
    </row>
    <row r="8817" spans="1:3" x14ac:dyDescent="0.25">
      <c r="A8817" t="s">
        <v>187</v>
      </c>
      <c r="B8817" t="s">
        <v>263</v>
      </c>
      <c r="C8817" s="1">
        <v>0.334981345455792</v>
      </c>
    </row>
    <row r="8818" spans="1:3" x14ac:dyDescent="0.25">
      <c r="A8818" t="s">
        <v>187</v>
      </c>
      <c r="B8818" t="s">
        <v>264</v>
      </c>
      <c r="C8818" s="1">
        <v>0.31266764662776397</v>
      </c>
    </row>
    <row r="8819" spans="1:3" x14ac:dyDescent="0.25">
      <c r="A8819" t="s">
        <v>187</v>
      </c>
      <c r="B8819" t="s">
        <v>383</v>
      </c>
      <c r="C8819" s="1">
        <v>0.30085076991544402</v>
      </c>
    </row>
    <row r="8820" spans="1:3" x14ac:dyDescent="0.25">
      <c r="A8820" t="s">
        <v>187</v>
      </c>
      <c r="B8820" t="s">
        <v>265</v>
      </c>
      <c r="C8820" s="1">
        <v>0.34342099341376903</v>
      </c>
    </row>
    <row r="8821" spans="1:3" x14ac:dyDescent="0.25">
      <c r="A8821" t="s">
        <v>187</v>
      </c>
      <c r="B8821" t="s">
        <v>266</v>
      </c>
      <c r="C8821" s="1">
        <v>0.32668519101517601</v>
      </c>
    </row>
    <row r="8822" spans="1:3" x14ac:dyDescent="0.25">
      <c r="A8822" t="s">
        <v>187</v>
      </c>
      <c r="B8822" t="s">
        <v>267</v>
      </c>
      <c r="C8822" s="1">
        <v>0.316107407494163</v>
      </c>
    </row>
    <row r="8823" spans="1:3" x14ac:dyDescent="0.25">
      <c r="A8823" t="s">
        <v>187</v>
      </c>
      <c r="B8823" t="s">
        <v>269</v>
      </c>
      <c r="C8823" s="1">
        <v>0.31435364645566299</v>
      </c>
    </row>
    <row r="8824" spans="1:3" x14ac:dyDescent="0.25">
      <c r="A8824" t="s">
        <v>187</v>
      </c>
      <c r="B8824" t="s">
        <v>270</v>
      </c>
      <c r="C8824" s="1">
        <v>0.29486129006475598</v>
      </c>
    </row>
    <row r="8825" spans="1:3" x14ac:dyDescent="0.25">
      <c r="A8825" t="s">
        <v>187</v>
      </c>
      <c r="B8825" t="s">
        <v>271</v>
      </c>
      <c r="C8825" s="1">
        <v>0.35881505833585597</v>
      </c>
    </row>
    <row r="8826" spans="1:3" x14ac:dyDescent="0.25">
      <c r="A8826" t="s">
        <v>187</v>
      </c>
      <c r="B8826" t="s">
        <v>375</v>
      </c>
      <c r="C8826" s="1">
        <v>0.289594944668779</v>
      </c>
    </row>
    <row r="8827" spans="1:3" x14ac:dyDescent="0.25">
      <c r="A8827" t="s">
        <v>187</v>
      </c>
      <c r="B8827" t="s">
        <v>272</v>
      </c>
      <c r="C8827" s="1">
        <v>0.33866493157944699</v>
      </c>
    </row>
    <row r="8828" spans="1:3" x14ac:dyDescent="0.25">
      <c r="A8828" t="s">
        <v>187</v>
      </c>
      <c r="B8828" t="s">
        <v>273</v>
      </c>
      <c r="C8828" s="1">
        <v>0.29828797168308702</v>
      </c>
    </row>
    <row r="8829" spans="1:3" x14ac:dyDescent="0.25">
      <c r="A8829" t="s">
        <v>187</v>
      </c>
      <c r="B8829" t="s">
        <v>153</v>
      </c>
      <c r="C8829" s="1">
        <v>0.33627771427165298</v>
      </c>
    </row>
    <row r="8830" spans="1:3" x14ac:dyDescent="0.25">
      <c r="A8830" t="s">
        <v>298</v>
      </c>
      <c r="B8830" t="s">
        <v>302</v>
      </c>
      <c r="C8830" s="1">
        <v>0.291701985292526</v>
      </c>
    </row>
    <row r="8831" spans="1:3" x14ac:dyDescent="0.25">
      <c r="A8831" t="s">
        <v>298</v>
      </c>
      <c r="B8831" t="s">
        <v>128</v>
      </c>
      <c r="C8831" s="1">
        <v>0.31027052860433202</v>
      </c>
    </row>
    <row r="8832" spans="1:3" x14ac:dyDescent="0.25">
      <c r="A8832" t="s">
        <v>298</v>
      </c>
      <c r="B8832" t="s">
        <v>131</v>
      </c>
      <c r="C8832" s="1">
        <v>0.29900039160067399</v>
      </c>
    </row>
    <row r="8833" spans="1:3" x14ac:dyDescent="0.25">
      <c r="A8833" t="s">
        <v>298</v>
      </c>
      <c r="B8833" t="s">
        <v>208</v>
      </c>
      <c r="C8833" s="1">
        <v>0.31601981412923902</v>
      </c>
    </row>
    <row r="8834" spans="1:3" x14ac:dyDescent="0.25">
      <c r="A8834" t="s">
        <v>298</v>
      </c>
      <c r="B8834" t="s">
        <v>224</v>
      </c>
      <c r="C8834" s="1">
        <v>0.28955193621306702</v>
      </c>
    </row>
    <row r="8835" spans="1:3" x14ac:dyDescent="0.25">
      <c r="A8835" t="s">
        <v>298</v>
      </c>
      <c r="B8835" t="s">
        <v>137</v>
      </c>
      <c r="C8835" s="1">
        <v>0.289976376933683</v>
      </c>
    </row>
    <row r="8836" spans="1:3" x14ac:dyDescent="0.25">
      <c r="A8836" t="s">
        <v>298</v>
      </c>
      <c r="B8836" t="s">
        <v>233</v>
      </c>
      <c r="C8836" s="1">
        <v>0.31086482786050801</v>
      </c>
    </row>
    <row r="8837" spans="1:3" x14ac:dyDescent="0.25">
      <c r="A8837" t="s">
        <v>298</v>
      </c>
      <c r="B8837" t="s">
        <v>239</v>
      </c>
      <c r="C8837" s="1">
        <v>0.303054802594452</v>
      </c>
    </row>
    <row r="8838" spans="1:3" x14ac:dyDescent="0.25">
      <c r="A8838" t="s">
        <v>298</v>
      </c>
      <c r="B8838" t="s">
        <v>242</v>
      </c>
      <c r="C8838" s="1">
        <v>0.30718230622121001</v>
      </c>
    </row>
    <row r="8839" spans="1:3" x14ac:dyDescent="0.25">
      <c r="A8839" t="s">
        <v>298</v>
      </c>
      <c r="B8839" t="s">
        <v>263</v>
      </c>
      <c r="C8839" s="1">
        <v>0.29915668050719801</v>
      </c>
    </row>
    <row r="8840" spans="1:3" x14ac:dyDescent="0.25">
      <c r="A8840" t="s">
        <v>298</v>
      </c>
      <c r="B8840" t="s">
        <v>271</v>
      </c>
      <c r="C8840" s="1">
        <v>0.31015584800623702</v>
      </c>
    </row>
    <row r="8841" spans="1:3" x14ac:dyDescent="0.25">
      <c r="A8841" t="s">
        <v>298</v>
      </c>
      <c r="B8841" t="s">
        <v>153</v>
      </c>
      <c r="C8841" s="1">
        <v>0.30371837987077199</v>
      </c>
    </row>
    <row r="8842" spans="1:3" x14ac:dyDescent="0.25">
      <c r="A8842" t="s">
        <v>120</v>
      </c>
      <c r="B8842" t="s">
        <v>162</v>
      </c>
      <c r="C8842" s="1">
        <v>0.31060466399087999</v>
      </c>
    </row>
    <row r="8843" spans="1:3" x14ac:dyDescent="0.25">
      <c r="A8843" t="s">
        <v>120</v>
      </c>
      <c r="B8843" t="s">
        <v>122</v>
      </c>
      <c r="C8843" s="1">
        <v>0.29713181185409998</v>
      </c>
    </row>
    <row r="8844" spans="1:3" x14ac:dyDescent="0.25">
      <c r="A8844" t="s">
        <v>120</v>
      </c>
      <c r="B8844" t="s">
        <v>188</v>
      </c>
      <c r="C8844" s="1">
        <v>0.304591422769455</v>
      </c>
    </row>
    <row r="8845" spans="1:3" x14ac:dyDescent="0.25">
      <c r="A8845" t="s">
        <v>120</v>
      </c>
      <c r="B8845" t="s">
        <v>191</v>
      </c>
      <c r="C8845" s="1">
        <v>0.292941040388909</v>
      </c>
    </row>
    <row r="8846" spans="1:3" x14ac:dyDescent="0.25">
      <c r="A8846" t="s">
        <v>120</v>
      </c>
      <c r="B8846" t="s">
        <v>195</v>
      </c>
      <c r="C8846" s="1">
        <v>0.29003753302593799</v>
      </c>
    </row>
    <row r="8847" spans="1:3" x14ac:dyDescent="0.25">
      <c r="A8847" t="s">
        <v>120</v>
      </c>
      <c r="B8847" t="s">
        <v>128</v>
      </c>
      <c r="C8847" s="1">
        <v>0.33370949683053303</v>
      </c>
    </row>
    <row r="8848" spans="1:3" x14ac:dyDescent="0.25">
      <c r="A8848" t="s">
        <v>120</v>
      </c>
      <c r="B8848" t="s">
        <v>200</v>
      </c>
      <c r="C8848" s="1">
        <v>0.31233297338559002</v>
      </c>
    </row>
    <row r="8849" spans="1:3" x14ac:dyDescent="0.25">
      <c r="A8849" t="s">
        <v>120</v>
      </c>
      <c r="B8849" t="s">
        <v>130</v>
      </c>
      <c r="C8849" s="1">
        <v>0.31595090055510699</v>
      </c>
    </row>
    <row r="8850" spans="1:3" x14ac:dyDescent="0.25">
      <c r="A8850" t="s">
        <v>120</v>
      </c>
      <c r="B8850" t="s">
        <v>131</v>
      </c>
      <c r="C8850" s="1">
        <v>0.33899871288179501</v>
      </c>
    </row>
    <row r="8851" spans="1:3" x14ac:dyDescent="0.25">
      <c r="A8851" t="s">
        <v>120</v>
      </c>
      <c r="B8851" t="s">
        <v>132</v>
      </c>
      <c r="C8851" s="1">
        <v>0.320045455460501</v>
      </c>
    </row>
    <row r="8852" spans="1:3" x14ac:dyDescent="0.25">
      <c r="A8852" t="s">
        <v>120</v>
      </c>
      <c r="B8852" t="s">
        <v>133</v>
      </c>
      <c r="C8852" s="1">
        <v>0.293854466736785</v>
      </c>
    </row>
    <row r="8853" spans="1:3" x14ac:dyDescent="0.25">
      <c r="A8853" t="s">
        <v>120</v>
      </c>
      <c r="B8853" t="s">
        <v>208</v>
      </c>
      <c r="C8853" s="1">
        <v>0.31312020947926</v>
      </c>
    </row>
    <row r="8854" spans="1:3" x14ac:dyDescent="0.25">
      <c r="A8854" t="s">
        <v>120</v>
      </c>
      <c r="B8854" t="s">
        <v>209</v>
      </c>
      <c r="C8854" s="1">
        <v>0.30704752575961902</v>
      </c>
    </row>
    <row r="8855" spans="1:3" x14ac:dyDescent="0.25">
      <c r="A8855" t="s">
        <v>120</v>
      </c>
      <c r="B8855" t="s">
        <v>134</v>
      </c>
      <c r="C8855" s="1">
        <v>0.29281241348203002</v>
      </c>
    </row>
    <row r="8856" spans="1:3" x14ac:dyDescent="0.25">
      <c r="A8856" t="s">
        <v>120</v>
      </c>
      <c r="B8856" t="s">
        <v>216</v>
      </c>
      <c r="C8856" s="1">
        <v>0.30306733851511602</v>
      </c>
    </row>
    <row r="8857" spans="1:3" x14ac:dyDescent="0.25">
      <c r="A8857" t="s">
        <v>120</v>
      </c>
      <c r="B8857" t="s">
        <v>135</v>
      </c>
      <c r="C8857" s="1">
        <v>0.31176498422204002</v>
      </c>
    </row>
    <row r="8858" spans="1:3" x14ac:dyDescent="0.25">
      <c r="A8858" t="s">
        <v>120</v>
      </c>
      <c r="B8858" t="s">
        <v>136</v>
      </c>
      <c r="C8858" s="1">
        <v>0.30063185806282799</v>
      </c>
    </row>
    <row r="8859" spans="1:3" x14ac:dyDescent="0.25">
      <c r="A8859" t="s">
        <v>120</v>
      </c>
      <c r="B8859" t="s">
        <v>222</v>
      </c>
      <c r="C8859" s="1">
        <v>0.294940294534144</v>
      </c>
    </row>
    <row r="8860" spans="1:3" x14ac:dyDescent="0.25">
      <c r="A8860" t="s">
        <v>120</v>
      </c>
      <c r="B8860" t="s">
        <v>137</v>
      </c>
      <c r="C8860" s="1">
        <v>0.321581108005695</v>
      </c>
    </row>
    <row r="8861" spans="1:3" x14ac:dyDescent="0.25">
      <c r="A8861" t="s">
        <v>120</v>
      </c>
      <c r="B8861" t="s">
        <v>227</v>
      </c>
      <c r="C8861" s="1">
        <v>0.30103002639674598</v>
      </c>
    </row>
    <row r="8862" spans="1:3" x14ac:dyDescent="0.25">
      <c r="A8862" t="s">
        <v>120</v>
      </c>
      <c r="B8862" t="s">
        <v>228</v>
      </c>
      <c r="C8862" s="1">
        <v>0.32156192110669801</v>
      </c>
    </row>
    <row r="8863" spans="1:3" x14ac:dyDescent="0.25">
      <c r="A8863" t="s">
        <v>120</v>
      </c>
      <c r="B8863" t="s">
        <v>229</v>
      </c>
      <c r="C8863" s="1">
        <v>0.30407004434887203</v>
      </c>
    </row>
    <row r="8864" spans="1:3" x14ac:dyDescent="0.25">
      <c r="A8864" t="s">
        <v>120</v>
      </c>
      <c r="B8864" t="s">
        <v>140</v>
      </c>
      <c r="C8864" s="1">
        <v>0.32947478652137302</v>
      </c>
    </row>
    <row r="8865" spans="1:3" x14ac:dyDescent="0.25">
      <c r="A8865" t="s">
        <v>120</v>
      </c>
      <c r="B8865" t="s">
        <v>234</v>
      </c>
      <c r="C8865" s="1">
        <v>0.293140073383862</v>
      </c>
    </row>
    <row r="8866" spans="1:3" x14ac:dyDescent="0.25">
      <c r="A8866" t="s">
        <v>120</v>
      </c>
      <c r="B8866" t="s">
        <v>141</v>
      </c>
      <c r="C8866" s="1">
        <v>0.31872055520227799</v>
      </c>
    </row>
    <row r="8867" spans="1:3" x14ac:dyDescent="0.25">
      <c r="A8867" t="s">
        <v>120</v>
      </c>
      <c r="B8867" t="s">
        <v>237</v>
      </c>
      <c r="C8867" s="1">
        <v>0.29405434791652202</v>
      </c>
    </row>
    <row r="8868" spans="1:3" x14ac:dyDescent="0.25">
      <c r="A8868" t="s">
        <v>120</v>
      </c>
      <c r="B8868" t="s">
        <v>238</v>
      </c>
      <c r="C8868" s="1">
        <v>0.29232187833738699</v>
      </c>
    </row>
    <row r="8869" spans="1:3" x14ac:dyDescent="0.25">
      <c r="A8869" t="s">
        <v>120</v>
      </c>
      <c r="B8869" t="s">
        <v>239</v>
      </c>
      <c r="C8869" s="1">
        <v>0.30599788807873202</v>
      </c>
    </row>
    <row r="8870" spans="1:3" x14ac:dyDescent="0.25">
      <c r="A8870" t="s">
        <v>120</v>
      </c>
      <c r="B8870" t="s">
        <v>142</v>
      </c>
      <c r="C8870" s="1">
        <v>0.30546715323658902</v>
      </c>
    </row>
    <row r="8871" spans="1:3" x14ac:dyDescent="0.25">
      <c r="A8871" t="s">
        <v>120</v>
      </c>
      <c r="B8871" t="s">
        <v>241</v>
      </c>
      <c r="C8871" s="1">
        <v>0.28899905814592203</v>
      </c>
    </row>
    <row r="8872" spans="1:3" x14ac:dyDescent="0.25">
      <c r="A8872" t="s">
        <v>120</v>
      </c>
      <c r="B8872" t="s">
        <v>242</v>
      </c>
      <c r="C8872" s="1">
        <v>0.32629858134194301</v>
      </c>
    </row>
    <row r="8873" spans="1:3" x14ac:dyDescent="0.25">
      <c r="A8873" t="s">
        <v>120</v>
      </c>
      <c r="B8873" t="s">
        <v>144</v>
      </c>
      <c r="C8873" s="1">
        <v>0.28971653190556301</v>
      </c>
    </row>
    <row r="8874" spans="1:3" x14ac:dyDescent="0.25">
      <c r="A8874" t="s">
        <v>120</v>
      </c>
      <c r="B8874" t="s">
        <v>145</v>
      </c>
      <c r="C8874" s="1">
        <v>0.29179685827936502</v>
      </c>
    </row>
    <row r="8875" spans="1:3" x14ac:dyDescent="0.25">
      <c r="A8875" t="s">
        <v>120</v>
      </c>
      <c r="B8875" t="s">
        <v>147</v>
      </c>
      <c r="C8875" s="1">
        <v>0.31437278719433898</v>
      </c>
    </row>
    <row r="8876" spans="1:3" x14ac:dyDescent="0.25">
      <c r="A8876" t="s">
        <v>120</v>
      </c>
      <c r="B8876" t="s">
        <v>148</v>
      </c>
      <c r="C8876" s="1">
        <v>0.30223525247389998</v>
      </c>
    </row>
    <row r="8877" spans="1:3" x14ac:dyDescent="0.25">
      <c r="A8877" t="s">
        <v>120</v>
      </c>
      <c r="B8877" t="s">
        <v>244</v>
      </c>
      <c r="C8877" s="1">
        <v>0.29210855753207099</v>
      </c>
    </row>
    <row r="8878" spans="1:3" x14ac:dyDescent="0.25">
      <c r="A8878" t="s">
        <v>120</v>
      </c>
      <c r="B8878" t="s">
        <v>247</v>
      </c>
      <c r="C8878" s="1">
        <v>0.30764044488130399</v>
      </c>
    </row>
    <row r="8879" spans="1:3" x14ac:dyDescent="0.25">
      <c r="A8879" t="s">
        <v>120</v>
      </c>
      <c r="B8879" t="s">
        <v>150</v>
      </c>
      <c r="C8879" s="1">
        <v>0.31205691575798</v>
      </c>
    </row>
    <row r="8880" spans="1:3" x14ac:dyDescent="0.25">
      <c r="A8880" t="s">
        <v>120</v>
      </c>
      <c r="B8880" t="s">
        <v>151</v>
      </c>
      <c r="C8880" s="1">
        <v>0.29228659874108398</v>
      </c>
    </row>
    <row r="8881" spans="1:3" x14ac:dyDescent="0.25">
      <c r="A8881" t="s">
        <v>120</v>
      </c>
      <c r="B8881" t="s">
        <v>250</v>
      </c>
      <c r="C8881" s="1">
        <v>0.299901002574817</v>
      </c>
    </row>
    <row r="8882" spans="1:3" x14ac:dyDescent="0.25">
      <c r="A8882" t="s">
        <v>120</v>
      </c>
      <c r="B8882" t="s">
        <v>253</v>
      </c>
      <c r="C8882" s="1">
        <v>0.312145098302336</v>
      </c>
    </row>
    <row r="8883" spans="1:3" x14ac:dyDescent="0.25">
      <c r="A8883" t="s">
        <v>120</v>
      </c>
      <c r="B8883" t="s">
        <v>152</v>
      </c>
      <c r="C8883" s="1">
        <v>0.29943552686470898</v>
      </c>
    </row>
    <row r="8884" spans="1:3" x14ac:dyDescent="0.25">
      <c r="A8884" t="s">
        <v>120</v>
      </c>
      <c r="B8884" t="s">
        <v>254</v>
      </c>
      <c r="C8884" s="1">
        <v>0.290259239136126</v>
      </c>
    </row>
    <row r="8885" spans="1:3" x14ac:dyDescent="0.25">
      <c r="A8885" t="s">
        <v>120</v>
      </c>
      <c r="B8885" t="s">
        <v>259</v>
      </c>
      <c r="C8885" s="1">
        <v>0.30016251580624098</v>
      </c>
    </row>
    <row r="8886" spans="1:3" x14ac:dyDescent="0.25">
      <c r="A8886" t="s">
        <v>120</v>
      </c>
      <c r="B8886" t="s">
        <v>268</v>
      </c>
      <c r="C8886" s="1">
        <v>0.31509513835077901</v>
      </c>
    </row>
    <row r="8887" spans="1:3" x14ac:dyDescent="0.25">
      <c r="A8887" t="s">
        <v>120</v>
      </c>
      <c r="B8887" t="s">
        <v>153</v>
      </c>
      <c r="C8887" s="1">
        <v>0.305226241246976</v>
      </c>
    </row>
    <row r="8888" spans="1:3" x14ac:dyDescent="0.25">
      <c r="A8888" t="s">
        <v>121</v>
      </c>
      <c r="B8888" t="s">
        <v>123</v>
      </c>
      <c r="C8888" s="1">
        <v>0.32176154938026302</v>
      </c>
    </row>
    <row r="8889" spans="1:3" x14ac:dyDescent="0.25">
      <c r="A8889" t="s">
        <v>121</v>
      </c>
      <c r="B8889" t="s">
        <v>128</v>
      </c>
      <c r="C8889" s="1">
        <v>0.31143425757413001</v>
      </c>
    </row>
    <row r="8890" spans="1:3" x14ac:dyDescent="0.25">
      <c r="A8890" t="s">
        <v>121</v>
      </c>
      <c r="B8890" t="s">
        <v>131</v>
      </c>
      <c r="C8890" s="1">
        <v>0.29033820449959102</v>
      </c>
    </row>
    <row r="8891" spans="1:3" x14ac:dyDescent="0.25">
      <c r="A8891" t="s">
        <v>121</v>
      </c>
      <c r="B8891" t="s">
        <v>211</v>
      </c>
      <c r="C8891" s="1">
        <v>0.28911320487710801</v>
      </c>
    </row>
    <row r="8892" spans="1:3" x14ac:dyDescent="0.25">
      <c r="A8892" t="s">
        <v>121</v>
      </c>
      <c r="B8892" t="s">
        <v>135</v>
      </c>
      <c r="C8892" s="1">
        <v>0.29872143232585702</v>
      </c>
    </row>
    <row r="8893" spans="1:3" x14ac:dyDescent="0.25">
      <c r="A8893" t="s">
        <v>121</v>
      </c>
      <c r="B8893" t="s">
        <v>138</v>
      </c>
      <c r="C8893" s="1">
        <v>0.30353001364888799</v>
      </c>
    </row>
    <row r="8894" spans="1:3" x14ac:dyDescent="0.25">
      <c r="A8894" t="s">
        <v>121</v>
      </c>
      <c r="B8894" t="s">
        <v>142</v>
      </c>
      <c r="C8894" s="1">
        <v>0.29968275116996501</v>
      </c>
    </row>
    <row r="8895" spans="1:3" x14ac:dyDescent="0.25">
      <c r="A8895" t="s">
        <v>121</v>
      </c>
      <c r="B8895" t="s">
        <v>143</v>
      </c>
      <c r="C8895" s="1">
        <v>0.29102873251981198</v>
      </c>
    </row>
    <row r="8896" spans="1:3" x14ac:dyDescent="0.25">
      <c r="A8896" t="s">
        <v>121</v>
      </c>
      <c r="B8896" t="s">
        <v>149</v>
      </c>
      <c r="C8896" s="1">
        <v>0.30473614501400698</v>
      </c>
    </row>
    <row r="8897" spans="1:3" x14ac:dyDescent="0.25">
      <c r="A8897" t="s">
        <v>121</v>
      </c>
      <c r="B8897" t="s">
        <v>152</v>
      </c>
      <c r="C8897" s="1">
        <v>0.31052519278616603</v>
      </c>
    </row>
    <row r="8898" spans="1:3" x14ac:dyDescent="0.25">
      <c r="A8898" t="s">
        <v>121</v>
      </c>
      <c r="B8898" t="s">
        <v>153</v>
      </c>
      <c r="C8898" s="1">
        <v>0.28939002692194599</v>
      </c>
    </row>
    <row r="8899" spans="1:3" x14ac:dyDescent="0.25">
      <c r="A8899" t="s">
        <v>122</v>
      </c>
      <c r="B8899" t="s">
        <v>162</v>
      </c>
      <c r="C8899" s="1">
        <v>0.30396334425764199</v>
      </c>
    </row>
    <row r="8900" spans="1:3" x14ac:dyDescent="0.25">
      <c r="A8900" t="s">
        <v>122</v>
      </c>
      <c r="B8900" t="s">
        <v>123</v>
      </c>
      <c r="C8900" s="1">
        <v>0.29726920197078999</v>
      </c>
    </row>
    <row r="8901" spans="1:3" x14ac:dyDescent="0.25">
      <c r="A8901" t="s">
        <v>122</v>
      </c>
      <c r="B8901" t="s">
        <v>126</v>
      </c>
      <c r="C8901" s="1">
        <v>0.29542214804022199</v>
      </c>
    </row>
    <row r="8902" spans="1:3" x14ac:dyDescent="0.25">
      <c r="A8902" t="s">
        <v>122</v>
      </c>
      <c r="B8902" t="s">
        <v>194</v>
      </c>
      <c r="C8902" s="1">
        <v>0.30819550313188498</v>
      </c>
    </row>
    <row r="8903" spans="1:3" x14ac:dyDescent="0.25">
      <c r="A8903" t="s">
        <v>122</v>
      </c>
      <c r="B8903" t="s">
        <v>195</v>
      </c>
      <c r="C8903" s="1">
        <v>0.29150321477317598</v>
      </c>
    </row>
    <row r="8904" spans="1:3" x14ac:dyDescent="0.25">
      <c r="A8904" t="s">
        <v>122</v>
      </c>
      <c r="B8904" t="s">
        <v>386</v>
      </c>
      <c r="C8904" s="1">
        <v>0.29249144037132002</v>
      </c>
    </row>
    <row r="8905" spans="1:3" x14ac:dyDescent="0.25">
      <c r="A8905" t="s">
        <v>122</v>
      </c>
      <c r="B8905" t="s">
        <v>197</v>
      </c>
      <c r="C8905" s="1">
        <v>0.30049872726183602</v>
      </c>
    </row>
    <row r="8906" spans="1:3" x14ac:dyDescent="0.25">
      <c r="A8906" t="s">
        <v>122</v>
      </c>
      <c r="B8906" t="s">
        <v>128</v>
      </c>
      <c r="C8906" s="1">
        <v>0.333792628354663</v>
      </c>
    </row>
    <row r="8907" spans="1:3" x14ac:dyDescent="0.25">
      <c r="A8907" t="s">
        <v>122</v>
      </c>
      <c r="B8907" t="s">
        <v>387</v>
      </c>
      <c r="C8907" s="1">
        <v>0.30497930257745698</v>
      </c>
    </row>
    <row r="8908" spans="1:3" x14ac:dyDescent="0.25">
      <c r="A8908" t="s">
        <v>122</v>
      </c>
      <c r="B8908" t="s">
        <v>129</v>
      </c>
      <c r="C8908" s="1">
        <v>0.30967498359162399</v>
      </c>
    </row>
    <row r="8909" spans="1:3" x14ac:dyDescent="0.25">
      <c r="A8909" t="s">
        <v>122</v>
      </c>
      <c r="B8909" t="s">
        <v>130</v>
      </c>
      <c r="C8909" s="1">
        <v>0.299381952233712</v>
      </c>
    </row>
    <row r="8910" spans="1:3" x14ac:dyDescent="0.25">
      <c r="A8910" t="s">
        <v>122</v>
      </c>
      <c r="B8910" t="s">
        <v>206</v>
      </c>
      <c r="C8910" s="1">
        <v>0.29692373013623802</v>
      </c>
    </row>
    <row r="8911" spans="1:3" x14ac:dyDescent="0.25">
      <c r="A8911" t="s">
        <v>122</v>
      </c>
      <c r="B8911" t="s">
        <v>131</v>
      </c>
      <c r="C8911" s="1">
        <v>0.32460522425266802</v>
      </c>
    </row>
    <row r="8912" spans="1:3" x14ac:dyDescent="0.25">
      <c r="A8912" t="s">
        <v>122</v>
      </c>
      <c r="B8912" t="s">
        <v>132</v>
      </c>
      <c r="C8912" s="1">
        <v>0.29106501081840203</v>
      </c>
    </row>
    <row r="8913" spans="1:3" x14ac:dyDescent="0.25">
      <c r="A8913" t="s">
        <v>122</v>
      </c>
      <c r="B8913" t="s">
        <v>133</v>
      </c>
      <c r="C8913" s="1">
        <v>0.30402241772829097</v>
      </c>
    </row>
    <row r="8914" spans="1:3" x14ac:dyDescent="0.25">
      <c r="A8914" t="s">
        <v>122</v>
      </c>
      <c r="B8914" t="s">
        <v>208</v>
      </c>
      <c r="C8914" s="1">
        <v>0.31235573186469601</v>
      </c>
    </row>
    <row r="8915" spans="1:3" x14ac:dyDescent="0.25">
      <c r="A8915" t="s">
        <v>122</v>
      </c>
      <c r="B8915" t="s">
        <v>134</v>
      </c>
      <c r="C8915" s="1">
        <v>0.29964692278122301</v>
      </c>
    </row>
    <row r="8916" spans="1:3" x14ac:dyDescent="0.25">
      <c r="A8916" t="s">
        <v>122</v>
      </c>
      <c r="B8916" t="s">
        <v>135</v>
      </c>
      <c r="C8916" s="1">
        <v>0.33081507556434803</v>
      </c>
    </row>
    <row r="8917" spans="1:3" x14ac:dyDescent="0.25">
      <c r="A8917" t="s">
        <v>122</v>
      </c>
      <c r="B8917" t="s">
        <v>136</v>
      </c>
      <c r="C8917" s="1">
        <v>0.30327515353192702</v>
      </c>
    </row>
    <row r="8918" spans="1:3" x14ac:dyDescent="0.25">
      <c r="A8918" t="s">
        <v>122</v>
      </c>
      <c r="B8918" t="s">
        <v>222</v>
      </c>
      <c r="C8918" s="1">
        <v>0.29941134443446998</v>
      </c>
    </row>
    <row r="8919" spans="1:3" x14ac:dyDescent="0.25">
      <c r="A8919" t="s">
        <v>122</v>
      </c>
      <c r="B8919" t="s">
        <v>223</v>
      </c>
      <c r="C8919" s="1">
        <v>0.30573480360876698</v>
      </c>
    </row>
    <row r="8920" spans="1:3" x14ac:dyDescent="0.25">
      <c r="A8920" t="s">
        <v>122</v>
      </c>
      <c r="B8920" t="s">
        <v>137</v>
      </c>
      <c r="C8920" s="1">
        <v>0.31424766101615997</v>
      </c>
    </row>
    <row r="8921" spans="1:3" x14ac:dyDescent="0.25">
      <c r="A8921" t="s">
        <v>122</v>
      </c>
      <c r="B8921" t="s">
        <v>227</v>
      </c>
      <c r="C8921" s="1">
        <v>0.29232788705823698</v>
      </c>
    </row>
    <row r="8922" spans="1:3" x14ac:dyDescent="0.25">
      <c r="A8922" t="s">
        <v>122</v>
      </c>
      <c r="B8922" t="s">
        <v>342</v>
      </c>
      <c r="C8922" s="1">
        <v>0.293532547521972</v>
      </c>
    </row>
    <row r="8923" spans="1:3" x14ac:dyDescent="0.25">
      <c r="A8923" t="s">
        <v>122</v>
      </c>
      <c r="B8923" t="s">
        <v>232</v>
      </c>
      <c r="C8923" s="1">
        <v>0.29969364819862798</v>
      </c>
    </row>
    <row r="8924" spans="1:3" x14ac:dyDescent="0.25">
      <c r="A8924" t="s">
        <v>122</v>
      </c>
      <c r="B8924" t="s">
        <v>140</v>
      </c>
      <c r="C8924" s="1">
        <v>0.31425845698127503</v>
      </c>
    </row>
    <row r="8925" spans="1:3" x14ac:dyDescent="0.25">
      <c r="A8925" t="s">
        <v>122</v>
      </c>
      <c r="B8925" t="s">
        <v>141</v>
      </c>
      <c r="C8925" s="1">
        <v>0.307717698830687</v>
      </c>
    </row>
    <row r="8926" spans="1:3" x14ac:dyDescent="0.25">
      <c r="A8926" t="s">
        <v>122</v>
      </c>
      <c r="B8926" t="s">
        <v>237</v>
      </c>
      <c r="C8926" s="1">
        <v>0.29128709281812798</v>
      </c>
    </row>
    <row r="8927" spans="1:3" x14ac:dyDescent="0.25">
      <c r="A8927" t="s">
        <v>122</v>
      </c>
      <c r="B8927" t="s">
        <v>239</v>
      </c>
      <c r="C8927" s="1">
        <v>0.31471980329073801</v>
      </c>
    </row>
    <row r="8928" spans="1:3" x14ac:dyDescent="0.25">
      <c r="A8928" t="s">
        <v>122</v>
      </c>
      <c r="B8928" t="s">
        <v>142</v>
      </c>
      <c r="C8928" s="1">
        <v>0.29635543204634002</v>
      </c>
    </row>
    <row r="8929" spans="1:3" x14ac:dyDescent="0.25">
      <c r="A8929" t="s">
        <v>122</v>
      </c>
      <c r="B8929" t="s">
        <v>143</v>
      </c>
      <c r="C8929" s="1">
        <v>0.30875378731992897</v>
      </c>
    </row>
    <row r="8930" spans="1:3" x14ac:dyDescent="0.25">
      <c r="A8930" t="s">
        <v>122</v>
      </c>
      <c r="B8930" t="s">
        <v>241</v>
      </c>
      <c r="C8930" s="1">
        <v>0.29629607286192</v>
      </c>
    </row>
    <row r="8931" spans="1:3" x14ac:dyDescent="0.25">
      <c r="A8931" t="s">
        <v>122</v>
      </c>
      <c r="B8931" t="s">
        <v>242</v>
      </c>
      <c r="C8931" s="1">
        <v>0.32639803122371702</v>
      </c>
    </row>
    <row r="8932" spans="1:3" x14ac:dyDescent="0.25">
      <c r="A8932" t="s">
        <v>122</v>
      </c>
      <c r="B8932" t="s">
        <v>354</v>
      </c>
      <c r="C8932" s="1">
        <v>0.29083171928884899</v>
      </c>
    </row>
    <row r="8933" spans="1:3" x14ac:dyDescent="0.25">
      <c r="A8933" t="s">
        <v>122</v>
      </c>
      <c r="B8933" t="s">
        <v>146</v>
      </c>
      <c r="C8933" s="1">
        <v>0.303905155392587</v>
      </c>
    </row>
    <row r="8934" spans="1:3" x14ac:dyDescent="0.25">
      <c r="A8934" t="s">
        <v>122</v>
      </c>
      <c r="B8934" t="s">
        <v>148</v>
      </c>
      <c r="C8934" s="1">
        <v>0.319445098582885</v>
      </c>
    </row>
    <row r="8935" spans="1:3" x14ac:dyDescent="0.25">
      <c r="A8935" t="s">
        <v>122</v>
      </c>
      <c r="B8935" t="s">
        <v>244</v>
      </c>
      <c r="C8935" s="1">
        <v>0.314375673074619</v>
      </c>
    </row>
    <row r="8936" spans="1:3" x14ac:dyDescent="0.25">
      <c r="A8936" t="s">
        <v>122</v>
      </c>
      <c r="B8936" t="s">
        <v>245</v>
      </c>
      <c r="C8936" s="1">
        <v>0.28958342152441602</v>
      </c>
    </row>
    <row r="8937" spans="1:3" x14ac:dyDescent="0.25">
      <c r="A8937" t="s">
        <v>122</v>
      </c>
      <c r="B8937" t="s">
        <v>247</v>
      </c>
      <c r="C8937" s="1">
        <v>0.29784638332471203</v>
      </c>
    </row>
    <row r="8938" spans="1:3" x14ac:dyDescent="0.25">
      <c r="A8938" t="s">
        <v>122</v>
      </c>
      <c r="B8938" t="s">
        <v>151</v>
      </c>
      <c r="C8938" s="1">
        <v>0.31053062510433799</v>
      </c>
    </row>
    <row r="8939" spans="1:3" x14ac:dyDescent="0.25">
      <c r="A8939" t="s">
        <v>122</v>
      </c>
      <c r="B8939" t="s">
        <v>253</v>
      </c>
      <c r="C8939" s="1">
        <v>0.31653351828898701</v>
      </c>
    </row>
    <row r="8940" spans="1:3" x14ac:dyDescent="0.25">
      <c r="A8940" t="s">
        <v>122</v>
      </c>
      <c r="B8940" t="s">
        <v>152</v>
      </c>
      <c r="C8940" s="1">
        <v>0.31499063324641702</v>
      </c>
    </row>
    <row r="8941" spans="1:3" x14ac:dyDescent="0.25">
      <c r="A8941" t="s">
        <v>122</v>
      </c>
      <c r="B8941" t="s">
        <v>254</v>
      </c>
      <c r="C8941" s="1">
        <v>0.30430311371291902</v>
      </c>
    </row>
    <row r="8942" spans="1:3" x14ac:dyDescent="0.25">
      <c r="A8942" t="s">
        <v>122</v>
      </c>
      <c r="B8942" t="s">
        <v>255</v>
      </c>
      <c r="C8942" s="1">
        <v>0.29536869989979198</v>
      </c>
    </row>
    <row r="8943" spans="1:3" x14ac:dyDescent="0.25">
      <c r="A8943" t="s">
        <v>122</v>
      </c>
      <c r="B8943" t="s">
        <v>259</v>
      </c>
      <c r="C8943" s="1">
        <v>0.30968779032987098</v>
      </c>
    </row>
    <row r="8944" spans="1:3" x14ac:dyDescent="0.25">
      <c r="A8944" t="s">
        <v>122</v>
      </c>
      <c r="B8944" t="s">
        <v>268</v>
      </c>
      <c r="C8944" s="1">
        <v>0.29277190555798599</v>
      </c>
    </row>
    <row r="8945" spans="1:3" x14ac:dyDescent="0.25">
      <c r="A8945" t="s">
        <v>122</v>
      </c>
      <c r="B8945" t="s">
        <v>270</v>
      </c>
      <c r="C8945" s="1">
        <v>0.29643685434813899</v>
      </c>
    </row>
    <row r="8946" spans="1:3" x14ac:dyDescent="0.25">
      <c r="A8946" t="s">
        <v>122</v>
      </c>
      <c r="B8946" t="s">
        <v>377</v>
      </c>
      <c r="C8946" s="1">
        <v>0.29444357339934601</v>
      </c>
    </row>
    <row r="8947" spans="1:3" x14ac:dyDescent="0.25">
      <c r="A8947" t="s">
        <v>122</v>
      </c>
      <c r="B8947" t="s">
        <v>153</v>
      </c>
      <c r="C8947" s="1">
        <v>0.30879491810333498</v>
      </c>
    </row>
    <row r="8948" spans="1:3" x14ac:dyDescent="0.25">
      <c r="A8948" t="s">
        <v>123</v>
      </c>
      <c r="B8948" t="s">
        <v>162</v>
      </c>
      <c r="C8948" s="1">
        <v>0.30978033118786502</v>
      </c>
    </row>
    <row r="8949" spans="1:3" x14ac:dyDescent="0.25">
      <c r="A8949" t="s">
        <v>123</v>
      </c>
      <c r="B8949" t="s">
        <v>124</v>
      </c>
      <c r="C8949" s="1">
        <v>0.29325521634576002</v>
      </c>
    </row>
    <row r="8950" spans="1:3" x14ac:dyDescent="0.25">
      <c r="A8950" t="s">
        <v>123</v>
      </c>
      <c r="B8950" t="s">
        <v>125</v>
      </c>
      <c r="C8950" s="1">
        <v>0.31772916963424103</v>
      </c>
    </row>
    <row r="8951" spans="1:3" x14ac:dyDescent="0.25">
      <c r="A8951" t="s">
        <v>123</v>
      </c>
      <c r="B8951" t="s">
        <v>299</v>
      </c>
      <c r="C8951" s="1">
        <v>0.29476330033110598</v>
      </c>
    </row>
    <row r="8952" spans="1:3" x14ac:dyDescent="0.25">
      <c r="A8952" t="s">
        <v>123</v>
      </c>
      <c r="B8952" t="s">
        <v>301</v>
      </c>
      <c r="C8952" s="1">
        <v>0.28980320854002301</v>
      </c>
    </row>
    <row r="8953" spans="1:3" x14ac:dyDescent="0.25">
      <c r="A8953" t="s">
        <v>123</v>
      </c>
      <c r="B8953" t="s">
        <v>303</v>
      </c>
      <c r="C8953" s="1">
        <v>0.301249830373016</v>
      </c>
    </row>
    <row r="8954" spans="1:3" x14ac:dyDescent="0.25">
      <c r="A8954" t="s">
        <v>123</v>
      </c>
      <c r="B8954" t="s">
        <v>192</v>
      </c>
      <c r="C8954" s="1">
        <v>0.301166603385215</v>
      </c>
    </row>
    <row r="8955" spans="1:3" x14ac:dyDescent="0.25">
      <c r="A8955" t="s">
        <v>123</v>
      </c>
      <c r="B8955" t="s">
        <v>127</v>
      </c>
      <c r="C8955" s="1">
        <v>0.302887294534746</v>
      </c>
    </row>
    <row r="8956" spans="1:3" x14ac:dyDescent="0.25">
      <c r="A8956" t="s">
        <v>123</v>
      </c>
      <c r="B8956" t="s">
        <v>386</v>
      </c>
      <c r="C8956" s="1">
        <v>0.28930397638848199</v>
      </c>
    </row>
    <row r="8957" spans="1:3" x14ac:dyDescent="0.25">
      <c r="A8957" t="s">
        <v>123</v>
      </c>
      <c r="B8957" t="s">
        <v>197</v>
      </c>
      <c r="C8957" s="1">
        <v>0.30151433484446699</v>
      </c>
    </row>
    <row r="8958" spans="1:3" x14ac:dyDescent="0.25">
      <c r="A8958" t="s">
        <v>123</v>
      </c>
      <c r="B8958" t="s">
        <v>128</v>
      </c>
      <c r="C8958" s="1">
        <v>0.33848014415324601</v>
      </c>
    </row>
    <row r="8959" spans="1:3" x14ac:dyDescent="0.25">
      <c r="A8959" t="s">
        <v>123</v>
      </c>
      <c r="B8959" t="s">
        <v>312</v>
      </c>
      <c r="C8959" s="1">
        <v>0.29757870979065099</v>
      </c>
    </row>
    <row r="8960" spans="1:3" x14ac:dyDescent="0.25">
      <c r="A8960" t="s">
        <v>123</v>
      </c>
      <c r="B8960" t="s">
        <v>313</v>
      </c>
      <c r="C8960" s="1">
        <v>0.32680621005938199</v>
      </c>
    </row>
    <row r="8961" spans="1:3" x14ac:dyDescent="0.25">
      <c r="A8961" t="s">
        <v>123</v>
      </c>
      <c r="B8961" t="s">
        <v>314</v>
      </c>
      <c r="C8961" s="1">
        <v>0.29292620204255199</v>
      </c>
    </row>
    <row r="8962" spans="1:3" x14ac:dyDescent="0.25">
      <c r="A8962" t="s">
        <v>123</v>
      </c>
      <c r="B8962" t="s">
        <v>200</v>
      </c>
      <c r="C8962" s="1">
        <v>0.30390031709111798</v>
      </c>
    </row>
    <row r="8963" spans="1:3" x14ac:dyDescent="0.25">
      <c r="A8963" t="s">
        <v>123</v>
      </c>
      <c r="B8963" t="s">
        <v>130</v>
      </c>
      <c r="C8963" s="1">
        <v>0.31256507641409498</v>
      </c>
    </row>
    <row r="8964" spans="1:3" x14ac:dyDescent="0.25">
      <c r="A8964" t="s">
        <v>123</v>
      </c>
      <c r="B8964" t="s">
        <v>319</v>
      </c>
      <c r="C8964" s="1">
        <v>0.29004552624893098</v>
      </c>
    </row>
    <row r="8965" spans="1:3" x14ac:dyDescent="0.25">
      <c r="A8965" t="s">
        <v>123</v>
      </c>
      <c r="B8965" t="s">
        <v>321</v>
      </c>
      <c r="C8965" s="1">
        <v>0.29607207898745203</v>
      </c>
    </row>
    <row r="8966" spans="1:3" x14ac:dyDescent="0.25">
      <c r="A8966" t="s">
        <v>123</v>
      </c>
      <c r="B8966" t="s">
        <v>131</v>
      </c>
      <c r="C8966" s="1">
        <v>0.34254673939465702</v>
      </c>
    </row>
    <row r="8967" spans="1:3" x14ac:dyDescent="0.25">
      <c r="A8967" t="s">
        <v>123</v>
      </c>
      <c r="B8967" t="s">
        <v>323</v>
      </c>
      <c r="C8967" s="1">
        <v>0.30513107557406299</v>
      </c>
    </row>
    <row r="8968" spans="1:3" x14ac:dyDescent="0.25">
      <c r="A8968" t="s">
        <v>123</v>
      </c>
      <c r="B8968" t="s">
        <v>132</v>
      </c>
      <c r="C8968" s="1">
        <v>0.31071814422403898</v>
      </c>
    </row>
    <row r="8969" spans="1:3" x14ac:dyDescent="0.25">
      <c r="A8969" t="s">
        <v>123</v>
      </c>
      <c r="B8969" t="s">
        <v>326</v>
      </c>
      <c r="C8969" s="1">
        <v>0.30193893127967802</v>
      </c>
    </row>
    <row r="8970" spans="1:3" x14ac:dyDescent="0.25">
      <c r="A8970" t="s">
        <v>123</v>
      </c>
      <c r="B8970" t="s">
        <v>327</v>
      </c>
      <c r="C8970" s="1">
        <v>0.29810502416366702</v>
      </c>
    </row>
    <row r="8971" spans="1:3" x14ac:dyDescent="0.25">
      <c r="A8971" t="s">
        <v>123</v>
      </c>
      <c r="B8971" t="s">
        <v>328</v>
      </c>
      <c r="C8971" s="1">
        <v>0.29086815939500499</v>
      </c>
    </row>
    <row r="8972" spans="1:3" x14ac:dyDescent="0.25">
      <c r="A8972" t="s">
        <v>123</v>
      </c>
      <c r="B8972" t="s">
        <v>208</v>
      </c>
      <c r="C8972" s="1">
        <v>0.32466224032222801</v>
      </c>
    </row>
    <row r="8973" spans="1:3" x14ac:dyDescent="0.25">
      <c r="A8973" t="s">
        <v>123</v>
      </c>
      <c r="B8973" t="s">
        <v>210</v>
      </c>
      <c r="C8973" s="1">
        <v>0.30191254518534999</v>
      </c>
    </row>
    <row r="8974" spans="1:3" x14ac:dyDescent="0.25">
      <c r="A8974" t="s">
        <v>123</v>
      </c>
      <c r="B8974" t="s">
        <v>211</v>
      </c>
      <c r="C8974" s="1">
        <v>0.31870906212985201</v>
      </c>
    </row>
    <row r="8975" spans="1:3" x14ac:dyDescent="0.25">
      <c r="A8975" t="s">
        <v>123</v>
      </c>
      <c r="B8975" t="s">
        <v>329</v>
      </c>
      <c r="C8975" s="1">
        <v>0.302541479292183</v>
      </c>
    </row>
    <row r="8976" spans="1:3" x14ac:dyDescent="0.25">
      <c r="A8976" t="s">
        <v>123</v>
      </c>
      <c r="B8976" t="s">
        <v>134</v>
      </c>
      <c r="C8976" s="1">
        <v>0.302889485332973</v>
      </c>
    </row>
    <row r="8977" spans="1:3" x14ac:dyDescent="0.25">
      <c r="A8977" t="s">
        <v>123</v>
      </c>
      <c r="B8977" t="s">
        <v>331</v>
      </c>
      <c r="C8977" s="1">
        <v>0.29410334320145998</v>
      </c>
    </row>
    <row r="8978" spans="1:3" x14ac:dyDescent="0.25">
      <c r="A8978" t="s">
        <v>123</v>
      </c>
      <c r="B8978" t="s">
        <v>214</v>
      </c>
      <c r="C8978" s="1">
        <v>0.307137144546485</v>
      </c>
    </row>
    <row r="8979" spans="1:3" x14ac:dyDescent="0.25">
      <c r="A8979" t="s">
        <v>123</v>
      </c>
      <c r="B8979" t="s">
        <v>135</v>
      </c>
      <c r="C8979" s="1">
        <v>0.33966886717003197</v>
      </c>
    </row>
    <row r="8980" spans="1:3" x14ac:dyDescent="0.25">
      <c r="A8980" t="s">
        <v>123</v>
      </c>
      <c r="B8980" t="s">
        <v>337</v>
      </c>
      <c r="C8980" s="1">
        <v>0.300998275479754</v>
      </c>
    </row>
    <row r="8981" spans="1:3" x14ac:dyDescent="0.25">
      <c r="A8981" t="s">
        <v>123</v>
      </c>
      <c r="B8981" t="s">
        <v>227</v>
      </c>
      <c r="C8981" s="1">
        <v>0.30278853247058302</v>
      </c>
    </row>
    <row r="8982" spans="1:3" x14ac:dyDescent="0.25">
      <c r="A8982" t="s">
        <v>123</v>
      </c>
      <c r="B8982" t="s">
        <v>228</v>
      </c>
      <c r="C8982" s="1">
        <v>0.30815665154404098</v>
      </c>
    </row>
    <row r="8983" spans="1:3" x14ac:dyDescent="0.25">
      <c r="A8983" t="s">
        <v>123</v>
      </c>
      <c r="B8983" t="s">
        <v>138</v>
      </c>
      <c r="C8983" s="1">
        <v>0.32496618595975402</v>
      </c>
    </row>
    <row r="8984" spans="1:3" x14ac:dyDescent="0.25">
      <c r="A8984" t="s">
        <v>123</v>
      </c>
      <c r="B8984" t="s">
        <v>229</v>
      </c>
      <c r="C8984" s="1">
        <v>0.33185804573586902</v>
      </c>
    </row>
    <row r="8985" spans="1:3" x14ac:dyDescent="0.25">
      <c r="A8985" t="s">
        <v>123</v>
      </c>
      <c r="B8985" t="s">
        <v>341</v>
      </c>
      <c r="C8985" s="1">
        <v>0.30173626703647299</v>
      </c>
    </row>
    <row r="8986" spans="1:3" x14ac:dyDescent="0.25">
      <c r="A8986" t="s">
        <v>123</v>
      </c>
      <c r="B8986" t="s">
        <v>232</v>
      </c>
      <c r="C8986" s="1">
        <v>0.29974017527798102</v>
      </c>
    </row>
    <row r="8987" spans="1:3" x14ac:dyDescent="0.25">
      <c r="A8987" t="s">
        <v>123</v>
      </c>
      <c r="B8987" t="s">
        <v>139</v>
      </c>
      <c r="C8987" s="1">
        <v>0.29498179322315399</v>
      </c>
    </row>
    <row r="8988" spans="1:3" x14ac:dyDescent="0.25">
      <c r="A8988" t="s">
        <v>123</v>
      </c>
      <c r="B8988" t="s">
        <v>140</v>
      </c>
      <c r="C8988" s="1">
        <v>0.30710219665511301</v>
      </c>
    </row>
    <row r="8989" spans="1:3" x14ac:dyDescent="0.25">
      <c r="A8989" t="s">
        <v>123</v>
      </c>
      <c r="B8989" t="s">
        <v>141</v>
      </c>
      <c r="C8989" s="1">
        <v>0.30300002664839298</v>
      </c>
    </row>
    <row r="8990" spans="1:3" x14ac:dyDescent="0.25">
      <c r="A8990" t="s">
        <v>123</v>
      </c>
      <c r="B8990" t="s">
        <v>349</v>
      </c>
      <c r="C8990" s="1">
        <v>0.30184072589409</v>
      </c>
    </row>
    <row r="8991" spans="1:3" x14ac:dyDescent="0.25">
      <c r="A8991" t="s">
        <v>123</v>
      </c>
      <c r="B8991" t="s">
        <v>388</v>
      </c>
      <c r="C8991" s="1">
        <v>0.29792216025704799</v>
      </c>
    </row>
    <row r="8992" spans="1:3" x14ac:dyDescent="0.25">
      <c r="A8992" t="s">
        <v>123</v>
      </c>
      <c r="B8992" t="s">
        <v>239</v>
      </c>
      <c r="C8992" s="1">
        <v>0.32560322837188199</v>
      </c>
    </row>
    <row r="8993" spans="1:3" x14ac:dyDescent="0.25">
      <c r="A8993" t="s">
        <v>123</v>
      </c>
      <c r="B8993" t="s">
        <v>142</v>
      </c>
      <c r="C8993" s="1">
        <v>0.34226352280852002</v>
      </c>
    </row>
    <row r="8994" spans="1:3" x14ac:dyDescent="0.25">
      <c r="A8994" t="s">
        <v>123</v>
      </c>
      <c r="B8994" t="s">
        <v>143</v>
      </c>
      <c r="C8994" s="1">
        <v>0.30745860564462502</v>
      </c>
    </row>
    <row r="8995" spans="1:3" x14ac:dyDescent="0.25">
      <c r="A8995" t="s">
        <v>123</v>
      </c>
      <c r="B8995" t="s">
        <v>241</v>
      </c>
      <c r="C8995" s="1">
        <v>0.293494432308193</v>
      </c>
    </row>
    <row r="8996" spans="1:3" x14ac:dyDescent="0.25">
      <c r="A8996" t="s">
        <v>123</v>
      </c>
      <c r="B8996" t="s">
        <v>242</v>
      </c>
      <c r="C8996" s="1">
        <v>0.32458772162611099</v>
      </c>
    </row>
    <row r="8997" spans="1:3" x14ac:dyDescent="0.25">
      <c r="A8997" t="s">
        <v>123</v>
      </c>
      <c r="B8997" t="s">
        <v>144</v>
      </c>
      <c r="C8997" s="1">
        <v>0.30560772433989197</v>
      </c>
    </row>
    <row r="8998" spans="1:3" x14ac:dyDescent="0.25">
      <c r="A8998" t="s">
        <v>123</v>
      </c>
      <c r="B8998" t="s">
        <v>354</v>
      </c>
      <c r="C8998" s="1">
        <v>0.31569382323355799</v>
      </c>
    </row>
    <row r="8999" spans="1:3" x14ac:dyDescent="0.25">
      <c r="A8999" t="s">
        <v>123</v>
      </c>
      <c r="B8999" t="s">
        <v>145</v>
      </c>
      <c r="C8999" s="1">
        <v>0.31464685564087402</v>
      </c>
    </row>
    <row r="9000" spans="1:3" x14ac:dyDescent="0.25">
      <c r="A9000" t="s">
        <v>123</v>
      </c>
      <c r="B9000" t="s">
        <v>146</v>
      </c>
      <c r="C9000" s="1">
        <v>0.33045308988595301</v>
      </c>
    </row>
    <row r="9001" spans="1:3" x14ac:dyDescent="0.25">
      <c r="A9001" t="s">
        <v>123</v>
      </c>
      <c r="B9001" t="s">
        <v>391</v>
      </c>
      <c r="C9001" s="1">
        <v>0.29333449331599798</v>
      </c>
    </row>
    <row r="9002" spans="1:3" x14ac:dyDescent="0.25">
      <c r="A9002" t="s">
        <v>123</v>
      </c>
      <c r="B9002" t="s">
        <v>243</v>
      </c>
      <c r="C9002" s="1">
        <v>0.31320202671901798</v>
      </c>
    </row>
    <row r="9003" spans="1:3" x14ac:dyDescent="0.25">
      <c r="A9003" t="s">
        <v>123</v>
      </c>
      <c r="B9003" t="s">
        <v>358</v>
      </c>
      <c r="C9003" s="1">
        <v>0.30328750624613998</v>
      </c>
    </row>
    <row r="9004" spans="1:3" x14ac:dyDescent="0.25">
      <c r="A9004" t="s">
        <v>123</v>
      </c>
      <c r="B9004" t="s">
        <v>148</v>
      </c>
      <c r="C9004" s="1">
        <v>0.29863755763901201</v>
      </c>
    </row>
    <row r="9005" spans="1:3" x14ac:dyDescent="0.25">
      <c r="A9005" t="s">
        <v>123</v>
      </c>
      <c r="B9005" t="s">
        <v>244</v>
      </c>
      <c r="C9005" s="1">
        <v>0.29013891401346198</v>
      </c>
    </row>
    <row r="9006" spans="1:3" x14ac:dyDescent="0.25">
      <c r="A9006" t="s">
        <v>123</v>
      </c>
      <c r="B9006" t="s">
        <v>245</v>
      </c>
      <c r="C9006" s="1">
        <v>0.31852617912834602</v>
      </c>
    </row>
    <row r="9007" spans="1:3" x14ac:dyDescent="0.25">
      <c r="A9007" t="s">
        <v>123</v>
      </c>
      <c r="B9007" t="s">
        <v>149</v>
      </c>
      <c r="C9007" s="1">
        <v>0.31227786629605497</v>
      </c>
    </row>
    <row r="9008" spans="1:3" x14ac:dyDescent="0.25">
      <c r="A9008" t="s">
        <v>123</v>
      </c>
      <c r="B9008" t="s">
        <v>362</v>
      </c>
      <c r="C9008" s="1">
        <v>0.291098271982978</v>
      </c>
    </row>
    <row r="9009" spans="1:3" x14ac:dyDescent="0.25">
      <c r="A9009" t="s">
        <v>123</v>
      </c>
      <c r="B9009" t="s">
        <v>247</v>
      </c>
      <c r="C9009" s="1">
        <v>0.29544553853983602</v>
      </c>
    </row>
    <row r="9010" spans="1:3" x14ac:dyDescent="0.25">
      <c r="A9010" t="s">
        <v>123</v>
      </c>
      <c r="B9010" t="s">
        <v>250</v>
      </c>
      <c r="C9010" s="1">
        <v>0.31828158273292401</v>
      </c>
    </row>
    <row r="9011" spans="1:3" x14ac:dyDescent="0.25">
      <c r="A9011" t="s">
        <v>123</v>
      </c>
      <c r="B9011" t="s">
        <v>253</v>
      </c>
      <c r="C9011" s="1">
        <v>0.29752604562246099</v>
      </c>
    </row>
    <row r="9012" spans="1:3" x14ac:dyDescent="0.25">
      <c r="A9012" t="s">
        <v>123</v>
      </c>
      <c r="B9012" t="s">
        <v>152</v>
      </c>
      <c r="C9012" s="1">
        <v>0.34614815422364498</v>
      </c>
    </row>
    <row r="9013" spans="1:3" x14ac:dyDescent="0.25">
      <c r="A9013" t="s">
        <v>123</v>
      </c>
      <c r="B9013" t="s">
        <v>254</v>
      </c>
      <c r="C9013" s="1">
        <v>0.312800697320614</v>
      </c>
    </row>
    <row r="9014" spans="1:3" x14ac:dyDescent="0.25">
      <c r="A9014" t="s">
        <v>123</v>
      </c>
      <c r="B9014" t="s">
        <v>255</v>
      </c>
      <c r="C9014" s="1">
        <v>0.31628658571047102</v>
      </c>
    </row>
    <row r="9015" spans="1:3" x14ac:dyDescent="0.25">
      <c r="A9015" t="s">
        <v>123</v>
      </c>
      <c r="B9015" t="s">
        <v>259</v>
      </c>
      <c r="C9015" s="1">
        <v>0.301008175289256</v>
      </c>
    </row>
    <row r="9016" spans="1:3" x14ac:dyDescent="0.25">
      <c r="A9016" t="s">
        <v>123</v>
      </c>
      <c r="B9016" t="s">
        <v>369</v>
      </c>
      <c r="C9016" s="1">
        <v>0.29320643902517002</v>
      </c>
    </row>
    <row r="9017" spans="1:3" x14ac:dyDescent="0.25">
      <c r="A9017" t="s">
        <v>123</v>
      </c>
      <c r="B9017" t="s">
        <v>260</v>
      </c>
      <c r="C9017" s="1">
        <v>0.31258782036998201</v>
      </c>
    </row>
    <row r="9018" spans="1:3" x14ac:dyDescent="0.25">
      <c r="A9018" t="s">
        <v>123</v>
      </c>
      <c r="B9018" t="s">
        <v>261</v>
      </c>
      <c r="C9018" s="1">
        <v>0.29489713698375303</v>
      </c>
    </row>
    <row r="9019" spans="1:3" x14ac:dyDescent="0.25">
      <c r="A9019" t="s">
        <v>123</v>
      </c>
      <c r="B9019" t="s">
        <v>268</v>
      </c>
      <c r="C9019" s="1">
        <v>0.30868529357106</v>
      </c>
    </row>
    <row r="9020" spans="1:3" x14ac:dyDescent="0.25">
      <c r="A9020" t="s">
        <v>123</v>
      </c>
      <c r="B9020" t="s">
        <v>153</v>
      </c>
      <c r="C9020" s="1">
        <v>0.32266058934300801</v>
      </c>
    </row>
    <row r="9021" spans="1:3" x14ac:dyDescent="0.25">
      <c r="A9021" t="s">
        <v>124</v>
      </c>
      <c r="B9021" t="s">
        <v>128</v>
      </c>
      <c r="C9021" s="1">
        <v>0.29209688055472</v>
      </c>
    </row>
    <row r="9022" spans="1:3" x14ac:dyDescent="0.25">
      <c r="A9022" t="s">
        <v>124</v>
      </c>
      <c r="B9022" t="s">
        <v>129</v>
      </c>
      <c r="C9022" s="1">
        <v>0.29899116363253597</v>
      </c>
    </row>
    <row r="9023" spans="1:3" x14ac:dyDescent="0.25">
      <c r="A9023" t="s">
        <v>188</v>
      </c>
      <c r="B9023" t="s">
        <v>154</v>
      </c>
      <c r="C9023" s="1">
        <v>0.31240152596051002</v>
      </c>
    </row>
    <row r="9024" spans="1:3" x14ac:dyDescent="0.25">
      <c r="A9024" t="s">
        <v>188</v>
      </c>
      <c r="B9024" t="s">
        <v>155</v>
      </c>
      <c r="C9024" s="1">
        <v>0.32632753082628402</v>
      </c>
    </row>
    <row r="9025" spans="1:3" x14ac:dyDescent="0.25">
      <c r="A9025" t="s">
        <v>188</v>
      </c>
      <c r="B9025" t="s">
        <v>162</v>
      </c>
      <c r="C9025" s="1">
        <v>0.33520838930771002</v>
      </c>
    </row>
    <row r="9026" spans="1:3" x14ac:dyDescent="0.25">
      <c r="A9026" t="s">
        <v>188</v>
      </c>
      <c r="B9026" t="s">
        <v>118</v>
      </c>
      <c r="C9026" s="1">
        <v>0.30306529642197</v>
      </c>
    </row>
    <row r="9027" spans="1:3" x14ac:dyDescent="0.25">
      <c r="A9027" t="s">
        <v>188</v>
      </c>
      <c r="B9027" t="s">
        <v>125</v>
      </c>
      <c r="C9027" s="1">
        <v>0.33387609239139898</v>
      </c>
    </row>
    <row r="9028" spans="1:3" x14ac:dyDescent="0.25">
      <c r="A9028" t="s">
        <v>188</v>
      </c>
      <c r="B9028" t="s">
        <v>189</v>
      </c>
      <c r="C9028" s="1">
        <v>0.35594153578773102</v>
      </c>
    </row>
    <row r="9029" spans="1:3" x14ac:dyDescent="0.25">
      <c r="A9029" t="s">
        <v>188</v>
      </c>
      <c r="B9029" t="s">
        <v>190</v>
      </c>
      <c r="C9029" s="1">
        <v>0.36915261598696197</v>
      </c>
    </row>
    <row r="9030" spans="1:3" x14ac:dyDescent="0.25">
      <c r="A9030" t="s">
        <v>188</v>
      </c>
      <c r="B9030" t="s">
        <v>300</v>
      </c>
      <c r="C9030" s="1">
        <v>0.31736318350395498</v>
      </c>
    </row>
    <row r="9031" spans="1:3" x14ac:dyDescent="0.25">
      <c r="A9031" t="s">
        <v>188</v>
      </c>
      <c r="B9031" t="s">
        <v>191</v>
      </c>
      <c r="C9031" s="1">
        <v>0.34379649514842803</v>
      </c>
    </row>
    <row r="9032" spans="1:3" x14ac:dyDescent="0.25">
      <c r="A9032" t="s">
        <v>188</v>
      </c>
      <c r="B9032" t="s">
        <v>302</v>
      </c>
      <c r="C9032" s="1">
        <v>0.33996067714855199</v>
      </c>
    </row>
    <row r="9033" spans="1:3" x14ac:dyDescent="0.25">
      <c r="A9033" t="s">
        <v>188</v>
      </c>
      <c r="B9033" t="s">
        <v>303</v>
      </c>
      <c r="C9033" s="1">
        <v>0.307584241986809</v>
      </c>
    </row>
    <row r="9034" spans="1:3" x14ac:dyDescent="0.25">
      <c r="A9034" t="s">
        <v>188</v>
      </c>
      <c r="B9034" t="s">
        <v>392</v>
      </c>
      <c r="C9034" s="1">
        <v>0.34600033032675698</v>
      </c>
    </row>
    <row r="9035" spans="1:3" x14ac:dyDescent="0.25">
      <c r="A9035" t="s">
        <v>188</v>
      </c>
      <c r="B9035" t="s">
        <v>126</v>
      </c>
      <c r="C9035" s="1">
        <v>0.34219831689470898</v>
      </c>
    </row>
    <row r="9036" spans="1:3" x14ac:dyDescent="0.25">
      <c r="A9036" t="s">
        <v>188</v>
      </c>
      <c r="B9036" t="s">
        <v>192</v>
      </c>
      <c r="C9036" s="1">
        <v>0.33660069888111199</v>
      </c>
    </row>
    <row r="9037" spans="1:3" x14ac:dyDescent="0.25">
      <c r="A9037" t="s">
        <v>188</v>
      </c>
      <c r="B9037" t="s">
        <v>393</v>
      </c>
      <c r="C9037" s="1">
        <v>0.34645465339777198</v>
      </c>
    </row>
    <row r="9038" spans="1:3" x14ac:dyDescent="0.25">
      <c r="A9038" t="s">
        <v>188</v>
      </c>
      <c r="B9038" t="s">
        <v>193</v>
      </c>
      <c r="C9038" s="1">
        <v>0.35053157260650297</v>
      </c>
    </row>
    <row r="9039" spans="1:3" x14ac:dyDescent="0.25">
      <c r="A9039" t="s">
        <v>188</v>
      </c>
      <c r="B9039" t="s">
        <v>194</v>
      </c>
      <c r="C9039" s="1">
        <v>0.31657732841886499</v>
      </c>
    </row>
    <row r="9040" spans="1:3" x14ac:dyDescent="0.25">
      <c r="A9040" t="s">
        <v>188</v>
      </c>
      <c r="B9040" t="s">
        <v>306</v>
      </c>
      <c r="C9040" s="1">
        <v>0.31710347160846197</v>
      </c>
    </row>
    <row r="9041" spans="1:3" x14ac:dyDescent="0.25">
      <c r="A9041" t="s">
        <v>188</v>
      </c>
      <c r="B9041" t="s">
        <v>195</v>
      </c>
      <c r="C9041" s="1">
        <v>0.30056594348883398</v>
      </c>
    </row>
    <row r="9042" spans="1:3" x14ac:dyDescent="0.25">
      <c r="A9042" t="s">
        <v>188</v>
      </c>
      <c r="B9042" t="s">
        <v>308</v>
      </c>
      <c r="C9042" s="1">
        <v>0.35562062169581699</v>
      </c>
    </row>
    <row r="9043" spans="1:3" x14ac:dyDescent="0.25">
      <c r="A9043" t="s">
        <v>188</v>
      </c>
      <c r="B9043" t="s">
        <v>196</v>
      </c>
      <c r="C9043" s="1">
        <v>0.362092806192087</v>
      </c>
    </row>
    <row r="9044" spans="1:3" x14ac:dyDescent="0.25">
      <c r="A9044" t="s">
        <v>188</v>
      </c>
      <c r="B9044" t="s">
        <v>198</v>
      </c>
      <c r="C9044" s="1">
        <v>0.35639838726827699</v>
      </c>
    </row>
    <row r="9045" spans="1:3" x14ac:dyDescent="0.25">
      <c r="A9045" t="s">
        <v>188</v>
      </c>
      <c r="B9045" t="s">
        <v>309</v>
      </c>
      <c r="C9045" s="1">
        <v>0.34828417290601799</v>
      </c>
    </row>
    <row r="9046" spans="1:3" x14ac:dyDescent="0.25">
      <c r="A9046" t="s">
        <v>188</v>
      </c>
      <c r="B9046" t="s">
        <v>128</v>
      </c>
      <c r="C9046" s="1">
        <v>0.36308074182432598</v>
      </c>
    </row>
    <row r="9047" spans="1:3" x14ac:dyDescent="0.25">
      <c r="A9047" t="s">
        <v>188</v>
      </c>
      <c r="B9047" t="s">
        <v>410</v>
      </c>
      <c r="C9047" s="1">
        <v>0.30847692775428598</v>
      </c>
    </row>
    <row r="9048" spans="1:3" x14ac:dyDescent="0.25">
      <c r="A9048" t="s">
        <v>188</v>
      </c>
      <c r="B9048" t="s">
        <v>312</v>
      </c>
      <c r="C9048" s="1">
        <v>0.30504793603594799</v>
      </c>
    </row>
    <row r="9049" spans="1:3" x14ac:dyDescent="0.25">
      <c r="A9049" t="s">
        <v>188</v>
      </c>
      <c r="B9049" t="s">
        <v>199</v>
      </c>
      <c r="C9049" s="1">
        <v>0.347179468435168</v>
      </c>
    </row>
    <row r="9050" spans="1:3" x14ac:dyDescent="0.25">
      <c r="A9050" t="s">
        <v>188</v>
      </c>
      <c r="B9050" t="s">
        <v>200</v>
      </c>
      <c r="C9050" s="1">
        <v>0.37702245179996602</v>
      </c>
    </row>
    <row r="9051" spans="1:3" x14ac:dyDescent="0.25">
      <c r="A9051" t="s">
        <v>188</v>
      </c>
      <c r="B9051" t="s">
        <v>315</v>
      </c>
      <c r="C9051" s="1">
        <v>0.30519028559225903</v>
      </c>
    </row>
    <row r="9052" spans="1:3" x14ac:dyDescent="0.25">
      <c r="A9052" t="s">
        <v>188</v>
      </c>
      <c r="B9052" t="s">
        <v>201</v>
      </c>
      <c r="C9052" s="1">
        <v>0.36177611346843902</v>
      </c>
    </row>
    <row r="9053" spans="1:3" x14ac:dyDescent="0.25">
      <c r="A9053" t="s">
        <v>188</v>
      </c>
      <c r="B9053" t="s">
        <v>203</v>
      </c>
      <c r="C9053" s="1">
        <v>0.320147644618413</v>
      </c>
    </row>
    <row r="9054" spans="1:3" x14ac:dyDescent="0.25">
      <c r="A9054" t="s">
        <v>188</v>
      </c>
      <c r="B9054" t="s">
        <v>204</v>
      </c>
      <c r="C9054" s="1">
        <v>0.33306715855475499</v>
      </c>
    </row>
    <row r="9055" spans="1:3" x14ac:dyDescent="0.25">
      <c r="A9055" t="s">
        <v>188</v>
      </c>
      <c r="B9055" t="s">
        <v>205</v>
      </c>
      <c r="C9055" s="1">
        <v>0.33122172920382498</v>
      </c>
    </row>
    <row r="9056" spans="1:3" x14ac:dyDescent="0.25">
      <c r="A9056" t="s">
        <v>188</v>
      </c>
      <c r="B9056" t="s">
        <v>394</v>
      </c>
      <c r="C9056" s="1">
        <v>0.360078702236861</v>
      </c>
    </row>
    <row r="9057" spans="1:3" x14ac:dyDescent="0.25">
      <c r="A9057" t="s">
        <v>188</v>
      </c>
      <c r="B9057" t="s">
        <v>318</v>
      </c>
      <c r="C9057" s="1">
        <v>0.33782128929435701</v>
      </c>
    </row>
    <row r="9058" spans="1:3" x14ac:dyDescent="0.25">
      <c r="A9058" t="s">
        <v>188</v>
      </c>
      <c r="B9058" t="s">
        <v>130</v>
      </c>
      <c r="C9058" s="1">
        <v>0.32933709334594402</v>
      </c>
    </row>
    <row r="9059" spans="1:3" x14ac:dyDescent="0.25">
      <c r="A9059" t="s">
        <v>188</v>
      </c>
      <c r="B9059" t="s">
        <v>321</v>
      </c>
      <c r="C9059" s="1">
        <v>0.29260090581294002</v>
      </c>
    </row>
    <row r="9060" spans="1:3" x14ac:dyDescent="0.25">
      <c r="A9060" t="s">
        <v>188</v>
      </c>
      <c r="B9060" t="s">
        <v>131</v>
      </c>
      <c r="C9060" s="1">
        <v>0.38487410278370199</v>
      </c>
    </row>
    <row r="9061" spans="1:3" x14ac:dyDescent="0.25">
      <c r="A9061" t="s">
        <v>188</v>
      </c>
      <c r="B9061" t="s">
        <v>325</v>
      </c>
      <c r="C9061" s="1">
        <v>0.33260650615335202</v>
      </c>
    </row>
    <row r="9062" spans="1:3" x14ac:dyDescent="0.25">
      <c r="A9062" t="s">
        <v>188</v>
      </c>
      <c r="B9062" t="s">
        <v>132</v>
      </c>
      <c r="C9062" s="1">
        <v>0.30782127816698102</v>
      </c>
    </row>
    <row r="9063" spans="1:3" x14ac:dyDescent="0.25">
      <c r="A9063" t="s">
        <v>188</v>
      </c>
      <c r="B9063" t="s">
        <v>133</v>
      </c>
      <c r="C9063" s="1">
        <v>0.31369254836358201</v>
      </c>
    </row>
    <row r="9064" spans="1:3" x14ac:dyDescent="0.25">
      <c r="A9064" t="s">
        <v>188</v>
      </c>
      <c r="B9064" t="s">
        <v>412</v>
      </c>
      <c r="C9064" s="1">
        <v>0.33512305310949703</v>
      </c>
    </row>
    <row r="9065" spans="1:3" x14ac:dyDescent="0.25">
      <c r="A9065" t="s">
        <v>188</v>
      </c>
      <c r="B9065" t="s">
        <v>207</v>
      </c>
      <c r="C9065" s="1">
        <v>0.31182284077460098</v>
      </c>
    </row>
    <row r="9066" spans="1:3" x14ac:dyDescent="0.25">
      <c r="A9066" t="s">
        <v>188</v>
      </c>
      <c r="B9066" t="s">
        <v>208</v>
      </c>
      <c r="C9066" s="1">
        <v>0.37115970895844003</v>
      </c>
    </row>
    <row r="9067" spans="1:3" x14ac:dyDescent="0.25">
      <c r="A9067" t="s">
        <v>188</v>
      </c>
      <c r="B9067" t="s">
        <v>209</v>
      </c>
      <c r="C9067" s="1">
        <v>0.34118501138780699</v>
      </c>
    </row>
    <row r="9068" spans="1:3" x14ac:dyDescent="0.25">
      <c r="A9068" t="s">
        <v>188</v>
      </c>
      <c r="B9068" t="s">
        <v>210</v>
      </c>
      <c r="C9068" s="1">
        <v>0.35950205148228298</v>
      </c>
    </row>
    <row r="9069" spans="1:3" x14ac:dyDescent="0.25">
      <c r="A9069" t="s">
        <v>188</v>
      </c>
      <c r="B9069" t="s">
        <v>212</v>
      </c>
      <c r="C9069" s="1">
        <v>0.36722631468990702</v>
      </c>
    </row>
    <row r="9070" spans="1:3" x14ac:dyDescent="0.25">
      <c r="A9070" t="s">
        <v>188</v>
      </c>
      <c r="B9070" t="s">
        <v>397</v>
      </c>
      <c r="C9070" s="1">
        <v>0.33827213323286698</v>
      </c>
    </row>
    <row r="9071" spans="1:3" x14ac:dyDescent="0.25">
      <c r="A9071" t="s">
        <v>188</v>
      </c>
      <c r="B9071" t="s">
        <v>213</v>
      </c>
      <c r="C9071" s="1">
        <v>0.35080519220538697</v>
      </c>
    </row>
    <row r="9072" spans="1:3" x14ac:dyDescent="0.25">
      <c r="A9072" t="s">
        <v>188</v>
      </c>
      <c r="B9072" t="s">
        <v>331</v>
      </c>
      <c r="C9072" s="1">
        <v>0.31354320090663401</v>
      </c>
    </row>
    <row r="9073" spans="1:3" x14ac:dyDescent="0.25">
      <c r="A9073" t="s">
        <v>188</v>
      </c>
      <c r="B9073" t="s">
        <v>214</v>
      </c>
      <c r="C9073" s="1">
        <v>0.33891381988562302</v>
      </c>
    </row>
    <row r="9074" spans="1:3" x14ac:dyDescent="0.25">
      <c r="A9074" t="s">
        <v>188</v>
      </c>
      <c r="B9074" t="s">
        <v>332</v>
      </c>
      <c r="C9074" s="1">
        <v>0.33430965595265399</v>
      </c>
    </row>
    <row r="9075" spans="1:3" x14ac:dyDescent="0.25">
      <c r="A9075" t="s">
        <v>188</v>
      </c>
      <c r="B9075" t="s">
        <v>215</v>
      </c>
      <c r="C9075" s="1">
        <v>0.33568780740301002</v>
      </c>
    </row>
    <row r="9076" spans="1:3" x14ac:dyDescent="0.25">
      <c r="A9076" t="s">
        <v>188</v>
      </c>
      <c r="B9076" t="s">
        <v>216</v>
      </c>
      <c r="C9076" s="1">
        <v>0.36594168902218399</v>
      </c>
    </row>
    <row r="9077" spans="1:3" x14ac:dyDescent="0.25">
      <c r="A9077" t="s">
        <v>188</v>
      </c>
      <c r="B9077" t="s">
        <v>135</v>
      </c>
      <c r="C9077" s="1">
        <v>0.30619283261822</v>
      </c>
    </row>
    <row r="9078" spans="1:3" x14ac:dyDescent="0.25">
      <c r="A9078" t="s">
        <v>188</v>
      </c>
      <c r="B9078" t="s">
        <v>217</v>
      </c>
      <c r="C9078" s="1">
        <v>0.37474976577194702</v>
      </c>
    </row>
    <row r="9079" spans="1:3" x14ac:dyDescent="0.25">
      <c r="A9079" t="s">
        <v>188</v>
      </c>
      <c r="B9079" t="s">
        <v>218</v>
      </c>
      <c r="C9079" s="1">
        <v>0.34475085241244302</v>
      </c>
    </row>
    <row r="9080" spans="1:3" x14ac:dyDescent="0.25">
      <c r="A9080" t="s">
        <v>188</v>
      </c>
      <c r="B9080" t="s">
        <v>334</v>
      </c>
      <c r="C9080" s="1">
        <v>0.35164414308729902</v>
      </c>
    </row>
    <row r="9081" spans="1:3" x14ac:dyDescent="0.25">
      <c r="A9081" t="s">
        <v>188</v>
      </c>
      <c r="B9081" t="s">
        <v>219</v>
      </c>
      <c r="C9081" s="1">
        <v>0.35639932987728201</v>
      </c>
    </row>
    <row r="9082" spans="1:3" x14ac:dyDescent="0.25">
      <c r="A9082" t="s">
        <v>188</v>
      </c>
      <c r="B9082" t="s">
        <v>220</v>
      </c>
      <c r="C9082" s="1">
        <v>0.30205829045631799</v>
      </c>
    </row>
    <row r="9083" spans="1:3" x14ac:dyDescent="0.25">
      <c r="A9083" t="s">
        <v>188</v>
      </c>
      <c r="B9083" t="s">
        <v>398</v>
      </c>
      <c r="C9083" s="1">
        <v>0.33344830015029597</v>
      </c>
    </row>
    <row r="9084" spans="1:3" x14ac:dyDescent="0.25">
      <c r="A9084" t="s">
        <v>188</v>
      </c>
      <c r="B9084" t="s">
        <v>221</v>
      </c>
      <c r="C9084" s="1">
        <v>0.31909431561189999</v>
      </c>
    </row>
    <row r="9085" spans="1:3" x14ac:dyDescent="0.25">
      <c r="A9085" t="s">
        <v>188</v>
      </c>
      <c r="B9085" t="s">
        <v>223</v>
      </c>
      <c r="C9085" s="1">
        <v>0.30097023491548702</v>
      </c>
    </row>
    <row r="9086" spans="1:3" x14ac:dyDescent="0.25">
      <c r="A9086" t="s">
        <v>188</v>
      </c>
      <c r="B9086" t="s">
        <v>399</v>
      </c>
      <c r="C9086" s="1">
        <v>0.34537197866439501</v>
      </c>
    </row>
    <row r="9087" spans="1:3" x14ac:dyDescent="0.25">
      <c r="A9087" t="s">
        <v>188</v>
      </c>
      <c r="B9087" t="s">
        <v>335</v>
      </c>
      <c r="C9087" s="1">
        <v>0.29016965684229901</v>
      </c>
    </row>
    <row r="9088" spans="1:3" x14ac:dyDescent="0.25">
      <c r="A9088" t="s">
        <v>188</v>
      </c>
      <c r="B9088" t="s">
        <v>224</v>
      </c>
      <c r="C9088" s="1">
        <v>0.29137060217468302</v>
      </c>
    </row>
    <row r="9089" spans="1:3" x14ac:dyDescent="0.25">
      <c r="A9089" t="s">
        <v>188</v>
      </c>
      <c r="B9089" t="s">
        <v>337</v>
      </c>
      <c r="C9089" s="1">
        <v>0.30693244257842001</v>
      </c>
    </row>
    <row r="9090" spans="1:3" x14ac:dyDescent="0.25">
      <c r="A9090" t="s">
        <v>188</v>
      </c>
      <c r="B9090" t="s">
        <v>225</v>
      </c>
      <c r="C9090" s="1">
        <v>0.36046430391143702</v>
      </c>
    </row>
    <row r="9091" spans="1:3" x14ac:dyDescent="0.25">
      <c r="A9091" t="s">
        <v>188</v>
      </c>
      <c r="B9091" t="s">
        <v>226</v>
      </c>
      <c r="C9091" s="1">
        <v>0.31185896159024901</v>
      </c>
    </row>
    <row r="9092" spans="1:3" x14ac:dyDescent="0.25">
      <c r="A9092" t="s">
        <v>188</v>
      </c>
      <c r="B9092" t="s">
        <v>137</v>
      </c>
      <c r="C9092" s="1">
        <v>0.34353557004082602</v>
      </c>
    </row>
    <row r="9093" spans="1:3" x14ac:dyDescent="0.25">
      <c r="A9093" t="s">
        <v>188</v>
      </c>
      <c r="B9093" t="s">
        <v>227</v>
      </c>
      <c r="C9093" s="1">
        <v>0.36306404591587799</v>
      </c>
    </row>
    <row r="9094" spans="1:3" x14ac:dyDescent="0.25">
      <c r="A9094" t="s">
        <v>188</v>
      </c>
      <c r="B9094" t="s">
        <v>339</v>
      </c>
      <c r="C9094" s="1">
        <v>0.32833722088176198</v>
      </c>
    </row>
    <row r="9095" spans="1:3" x14ac:dyDescent="0.25">
      <c r="A9095" t="s">
        <v>188</v>
      </c>
      <c r="B9095" t="s">
        <v>228</v>
      </c>
      <c r="C9095" s="1">
        <v>0.37981818708688297</v>
      </c>
    </row>
    <row r="9096" spans="1:3" x14ac:dyDescent="0.25">
      <c r="A9096" t="s">
        <v>188</v>
      </c>
      <c r="B9096" t="s">
        <v>229</v>
      </c>
      <c r="C9096" s="1">
        <v>0.333877539307807</v>
      </c>
    </row>
    <row r="9097" spans="1:3" x14ac:dyDescent="0.25">
      <c r="A9097" t="s">
        <v>188</v>
      </c>
      <c r="B9097" t="s">
        <v>341</v>
      </c>
      <c r="C9097" s="1">
        <v>0.29623027400249802</v>
      </c>
    </row>
    <row r="9098" spans="1:3" x14ac:dyDescent="0.25">
      <c r="A9098" t="s">
        <v>188</v>
      </c>
      <c r="B9098" t="s">
        <v>230</v>
      </c>
      <c r="C9098" s="1">
        <v>0.32069577120322001</v>
      </c>
    </row>
    <row r="9099" spans="1:3" x14ac:dyDescent="0.25">
      <c r="A9099" t="s">
        <v>188</v>
      </c>
      <c r="B9099" t="s">
        <v>413</v>
      </c>
      <c r="C9099" s="1">
        <v>0.30970201180427498</v>
      </c>
    </row>
    <row r="9100" spans="1:3" x14ac:dyDescent="0.25">
      <c r="A9100" t="s">
        <v>188</v>
      </c>
      <c r="B9100" t="s">
        <v>400</v>
      </c>
      <c r="C9100" s="1">
        <v>0.30413855667504602</v>
      </c>
    </row>
    <row r="9101" spans="1:3" x14ac:dyDescent="0.25">
      <c r="A9101" t="s">
        <v>188</v>
      </c>
      <c r="B9101" t="s">
        <v>231</v>
      </c>
      <c r="C9101" s="1">
        <v>0.36627349166759798</v>
      </c>
    </row>
    <row r="9102" spans="1:3" x14ac:dyDescent="0.25">
      <c r="A9102" t="s">
        <v>188</v>
      </c>
      <c r="B9102" t="s">
        <v>343</v>
      </c>
      <c r="C9102" s="1">
        <v>0.30013532776088397</v>
      </c>
    </row>
    <row r="9103" spans="1:3" x14ac:dyDescent="0.25">
      <c r="A9103" t="s">
        <v>188</v>
      </c>
      <c r="B9103" t="s">
        <v>344</v>
      </c>
      <c r="C9103" s="1">
        <v>0.29680643471503898</v>
      </c>
    </row>
    <row r="9104" spans="1:3" x14ac:dyDescent="0.25">
      <c r="A9104" t="s">
        <v>188</v>
      </c>
      <c r="B9104" t="s">
        <v>232</v>
      </c>
      <c r="C9104" s="1">
        <v>0.30185245961566998</v>
      </c>
    </row>
    <row r="9105" spans="1:3" x14ac:dyDescent="0.25">
      <c r="A9105" t="s">
        <v>188</v>
      </c>
      <c r="B9105" t="s">
        <v>233</v>
      </c>
      <c r="C9105" s="1">
        <v>0.350085419964143</v>
      </c>
    </row>
    <row r="9106" spans="1:3" x14ac:dyDescent="0.25">
      <c r="A9106" t="s">
        <v>188</v>
      </c>
      <c r="B9106" t="s">
        <v>140</v>
      </c>
      <c r="C9106" s="1">
        <v>0.34513569299362401</v>
      </c>
    </row>
    <row r="9107" spans="1:3" x14ac:dyDescent="0.25">
      <c r="A9107" t="s">
        <v>188</v>
      </c>
      <c r="B9107" t="s">
        <v>234</v>
      </c>
      <c r="C9107" s="1">
        <v>0.32385456136275897</v>
      </c>
    </row>
    <row r="9108" spans="1:3" x14ac:dyDescent="0.25">
      <c r="A9108" t="s">
        <v>188</v>
      </c>
      <c r="B9108" t="s">
        <v>414</v>
      </c>
      <c r="C9108" s="1">
        <v>0.335428928550426</v>
      </c>
    </row>
    <row r="9109" spans="1:3" x14ac:dyDescent="0.25">
      <c r="A9109" t="s">
        <v>188</v>
      </c>
      <c r="B9109" t="s">
        <v>409</v>
      </c>
      <c r="C9109" s="1">
        <v>0.35528279865141599</v>
      </c>
    </row>
    <row r="9110" spans="1:3" x14ac:dyDescent="0.25">
      <c r="A9110" t="s">
        <v>188</v>
      </c>
      <c r="B9110" t="s">
        <v>235</v>
      </c>
      <c r="C9110" s="1">
        <v>0.34419879228323302</v>
      </c>
    </row>
    <row r="9111" spans="1:3" x14ac:dyDescent="0.25">
      <c r="A9111" t="s">
        <v>188</v>
      </c>
      <c r="B9111" t="s">
        <v>345</v>
      </c>
      <c r="C9111" s="1">
        <v>0.31958277404581198</v>
      </c>
    </row>
    <row r="9112" spans="1:3" x14ac:dyDescent="0.25">
      <c r="A9112" t="s">
        <v>188</v>
      </c>
      <c r="B9112" t="s">
        <v>236</v>
      </c>
      <c r="C9112" s="1">
        <v>0.36362101399408198</v>
      </c>
    </row>
    <row r="9113" spans="1:3" x14ac:dyDescent="0.25">
      <c r="A9113" t="s">
        <v>188</v>
      </c>
      <c r="B9113" t="s">
        <v>141</v>
      </c>
      <c r="C9113" s="1">
        <v>0.35933509910474398</v>
      </c>
    </row>
    <row r="9114" spans="1:3" x14ac:dyDescent="0.25">
      <c r="A9114" t="s">
        <v>188</v>
      </c>
      <c r="B9114" t="s">
        <v>401</v>
      </c>
      <c r="C9114" s="1">
        <v>0.297977655977615</v>
      </c>
    </row>
    <row r="9115" spans="1:3" x14ac:dyDescent="0.25">
      <c r="A9115" t="s">
        <v>188</v>
      </c>
      <c r="B9115" t="s">
        <v>346</v>
      </c>
      <c r="C9115" s="1">
        <v>0.30137039788562903</v>
      </c>
    </row>
    <row r="9116" spans="1:3" x14ac:dyDescent="0.25">
      <c r="A9116" t="s">
        <v>188</v>
      </c>
      <c r="B9116" t="s">
        <v>347</v>
      </c>
      <c r="C9116" s="1">
        <v>0.29429358526991101</v>
      </c>
    </row>
    <row r="9117" spans="1:3" x14ac:dyDescent="0.25">
      <c r="A9117" t="s">
        <v>188</v>
      </c>
      <c r="B9117" t="s">
        <v>350</v>
      </c>
      <c r="C9117" s="1">
        <v>0.336569332913772</v>
      </c>
    </row>
    <row r="9118" spans="1:3" x14ac:dyDescent="0.25">
      <c r="A9118" t="s">
        <v>188</v>
      </c>
      <c r="B9118" t="s">
        <v>388</v>
      </c>
      <c r="C9118" s="1">
        <v>0.31075212110466599</v>
      </c>
    </row>
    <row r="9119" spans="1:3" x14ac:dyDescent="0.25">
      <c r="A9119" t="s">
        <v>188</v>
      </c>
      <c r="B9119" t="s">
        <v>237</v>
      </c>
      <c r="C9119" s="1">
        <v>0.33895131260736899</v>
      </c>
    </row>
    <row r="9120" spans="1:3" x14ac:dyDescent="0.25">
      <c r="A9120" t="s">
        <v>188</v>
      </c>
      <c r="B9120" t="s">
        <v>238</v>
      </c>
      <c r="C9120" s="1">
        <v>0.30954198585307502</v>
      </c>
    </row>
    <row r="9121" spans="1:3" x14ac:dyDescent="0.25">
      <c r="A9121" t="s">
        <v>188</v>
      </c>
      <c r="B9121" t="s">
        <v>239</v>
      </c>
      <c r="C9121" s="1">
        <v>0.35793965905555403</v>
      </c>
    </row>
    <row r="9122" spans="1:3" x14ac:dyDescent="0.25">
      <c r="A9122" t="s">
        <v>188</v>
      </c>
      <c r="B9122" t="s">
        <v>142</v>
      </c>
      <c r="C9122" s="1">
        <v>0.328346977297644</v>
      </c>
    </row>
    <row r="9123" spans="1:3" x14ac:dyDescent="0.25">
      <c r="A9123" t="s">
        <v>188</v>
      </c>
      <c r="B9123" t="s">
        <v>143</v>
      </c>
      <c r="C9123" s="1">
        <v>0.31346717701814197</v>
      </c>
    </row>
    <row r="9124" spans="1:3" x14ac:dyDescent="0.25">
      <c r="A9124" t="s">
        <v>188</v>
      </c>
      <c r="B9124" t="s">
        <v>240</v>
      </c>
      <c r="C9124" s="1">
        <v>0.30537558615049398</v>
      </c>
    </row>
    <row r="9125" spans="1:3" x14ac:dyDescent="0.25">
      <c r="A9125" t="s">
        <v>188</v>
      </c>
      <c r="B9125" t="s">
        <v>425</v>
      </c>
      <c r="C9125" s="1">
        <v>0.30490397193587598</v>
      </c>
    </row>
    <row r="9126" spans="1:3" x14ac:dyDescent="0.25">
      <c r="A9126" t="s">
        <v>188</v>
      </c>
      <c r="B9126" t="s">
        <v>242</v>
      </c>
      <c r="C9126" s="1">
        <v>0.376081046371395</v>
      </c>
    </row>
    <row r="9127" spans="1:3" x14ac:dyDescent="0.25">
      <c r="A9127" t="s">
        <v>188</v>
      </c>
      <c r="B9127" t="s">
        <v>144</v>
      </c>
      <c r="C9127" s="1">
        <v>0.30800057367696598</v>
      </c>
    </row>
    <row r="9128" spans="1:3" x14ac:dyDescent="0.25">
      <c r="A9128" t="s">
        <v>188</v>
      </c>
      <c r="B9128" t="s">
        <v>355</v>
      </c>
      <c r="C9128" s="1">
        <v>0.29010611086976301</v>
      </c>
    </row>
    <row r="9129" spans="1:3" x14ac:dyDescent="0.25">
      <c r="A9129" t="s">
        <v>188</v>
      </c>
      <c r="B9129" t="s">
        <v>146</v>
      </c>
      <c r="C9129" s="1">
        <v>0.32602809836343599</v>
      </c>
    </row>
    <row r="9130" spans="1:3" x14ac:dyDescent="0.25">
      <c r="A9130" t="s">
        <v>188</v>
      </c>
      <c r="B9130" t="s">
        <v>357</v>
      </c>
      <c r="C9130" s="1">
        <v>0.29372042729263897</v>
      </c>
    </row>
    <row r="9131" spans="1:3" x14ac:dyDescent="0.25">
      <c r="A9131" t="s">
        <v>188</v>
      </c>
      <c r="B9131" t="s">
        <v>243</v>
      </c>
      <c r="C9131" s="1">
        <v>0.34027518630337</v>
      </c>
    </row>
    <row r="9132" spans="1:3" x14ac:dyDescent="0.25">
      <c r="A9132" t="s">
        <v>188</v>
      </c>
      <c r="B9132" t="s">
        <v>402</v>
      </c>
      <c r="C9132" s="1">
        <v>0.328693139681772</v>
      </c>
    </row>
    <row r="9133" spans="1:3" x14ac:dyDescent="0.25">
      <c r="A9133" t="s">
        <v>188</v>
      </c>
      <c r="B9133" t="s">
        <v>358</v>
      </c>
      <c r="C9133" s="1">
        <v>0.30634643520462002</v>
      </c>
    </row>
    <row r="9134" spans="1:3" x14ac:dyDescent="0.25">
      <c r="A9134" t="s">
        <v>188</v>
      </c>
      <c r="B9134" t="s">
        <v>147</v>
      </c>
      <c r="C9134" s="1">
        <v>0.30609491368113001</v>
      </c>
    </row>
    <row r="9135" spans="1:3" x14ac:dyDescent="0.25">
      <c r="A9135" t="s">
        <v>188</v>
      </c>
      <c r="B9135" t="s">
        <v>245</v>
      </c>
      <c r="C9135" s="1">
        <v>0.31990304542008402</v>
      </c>
    </row>
    <row r="9136" spans="1:3" x14ac:dyDescent="0.25">
      <c r="A9136" t="s">
        <v>188</v>
      </c>
      <c r="B9136" t="s">
        <v>359</v>
      </c>
      <c r="C9136" s="1">
        <v>0.31234849599508702</v>
      </c>
    </row>
    <row r="9137" spans="1:3" x14ac:dyDescent="0.25">
      <c r="A9137" t="s">
        <v>188</v>
      </c>
      <c r="B9137" t="s">
        <v>360</v>
      </c>
      <c r="C9137" s="1">
        <v>0.32159495531400201</v>
      </c>
    </row>
    <row r="9138" spans="1:3" x14ac:dyDescent="0.25">
      <c r="A9138" t="s">
        <v>188</v>
      </c>
      <c r="B9138" t="s">
        <v>361</v>
      </c>
      <c r="C9138" s="1">
        <v>0.34316786437943098</v>
      </c>
    </row>
    <row r="9139" spans="1:3" x14ac:dyDescent="0.25">
      <c r="A9139" t="s">
        <v>188</v>
      </c>
      <c r="B9139" t="s">
        <v>362</v>
      </c>
      <c r="C9139" s="1">
        <v>0.317545594292719</v>
      </c>
    </row>
    <row r="9140" spans="1:3" x14ac:dyDescent="0.25">
      <c r="A9140" t="s">
        <v>188</v>
      </c>
      <c r="B9140" t="s">
        <v>246</v>
      </c>
      <c r="C9140" s="1">
        <v>0.366230516665491</v>
      </c>
    </row>
    <row r="9141" spans="1:3" x14ac:dyDescent="0.25">
      <c r="A9141" t="s">
        <v>188</v>
      </c>
      <c r="B9141" t="s">
        <v>247</v>
      </c>
      <c r="C9141" s="1">
        <v>0.333854915963611</v>
      </c>
    </row>
    <row r="9142" spans="1:3" x14ac:dyDescent="0.25">
      <c r="A9142" t="s">
        <v>188</v>
      </c>
      <c r="B9142" t="s">
        <v>249</v>
      </c>
      <c r="C9142" s="1">
        <v>0.31259501022347902</v>
      </c>
    </row>
    <row r="9143" spans="1:3" x14ac:dyDescent="0.25">
      <c r="A9143" t="s">
        <v>188</v>
      </c>
      <c r="B9143" t="s">
        <v>403</v>
      </c>
      <c r="C9143" s="1">
        <v>0.30680153989974501</v>
      </c>
    </row>
    <row r="9144" spans="1:3" x14ac:dyDescent="0.25">
      <c r="A9144" t="s">
        <v>188</v>
      </c>
      <c r="B9144" t="s">
        <v>150</v>
      </c>
      <c r="C9144" s="1">
        <v>0.31084526451620897</v>
      </c>
    </row>
    <row r="9145" spans="1:3" x14ac:dyDescent="0.25">
      <c r="A9145" t="s">
        <v>188</v>
      </c>
      <c r="B9145" t="s">
        <v>250</v>
      </c>
      <c r="C9145" s="1">
        <v>0.36931114914799801</v>
      </c>
    </row>
    <row r="9146" spans="1:3" x14ac:dyDescent="0.25">
      <c r="A9146" t="s">
        <v>188</v>
      </c>
      <c r="B9146" t="s">
        <v>251</v>
      </c>
      <c r="C9146" s="1">
        <v>0.32265057018353299</v>
      </c>
    </row>
    <row r="9147" spans="1:3" x14ac:dyDescent="0.25">
      <c r="A9147" t="s">
        <v>188</v>
      </c>
      <c r="B9147" t="s">
        <v>252</v>
      </c>
      <c r="C9147" s="1">
        <v>0.32452305340818299</v>
      </c>
    </row>
    <row r="9148" spans="1:3" x14ac:dyDescent="0.25">
      <c r="A9148" t="s">
        <v>188</v>
      </c>
      <c r="B9148" t="s">
        <v>253</v>
      </c>
      <c r="C9148" s="1">
        <v>0.327244891679703</v>
      </c>
    </row>
    <row r="9149" spans="1:3" x14ac:dyDescent="0.25">
      <c r="A9149" t="s">
        <v>188</v>
      </c>
      <c r="B9149" t="s">
        <v>152</v>
      </c>
      <c r="C9149" s="1">
        <v>0.31421255404467602</v>
      </c>
    </row>
    <row r="9150" spans="1:3" x14ac:dyDescent="0.25">
      <c r="A9150" t="s">
        <v>188</v>
      </c>
      <c r="B9150" t="s">
        <v>254</v>
      </c>
      <c r="C9150" s="1">
        <v>0.29816230972124003</v>
      </c>
    </row>
    <row r="9151" spans="1:3" x14ac:dyDescent="0.25">
      <c r="A9151" t="s">
        <v>188</v>
      </c>
      <c r="B9151" t="s">
        <v>255</v>
      </c>
      <c r="C9151" s="1">
        <v>0.30084424998631998</v>
      </c>
    </row>
    <row r="9152" spans="1:3" x14ac:dyDescent="0.25">
      <c r="A9152" t="s">
        <v>188</v>
      </c>
      <c r="B9152" t="s">
        <v>365</v>
      </c>
      <c r="C9152" s="1">
        <v>0.34566486107886601</v>
      </c>
    </row>
    <row r="9153" spans="1:3" x14ac:dyDescent="0.25">
      <c r="A9153" t="s">
        <v>188</v>
      </c>
      <c r="B9153" t="s">
        <v>404</v>
      </c>
      <c r="C9153" s="1">
        <v>0.33710270898913802</v>
      </c>
    </row>
    <row r="9154" spans="1:3" x14ac:dyDescent="0.25">
      <c r="A9154" t="s">
        <v>188</v>
      </c>
      <c r="B9154" t="s">
        <v>366</v>
      </c>
      <c r="C9154" s="1">
        <v>0.35456335953317802</v>
      </c>
    </row>
    <row r="9155" spans="1:3" x14ac:dyDescent="0.25">
      <c r="A9155" t="s">
        <v>188</v>
      </c>
      <c r="B9155" t="s">
        <v>257</v>
      </c>
      <c r="C9155" s="1">
        <v>0.30693870734772</v>
      </c>
    </row>
    <row r="9156" spans="1:3" x14ac:dyDescent="0.25">
      <c r="A9156" t="s">
        <v>188</v>
      </c>
      <c r="B9156" t="s">
        <v>367</v>
      </c>
      <c r="C9156" s="1">
        <v>0.30202157147098302</v>
      </c>
    </row>
    <row r="9157" spans="1:3" x14ac:dyDescent="0.25">
      <c r="A9157" t="s">
        <v>188</v>
      </c>
      <c r="B9157" t="s">
        <v>368</v>
      </c>
      <c r="C9157" s="1">
        <v>0.35636218281998799</v>
      </c>
    </row>
    <row r="9158" spans="1:3" x14ac:dyDescent="0.25">
      <c r="A9158" t="s">
        <v>188</v>
      </c>
      <c r="B9158" t="s">
        <v>258</v>
      </c>
      <c r="C9158" s="1">
        <v>0.31685957744432303</v>
      </c>
    </row>
    <row r="9159" spans="1:3" x14ac:dyDescent="0.25">
      <c r="A9159" t="s">
        <v>188</v>
      </c>
      <c r="B9159" t="s">
        <v>416</v>
      </c>
      <c r="C9159" s="1">
        <v>0.35234564335403501</v>
      </c>
    </row>
    <row r="9160" spans="1:3" x14ac:dyDescent="0.25">
      <c r="A9160" t="s">
        <v>188</v>
      </c>
      <c r="B9160" t="s">
        <v>369</v>
      </c>
      <c r="C9160" s="1">
        <v>0.33274956696143199</v>
      </c>
    </row>
    <row r="9161" spans="1:3" x14ac:dyDescent="0.25">
      <c r="A9161" t="s">
        <v>188</v>
      </c>
      <c r="B9161" t="s">
        <v>371</v>
      </c>
      <c r="C9161" s="1">
        <v>0.32720782796376402</v>
      </c>
    </row>
    <row r="9162" spans="1:3" x14ac:dyDescent="0.25">
      <c r="A9162" t="s">
        <v>188</v>
      </c>
      <c r="B9162" t="s">
        <v>405</v>
      </c>
      <c r="C9162" s="1">
        <v>0.29369596703363998</v>
      </c>
    </row>
    <row r="9163" spans="1:3" x14ac:dyDescent="0.25">
      <c r="A9163" t="s">
        <v>188</v>
      </c>
      <c r="B9163" t="s">
        <v>261</v>
      </c>
      <c r="C9163" s="1">
        <v>0.38243285449819098</v>
      </c>
    </row>
    <row r="9164" spans="1:3" x14ac:dyDescent="0.25">
      <c r="A9164" t="s">
        <v>188</v>
      </c>
      <c r="B9164" t="s">
        <v>262</v>
      </c>
      <c r="C9164" s="1">
        <v>0.36754028840734299</v>
      </c>
    </row>
    <row r="9165" spans="1:3" x14ac:dyDescent="0.25">
      <c r="A9165" t="s">
        <v>188</v>
      </c>
      <c r="B9165" t="s">
        <v>417</v>
      </c>
      <c r="C9165" s="1">
        <v>0.31997981533722197</v>
      </c>
    </row>
    <row r="9166" spans="1:3" x14ac:dyDescent="0.25">
      <c r="A9166" t="s">
        <v>188</v>
      </c>
      <c r="B9166" t="s">
        <v>263</v>
      </c>
      <c r="C9166" s="1">
        <v>0.31069849856637599</v>
      </c>
    </row>
    <row r="9167" spans="1:3" x14ac:dyDescent="0.25">
      <c r="A9167" t="s">
        <v>188</v>
      </c>
      <c r="B9167" t="s">
        <v>264</v>
      </c>
      <c r="C9167" s="1">
        <v>0.32551277786729899</v>
      </c>
    </row>
    <row r="9168" spans="1:3" x14ac:dyDescent="0.25">
      <c r="A9168" t="s">
        <v>188</v>
      </c>
      <c r="B9168" t="s">
        <v>372</v>
      </c>
      <c r="C9168" s="1">
        <v>0.31017477605150201</v>
      </c>
    </row>
    <row r="9169" spans="1:3" x14ac:dyDescent="0.25">
      <c r="A9169" t="s">
        <v>188</v>
      </c>
      <c r="B9169" t="s">
        <v>383</v>
      </c>
      <c r="C9169" s="1">
        <v>0.36160167031710899</v>
      </c>
    </row>
    <row r="9170" spans="1:3" x14ac:dyDescent="0.25">
      <c r="A9170" t="s">
        <v>188</v>
      </c>
      <c r="B9170" t="s">
        <v>265</v>
      </c>
      <c r="C9170" s="1">
        <v>0.33622360222977099</v>
      </c>
    </row>
    <row r="9171" spans="1:3" x14ac:dyDescent="0.25">
      <c r="A9171" t="s">
        <v>188</v>
      </c>
      <c r="B9171" t="s">
        <v>406</v>
      </c>
      <c r="C9171" s="1">
        <v>0.29852700651623199</v>
      </c>
    </row>
    <row r="9172" spans="1:3" x14ac:dyDescent="0.25">
      <c r="A9172" t="s">
        <v>188</v>
      </c>
      <c r="B9172" t="s">
        <v>266</v>
      </c>
      <c r="C9172" s="1">
        <v>0.33609468672739601</v>
      </c>
    </row>
    <row r="9173" spans="1:3" x14ac:dyDescent="0.25">
      <c r="A9173" t="s">
        <v>188</v>
      </c>
      <c r="B9173" t="s">
        <v>267</v>
      </c>
      <c r="C9173" s="1">
        <v>0.35489338442893198</v>
      </c>
    </row>
    <row r="9174" spans="1:3" x14ac:dyDescent="0.25">
      <c r="A9174" t="s">
        <v>188</v>
      </c>
      <c r="B9174" t="s">
        <v>268</v>
      </c>
      <c r="C9174" s="1">
        <v>0.323516492597274</v>
      </c>
    </row>
    <row r="9175" spans="1:3" x14ac:dyDescent="0.25">
      <c r="A9175" t="s">
        <v>188</v>
      </c>
      <c r="B9175" t="s">
        <v>269</v>
      </c>
      <c r="C9175" s="1">
        <v>0.31476045528062202</v>
      </c>
    </row>
    <row r="9176" spans="1:3" x14ac:dyDescent="0.25">
      <c r="A9176" t="s">
        <v>188</v>
      </c>
      <c r="B9176" t="s">
        <v>271</v>
      </c>
      <c r="C9176" s="1">
        <v>0.36221308813617198</v>
      </c>
    </row>
    <row r="9177" spans="1:3" x14ac:dyDescent="0.25">
      <c r="A9177" t="s">
        <v>188</v>
      </c>
      <c r="B9177" t="s">
        <v>407</v>
      </c>
      <c r="C9177" s="1">
        <v>0.32362267434255898</v>
      </c>
    </row>
    <row r="9178" spans="1:3" x14ac:dyDescent="0.25">
      <c r="A9178" t="s">
        <v>188</v>
      </c>
      <c r="B9178" t="s">
        <v>418</v>
      </c>
      <c r="C9178" s="1">
        <v>0.29990225346940902</v>
      </c>
    </row>
    <row r="9179" spans="1:3" x14ac:dyDescent="0.25">
      <c r="A9179" t="s">
        <v>188</v>
      </c>
      <c r="B9179" t="s">
        <v>272</v>
      </c>
      <c r="C9179" s="1">
        <v>0.33726875630493902</v>
      </c>
    </row>
    <row r="9180" spans="1:3" x14ac:dyDescent="0.25">
      <c r="A9180" t="s">
        <v>188</v>
      </c>
      <c r="B9180" t="s">
        <v>431</v>
      </c>
      <c r="C9180" s="1">
        <v>0.29854396836159702</v>
      </c>
    </row>
    <row r="9181" spans="1:3" x14ac:dyDescent="0.25">
      <c r="A9181" t="s">
        <v>188</v>
      </c>
      <c r="B9181" t="s">
        <v>408</v>
      </c>
      <c r="C9181" s="1">
        <v>0.294990294042972</v>
      </c>
    </row>
    <row r="9182" spans="1:3" x14ac:dyDescent="0.25">
      <c r="A9182" t="s">
        <v>188</v>
      </c>
      <c r="B9182" t="s">
        <v>273</v>
      </c>
      <c r="C9182" s="1">
        <v>0.319195360795614</v>
      </c>
    </row>
    <row r="9183" spans="1:3" x14ac:dyDescent="0.25">
      <c r="A9183" t="s">
        <v>188</v>
      </c>
      <c r="B9183" t="s">
        <v>153</v>
      </c>
      <c r="C9183" s="1">
        <v>0.339252754965367</v>
      </c>
    </row>
    <row r="9184" spans="1:3" x14ac:dyDescent="0.25">
      <c r="A9184" t="s">
        <v>125</v>
      </c>
      <c r="B9184" t="s">
        <v>118</v>
      </c>
      <c r="C9184" s="1">
        <v>0.31382376795018402</v>
      </c>
    </row>
    <row r="9185" spans="1:3" x14ac:dyDescent="0.25">
      <c r="A9185" t="s">
        <v>125</v>
      </c>
      <c r="B9185" t="s">
        <v>190</v>
      </c>
      <c r="C9185" s="1">
        <v>0.29362221074462402</v>
      </c>
    </row>
    <row r="9186" spans="1:3" x14ac:dyDescent="0.25">
      <c r="A9186" t="s">
        <v>125</v>
      </c>
      <c r="B9186" t="s">
        <v>303</v>
      </c>
      <c r="C9186" s="1">
        <v>0.29416457743591301</v>
      </c>
    </row>
    <row r="9187" spans="1:3" x14ac:dyDescent="0.25">
      <c r="A9187" t="s">
        <v>125</v>
      </c>
      <c r="B9187" t="s">
        <v>392</v>
      </c>
      <c r="C9187" s="1">
        <v>0.29418409622377201</v>
      </c>
    </row>
    <row r="9188" spans="1:3" x14ac:dyDescent="0.25">
      <c r="A9188" t="s">
        <v>125</v>
      </c>
      <c r="B9188" t="s">
        <v>192</v>
      </c>
      <c r="C9188" s="1">
        <v>0.328862752743459</v>
      </c>
    </row>
    <row r="9189" spans="1:3" x14ac:dyDescent="0.25">
      <c r="A9189" t="s">
        <v>125</v>
      </c>
      <c r="B9189" t="s">
        <v>393</v>
      </c>
      <c r="C9189" s="1">
        <v>0.31699944540029601</v>
      </c>
    </row>
    <row r="9190" spans="1:3" x14ac:dyDescent="0.25">
      <c r="A9190" t="s">
        <v>125</v>
      </c>
      <c r="B9190" t="s">
        <v>306</v>
      </c>
      <c r="C9190" s="1">
        <v>0.31820524902735298</v>
      </c>
    </row>
    <row r="9191" spans="1:3" x14ac:dyDescent="0.25">
      <c r="A9191" t="s">
        <v>125</v>
      </c>
      <c r="B9191" t="s">
        <v>308</v>
      </c>
      <c r="C9191" s="1">
        <v>0.29125635684641299</v>
      </c>
    </row>
    <row r="9192" spans="1:3" x14ac:dyDescent="0.25">
      <c r="A9192" t="s">
        <v>125</v>
      </c>
      <c r="B9192" t="s">
        <v>309</v>
      </c>
      <c r="C9192" s="1">
        <v>0.29245170349974398</v>
      </c>
    </row>
    <row r="9193" spans="1:3" x14ac:dyDescent="0.25">
      <c r="A9193" t="s">
        <v>125</v>
      </c>
      <c r="B9193" t="s">
        <v>128</v>
      </c>
      <c r="C9193" s="1">
        <v>0.328194773158072</v>
      </c>
    </row>
    <row r="9194" spans="1:3" x14ac:dyDescent="0.25">
      <c r="A9194" t="s">
        <v>125</v>
      </c>
      <c r="B9194" t="s">
        <v>312</v>
      </c>
      <c r="C9194" s="1">
        <v>0.29269638168866702</v>
      </c>
    </row>
    <row r="9195" spans="1:3" x14ac:dyDescent="0.25">
      <c r="A9195" t="s">
        <v>125</v>
      </c>
      <c r="B9195" t="s">
        <v>200</v>
      </c>
      <c r="C9195" s="1">
        <v>0.32833360591749999</v>
      </c>
    </row>
    <row r="9196" spans="1:3" x14ac:dyDescent="0.25">
      <c r="A9196" t="s">
        <v>125</v>
      </c>
      <c r="B9196" t="s">
        <v>201</v>
      </c>
      <c r="C9196" s="1">
        <v>0.33865625646765102</v>
      </c>
    </row>
    <row r="9197" spans="1:3" x14ac:dyDescent="0.25">
      <c r="A9197" t="s">
        <v>125</v>
      </c>
      <c r="B9197" t="s">
        <v>394</v>
      </c>
      <c r="C9197" s="1">
        <v>0.31356364491815403</v>
      </c>
    </row>
    <row r="9198" spans="1:3" x14ac:dyDescent="0.25">
      <c r="A9198" t="s">
        <v>125</v>
      </c>
      <c r="B9198" t="s">
        <v>130</v>
      </c>
      <c r="C9198" s="1">
        <v>0.30793857976316302</v>
      </c>
    </row>
    <row r="9199" spans="1:3" x14ac:dyDescent="0.25">
      <c r="A9199" t="s">
        <v>125</v>
      </c>
      <c r="B9199" t="s">
        <v>395</v>
      </c>
      <c r="C9199" s="1">
        <v>0.29624850571224198</v>
      </c>
    </row>
    <row r="9200" spans="1:3" x14ac:dyDescent="0.25">
      <c r="A9200" t="s">
        <v>125</v>
      </c>
      <c r="B9200" t="s">
        <v>396</v>
      </c>
      <c r="C9200" s="1">
        <v>0.30498907338896197</v>
      </c>
    </row>
    <row r="9201" spans="1:3" x14ac:dyDescent="0.25">
      <c r="A9201" t="s">
        <v>125</v>
      </c>
      <c r="B9201" t="s">
        <v>131</v>
      </c>
      <c r="C9201" s="1">
        <v>0.35004309682882001</v>
      </c>
    </row>
    <row r="9202" spans="1:3" x14ac:dyDescent="0.25">
      <c r="A9202" t="s">
        <v>125</v>
      </c>
      <c r="B9202" t="s">
        <v>325</v>
      </c>
      <c r="C9202" s="1">
        <v>0.301927983352</v>
      </c>
    </row>
    <row r="9203" spans="1:3" x14ac:dyDescent="0.25">
      <c r="A9203" t="s">
        <v>125</v>
      </c>
      <c r="B9203" t="s">
        <v>132</v>
      </c>
      <c r="C9203" s="1">
        <v>0.29209797246173402</v>
      </c>
    </row>
    <row r="9204" spans="1:3" x14ac:dyDescent="0.25">
      <c r="A9204" t="s">
        <v>125</v>
      </c>
      <c r="B9204" t="s">
        <v>328</v>
      </c>
      <c r="C9204" s="1">
        <v>0.303625317245582</v>
      </c>
    </row>
    <row r="9205" spans="1:3" x14ac:dyDescent="0.25">
      <c r="A9205" t="s">
        <v>125</v>
      </c>
      <c r="B9205" t="s">
        <v>208</v>
      </c>
      <c r="C9205" s="1">
        <v>0.32527172432734103</v>
      </c>
    </row>
    <row r="9206" spans="1:3" x14ac:dyDescent="0.25">
      <c r="A9206" t="s">
        <v>125</v>
      </c>
      <c r="B9206" t="s">
        <v>210</v>
      </c>
      <c r="C9206" s="1">
        <v>0.34073899097795401</v>
      </c>
    </row>
    <row r="9207" spans="1:3" x14ac:dyDescent="0.25">
      <c r="A9207" t="s">
        <v>125</v>
      </c>
      <c r="B9207" t="s">
        <v>329</v>
      </c>
      <c r="C9207" s="1">
        <v>0.31741299162157099</v>
      </c>
    </row>
    <row r="9208" spans="1:3" x14ac:dyDescent="0.25">
      <c r="A9208" t="s">
        <v>125</v>
      </c>
      <c r="B9208" t="s">
        <v>212</v>
      </c>
      <c r="C9208" s="1">
        <v>0.32240417223706103</v>
      </c>
    </row>
    <row r="9209" spans="1:3" x14ac:dyDescent="0.25">
      <c r="A9209" t="s">
        <v>125</v>
      </c>
      <c r="B9209" t="s">
        <v>397</v>
      </c>
      <c r="C9209" s="1">
        <v>0.299307242590444</v>
      </c>
    </row>
    <row r="9210" spans="1:3" x14ac:dyDescent="0.25">
      <c r="A9210" t="s">
        <v>125</v>
      </c>
      <c r="B9210" t="s">
        <v>331</v>
      </c>
      <c r="C9210" s="1">
        <v>0.29112325473190398</v>
      </c>
    </row>
    <row r="9211" spans="1:3" x14ac:dyDescent="0.25">
      <c r="A9211" t="s">
        <v>125</v>
      </c>
      <c r="B9211" t="s">
        <v>214</v>
      </c>
      <c r="C9211" s="1">
        <v>0.32235560786786999</v>
      </c>
    </row>
    <row r="9212" spans="1:3" x14ac:dyDescent="0.25">
      <c r="A9212" t="s">
        <v>125</v>
      </c>
      <c r="B9212" t="s">
        <v>332</v>
      </c>
      <c r="C9212" s="1">
        <v>0.295950500398307</v>
      </c>
    </row>
    <row r="9213" spans="1:3" x14ac:dyDescent="0.25">
      <c r="A9213" t="s">
        <v>125</v>
      </c>
      <c r="B9213" t="s">
        <v>216</v>
      </c>
      <c r="C9213" s="1">
        <v>0.30730127851734701</v>
      </c>
    </row>
    <row r="9214" spans="1:3" x14ac:dyDescent="0.25">
      <c r="A9214" t="s">
        <v>125</v>
      </c>
      <c r="B9214" t="s">
        <v>217</v>
      </c>
      <c r="C9214" s="1">
        <v>0.34494863482223698</v>
      </c>
    </row>
    <row r="9215" spans="1:3" x14ac:dyDescent="0.25">
      <c r="A9215" t="s">
        <v>125</v>
      </c>
      <c r="B9215" t="s">
        <v>334</v>
      </c>
      <c r="C9215" s="1">
        <v>0.29151804081853699</v>
      </c>
    </row>
    <row r="9216" spans="1:3" x14ac:dyDescent="0.25">
      <c r="A9216" t="s">
        <v>125</v>
      </c>
      <c r="B9216" t="s">
        <v>219</v>
      </c>
      <c r="C9216" s="1">
        <v>0.32931453200494998</v>
      </c>
    </row>
    <row r="9217" spans="1:3" x14ac:dyDescent="0.25">
      <c r="A9217" t="s">
        <v>125</v>
      </c>
      <c r="B9217" t="s">
        <v>398</v>
      </c>
      <c r="C9217" s="1">
        <v>0.32171586067472102</v>
      </c>
    </row>
    <row r="9218" spans="1:3" x14ac:dyDescent="0.25">
      <c r="A9218" t="s">
        <v>125</v>
      </c>
      <c r="B9218" t="s">
        <v>399</v>
      </c>
      <c r="C9218" s="1">
        <v>0.30005957617276402</v>
      </c>
    </row>
    <row r="9219" spans="1:3" x14ac:dyDescent="0.25">
      <c r="A9219" t="s">
        <v>125</v>
      </c>
      <c r="B9219" t="s">
        <v>337</v>
      </c>
      <c r="C9219" s="1">
        <v>0.31597267069270502</v>
      </c>
    </row>
    <row r="9220" spans="1:3" x14ac:dyDescent="0.25">
      <c r="A9220" t="s">
        <v>125</v>
      </c>
      <c r="B9220" t="s">
        <v>225</v>
      </c>
      <c r="C9220" s="1">
        <v>0.30686897311778299</v>
      </c>
    </row>
    <row r="9221" spans="1:3" x14ac:dyDescent="0.25">
      <c r="A9221" t="s">
        <v>125</v>
      </c>
      <c r="B9221" t="s">
        <v>227</v>
      </c>
      <c r="C9221" s="1">
        <v>0.31990394148329998</v>
      </c>
    </row>
    <row r="9222" spans="1:3" x14ac:dyDescent="0.25">
      <c r="A9222" t="s">
        <v>125</v>
      </c>
      <c r="B9222" t="s">
        <v>228</v>
      </c>
      <c r="C9222" s="1">
        <v>0.344659569159385</v>
      </c>
    </row>
    <row r="9223" spans="1:3" x14ac:dyDescent="0.25">
      <c r="A9223" t="s">
        <v>125</v>
      </c>
      <c r="B9223" t="s">
        <v>229</v>
      </c>
      <c r="C9223" s="1">
        <v>0.30279078790108199</v>
      </c>
    </row>
    <row r="9224" spans="1:3" x14ac:dyDescent="0.25">
      <c r="A9224" t="s">
        <v>125</v>
      </c>
      <c r="B9224" t="s">
        <v>341</v>
      </c>
      <c r="C9224" s="1">
        <v>0.30193392712825201</v>
      </c>
    </row>
    <row r="9225" spans="1:3" x14ac:dyDescent="0.25">
      <c r="A9225" t="s">
        <v>125</v>
      </c>
      <c r="B9225" t="s">
        <v>400</v>
      </c>
      <c r="C9225" s="1">
        <v>0.31182387579085002</v>
      </c>
    </row>
    <row r="9226" spans="1:3" x14ac:dyDescent="0.25">
      <c r="A9226" t="s">
        <v>125</v>
      </c>
      <c r="B9226" t="s">
        <v>140</v>
      </c>
      <c r="C9226" s="1">
        <v>0.30601669856460201</v>
      </c>
    </row>
    <row r="9227" spans="1:3" x14ac:dyDescent="0.25">
      <c r="A9227" t="s">
        <v>125</v>
      </c>
      <c r="B9227" t="s">
        <v>236</v>
      </c>
      <c r="C9227" s="1">
        <v>0.29776232698226401</v>
      </c>
    </row>
    <row r="9228" spans="1:3" x14ac:dyDescent="0.25">
      <c r="A9228" t="s">
        <v>125</v>
      </c>
      <c r="B9228" t="s">
        <v>141</v>
      </c>
      <c r="C9228" s="1">
        <v>0.30664757255202901</v>
      </c>
    </row>
    <row r="9229" spans="1:3" x14ac:dyDescent="0.25">
      <c r="A9229" t="s">
        <v>125</v>
      </c>
      <c r="B9229" t="s">
        <v>401</v>
      </c>
      <c r="C9229" s="1">
        <v>0.298874961359962</v>
      </c>
    </row>
    <row r="9230" spans="1:3" x14ac:dyDescent="0.25">
      <c r="A9230" t="s">
        <v>125</v>
      </c>
      <c r="B9230" t="s">
        <v>350</v>
      </c>
      <c r="C9230" s="1">
        <v>0.29537510351288998</v>
      </c>
    </row>
    <row r="9231" spans="1:3" x14ac:dyDescent="0.25">
      <c r="A9231" t="s">
        <v>125</v>
      </c>
      <c r="B9231" t="s">
        <v>388</v>
      </c>
      <c r="C9231" s="1">
        <v>0.31680869916806498</v>
      </c>
    </row>
    <row r="9232" spans="1:3" x14ac:dyDescent="0.25">
      <c r="A9232" t="s">
        <v>125</v>
      </c>
      <c r="B9232" t="s">
        <v>239</v>
      </c>
      <c r="C9232" s="1">
        <v>0.31251606158519601</v>
      </c>
    </row>
    <row r="9233" spans="1:3" x14ac:dyDescent="0.25">
      <c r="A9233" t="s">
        <v>125</v>
      </c>
      <c r="B9233" t="s">
        <v>142</v>
      </c>
      <c r="C9233" s="1">
        <v>0.31766077379020002</v>
      </c>
    </row>
    <row r="9234" spans="1:3" x14ac:dyDescent="0.25">
      <c r="A9234" t="s">
        <v>125</v>
      </c>
      <c r="B9234" t="s">
        <v>242</v>
      </c>
      <c r="C9234" s="1">
        <v>0.32714238114009297</v>
      </c>
    </row>
    <row r="9235" spans="1:3" x14ac:dyDescent="0.25">
      <c r="A9235" t="s">
        <v>125</v>
      </c>
      <c r="B9235" t="s">
        <v>144</v>
      </c>
      <c r="C9235" s="1">
        <v>0.31664885267495901</v>
      </c>
    </row>
    <row r="9236" spans="1:3" x14ac:dyDescent="0.25">
      <c r="A9236" t="s">
        <v>125</v>
      </c>
      <c r="B9236" t="s">
        <v>243</v>
      </c>
      <c r="C9236" s="1">
        <v>0.30490309554087203</v>
      </c>
    </row>
    <row r="9237" spans="1:3" x14ac:dyDescent="0.25">
      <c r="A9237" t="s">
        <v>125</v>
      </c>
      <c r="B9237" t="s">
        <v>402</v>
      </c>
      <c r="C9237" s="1">
        <v>0.300743929330335</v>
      </c>
    </row>
    <row r="9238" spans="1:3" x14ac:dyDescent="0.25">
      <c r="A9238" t="s">
        <v>125</v>
      </c>
      <c r="B9238" t="s">
        <v>358</v>
      </c>
      <c r="C9238" s="1">
        <v>0.29384415456223401</v>
      </c>
    </row>
    <row r="9239" spans="1:3" x14ac:dyDescent="0.25">
      <c r="A9239" t="s">
        <v>125</v>
      </c>
      <c r="B9239" t="s">
        <v>360</v>
      </c>
      <c r="C9239" s="1">
        <v>0.29839570943664601</v>
      </c>
    </row>
    <row r="9240" spans="1:3" x14ac:dyDescent="0.25">
      <c r="A9240" t="s">
        <v>125</v>
      </c>
      <c r="B9240" t="s">
        <v>361</v>
      </c>
      <c r="C9240" s="1">
        <v>0.300270231425662</v>
      </c>
    </row>
    <row r="9241" spans="1:3" x14ac:dyDescent="0.25">
      <c r="A9241" t="s">
        <v>125</v>
      </c>
      <c r="B9241" t="s">
        <v>362</v>
      </c>
      <c r="C9241" s="1">
        <v>0.30447863608456099</v>
      </c>
    </row>
    <row r="9242" spans="1:3" x14ac:dyDescent="0.25">
      <c r="A9242" t="s">
        <v>125</v>
      </c>
      <c r="B9242" t="s">
        <v>246</v>
      </c>
      <c r="C9242" s="1">
        <v>0.291317451487277</v>
      </c>
    </row>
    <row r="9243" spans="1:3" x14ac:dyDescent="0.25">
      <c r="A9243" t="s">
        <v>125</v>
      </c>
      <c r="B9243" t="s">
        <v>403</v>
      </c>
      <c r="C9243" s="1">
        <v>0.29059330384299997</v>
      </c>
    </row>
    <row r="9244" spans="1:3" x14ac:dyDescent="0.25">
      <c r="A9244" t="s">
        <v>125</v>
      </c>
      <c r="B9244" t="s">
        <v>250</v>
      </c>
      <c r="C9244" s="1">
        <v>0.35900196828556902</v>
      </c>
    </row>
    <row r="9245" spans="1:3" x14ac:dyDescent="0.25">
      <c r="A9245" t="s">
        <v>125</v>
      </c>
      <c r="B9245" t="s">
        <v>152</v>
      </c>
      <c r="C9245" s="1">
        <v>0.33545903089772799</v>
      </c>
    </row>
    <row r="9246" spans="1:3" x14ac:dyDescent="0.25">
      <c r="A9246" t="s">
        <v>125</v>
      </c>
      <c r="B9246" t="s">
        <v>365</v>
      </c>
      <c r="C9246" s="1">
        <v>0.32828730950993701</v>
      </c>
    </row>
    <row r="9247" spans="1:3" x14ac:dyDescent="0.25">
      <c r="A9247" t="s">
        <v>125</v>
      </c>
      <c r="B9247" t="s">
        <v>404</v>
      </c>
      <c r="C9247" s="1">
        <v>0.30156826616615701</v>
      </c>
    </row>
    <row r="9248" spans="1:3" x14ac:dyDescent="0.25">
      <c r="A9248" t="s">
        <v>125</v>
      </c>
      <c r="B9248" t="s">
        <v>369</v>
      </c>
      <c r="C9248" s="1">
        <v>0.31909991821391698</v>
      </c>
    </row>
    <row r="9249" spans="1:3" x14ac:dyDescent="0.25">
      <c r="A9249" t="s">
        <v>125</v>
      </c>
      <c r="B9249" t="s">
        <v>405</v>
      </c>
      <c r="C9249" s="1">
        <v>0.30406166313133098</v>
      </c>
    </row>
    <row r="9250" spans="1:3" x14ac:dyDescent="0.25">
      <c r="A9250" t="s">
        <v>125</v>
      </c>
      <c r="B9250" t="s">
        <v>261</v>
      </c>
      <c r="C9250" s="1">
        <v>0.34695430704167501</v>
      </c>
    </row>
    <row r="9251" spans="1:3" x14ac:dyDescent="0.25">
      <c r="A9251" t="s">
        <v>125</v>
      </c>
      <c r="B9251" t="s">
        <v>262</v>
      </c>
      <c r="C9251" s="1">
        <v>0.33406764794279897</v>
      </c>
    </row>
    <row r="9252" spans="1:3" x14ac:dyDescent="0.25">
      <c r="A9252" t="s">
        <v>125</v>
      </c>
      <c r="B9252" t="s">
        <v>372</v>
      </c>
      <c r="C9252" s="1">
        <v>0.30513698960938301</v>
      </c>
    </row>
    <row r="9253" spans="1:3" x14ac:dyDescent="0.25">
      <c r="A9253" t="s">
        <v>125</v>
      </c>
      <c r="B9253" t="s">
        <v>383</v>
      </c>
      <c r="C9253" s="1">
        <v>0.334532274705374</v>
      </c>
    </row>
    <row r="9254" spans="1:3" x14ac:dyDescent="0.25">
      <c r="A9254" t="s">
        <v>125</v>
      </c>
      <c r="B9254" t="s">
        <v>406</v>
      </c>
      <c r="C9254" s="1">
        <v>0.29769987599330999</v>
      </c>
    </row>
    <row r="9255" spans="1:3" x14ac:dyDescent="0.25">
      <c r="A9255" t="s">
        <v>125</v>
      </c>
      <c r="B9255" t="s">
        <v>267</v>
      </c>
      <c r="C9255" s="1">
        <v>0.30229244802893401</v>
      </c>
    </row>
    <row r="9256" spans="1:3" x14ac:dyDescent="0.25">
      <c r="A9256" t="s">
        <v>125</v>
      </c>
      <c r="B9256" t="s">
        <v>268</v>
      </c>
      <c r="C9256" s="1">
        <v>0.29199560907478</v>
      </c>
    </row>
    <row r="9257" spans="1:3" x14ac:dyDescent="0.25">
      <c r="A9257" t="s">
        <v>125</v>
      </c>
      <c r="B9257" t="s">
        <v>407</v>
      </c>
      <c r="C9257" s="1">
        <v>0.29182409925581798</v>
      </c>
    </row>
    <row r="9258" spans="1:3" x14ac:dyDescent="0.25">
      <c r="A9258" t="s">
        <v>125</v>
      </c>
      <c r="B9258" t="s">
        <v>408</v>
      </c>
      <c r="C9258" s="1">
        <v>0.29615562458780398</v>
      </c>
    </row>
    <row r="9259" spans="1:3" x14ac:dyDescent="0.25">
      <c r="A9259" t="s">
        <v>125</v>
      </c>
      <c r="B9259" t="s">
        <v>153</v>
      </c>
      <c r="C9259" s="1">
        <v>0.295364681028842</v>
      </c>
    </row>
    <row r="9260" spans="1:3" x14ac:dyDescent="0.25">
      <c r="A9260" t="s">
        <v>189</v>
      </c>
      <c r="B9260" t="s">
        <v>154</v>
      </c>
      <c r="C9260" s="1">
        <v>0.30791827547315598</v>
      </c>
    </row>
    <row r="9261" spans="1:3" x14ac:dyDescent="0.25">
      <c r="A9261" t="s">
        <v>189</v>
      </c>
      <c r="B9261" t="s">
        <v>190</v>
      </c>
      <c r="C9261" s="1">
        <v>0.29892818195232201</v>
      </c>
    </row>
    <row r="9262" spans="1:3" x14ac:dyDescent="0.25">
      <c r="A9262" t="s">
        <v>189</v>
      </c>
      <c r="B9262" t="s">
        <v>302</v>
      </c>
      <c r="C9262" s="1">
        <v>0.34431369700064501</v>
      </c>
    </row>
    <row r="9263" spans="1:3" x14ac:dyDescent="0.25">
      <c r="A9263" t="s">
        <v>189</v>
      </c>
      <c r="B9263" t="s">
        <v>126</v>
      </c>
      <c r="C9263" s="1">
        <v>0.298478227044495</v>
      </c>
    </row>
    <row r="9264" spans="1:3" x14ac:dyDescent="0.25">
      <c r="A9264" t="s">
        <v>189</v>
      </c>
      <c r="B9264" t="s">
        <v>193</v>
      </c>
      <c r="C9264" s="1">
        <v>0.299421551855375</v>
      </c>
    </row>
    <row r="9265" spans="1:3" x14ac:dyDescent="0.25">
      <c r="A9265" t="s">
        <v>189</v>
      </c>
      <c r="B9265" t="s">
        <v>308</v>
      </c>
      <c r="C9265" s="1">
        <v>0.34754363518853199</v>
      </c>
    </row>
    <row r="9266" spans="1:3" x14ac:dyDescent="0.25">
      <c r="A9266" t="s">
        <v>189</v>
      </c>
      <c r="B9266" t="s">
        <v>196</v>
      </c>
      <c r="C9266" s="1">
        <v>0.32338185103443801</v>
      </c>
    </row>
    <row r="9267" spans="1:3" x14ac:dyDescent="0.25">
      <c r="A9267" t="s">
        <v>189</v>
      </c>
      <c r="B9267" t="s">
        <v>198</v>
      </c>
      <c r="C9267" s="1">
        <v>0.30972620885618302</v>
      </c>
    </row>
    <row r="9268" spans="1:3" x14ac:dyDescent="0.25">
      <c r="A9268" t="s">
        <v>189</v>
      </c>
      <c r="B9268" t="s">
        <v>309</v>
      </c>
      <c r="C9268" s="1">
        <v>0.33322718328839401</v>
      </c>
    </row>
    <row r="9269" spans="1:3" x14ac:dyDescent="0.25">
      <c r="A9269" t="s">
        <v>189</v>
      </c>
      <c r="B9269" t="s">
        <v>128</v>
      </c>
      <c r="C9269" s="1">
        <v>0.35394759855261798</v>
      </c>
    </row>
    <row r="9270" spans="1:3" x14ac:dyDescent="0.25">
      <c r="A9270" t="s">
        <v>189</v>
      </c>
      <c r="B9270" t="s">
        <v>199</v>
      </c>
      <c r="C9270" s="1">
        <v>0.335984380714269</v>
      </c>
    </row>
    <row r="9271" spans="1:3" x14ac:dyDescent="0.25">
      <c r="A9271" t="s">
        <v>189</v>
      </c>
      <c r="B9271" t="s">
        <v>200</v>
      </c>
      <c r="C9271" s="1">
        <v>0.35792646007763101</v>
      </c>
    </row>
    <row r="9272" spans="1:3" x14ac:dyDescent="0.25">
      <c r="A9272" t="s">
        <v>189</v>
      </c>
      <c r="B9272" t="s">
        <v>315</v>
      </c>
      <c r="C9272" s="1">
        <v>0.290094493148147</v>
      </c>
    </row>
    <row r="9273" spans="1:3" x14ac:dyDescent="0.25">
      <c r="A9273" t="s">
        <v>189</v>
      </c>
      <c r="B9273" t="s">
        <v>201</v>
      </c>
      <c r="C9273" s="1">
        <v>0.29453251019328303</v>
      </c>
    </row>
    <row r="9274" spans="1:3" x14ac:dyDescent="0.25">
      <c r="A9274" t="s">
        <v>189</v>
      </c>
      <c r="B9274" t="s">
        <v>205</v>
      </c>
      <c r="C9274" s="1">
        <v>0.29149332327211003</v>
      </c>
    </row>
    <row r="9275" spans="1:3" x14ac:dyDescent="0.25">
      <c r="A9275" t="s">
        <v>189</v>
      </c>
      <c r="B9275" t="s">
        <v>394</v>
      </c>
      <c r="C9275" s="1">
        <v>0.32161084236688198</v>
      </c>
    </row>
    <row r="9276" spans="1:3" x14ac:dyDescent="0.25">
      <c r="A9276" t="s">
        <v>189</v>
      </c>
      <c r="B9276" t="s">
        <v>318</v>
      </c>
      <c r="C9276" s="1">
        <v>0.29544602026690597</v>
      </c>
    </row>
    <row r="9277" spans="1:3" x14ac:dyDescent="0.25">
      <c r="A9277" t="s">
        <v>189</v>
      </c>
      <c r="B9277" t="s">
        <v>131</v>
      </c>
      <c r="C9277" s="1">
        <v>0.34113110932815699</v>
      </c>
    </row>
    <row r="9278" spans="1:3" x14ac:dyDescent="0.25">
      <c r="A9278" t="s">
        <v>189</v>
      </c>
      <c r="B9278" t="s">
        <v>412</v>
      </c>
      <c r="C9278" s="1">
        <v>0.31558646871233298</v>
      </c>
    </row>
    <row r="9279" spans="1:3" x14ac:dyDescent="0.25">
      <c r="A9279" t="s">
        <v>189</v>
      </c>
      <c r="B9279" t="s">
        <v>208</v>
      </c>
      <c r="C9279" s="1">
        <v>0.34543239598092401</v>
      </c>
    </row>
    <row r="9280" spans="1:3" x14ac:dyDescent="0.25">
      <c r="A9280" t="s">
        <v>189</v>
      </c>
      <c r="B9280" t="s">
        <v>209</v>
      </c>
      <c r="C9280" s="1">
        <v>0.29470901208611999</v>
      </c>
    </row>
    <row r="9281" spans="1:3" x14ac:dyDescent="0.25">
      <c r="A9281" t="s">
        <v>189</v>
      </c>
      <c r="B9281" t="s">
        <v>213</v>
      </c>
      <c r="C9281" s="1">
        <v>0.28924554878168701</v>
      </c>
    </row>
    <row r="9282" spans="1:3" x14ac:dyDescent="0.25">
      <c r="A9282" t="s">
        <v>189</v>
      </c>
      <c r="B9282" t="s">
        <v>215</v>
      </c>
      <c r="C9282" s="1">
        <v>0.29889531227760802</v>
      </c>
    </row>
    <row r="9283" spans="1:3" x14ac:dyDescent="0.25">
      <c r="A9283" t="s">
        <v>189</v>
      </c>
      <c r="B9283" t="s">
        <v>216</v>
      </c>
      <c r="C9283" s="1">
        <v>0.297029943224348</v>
      </c>
    </row>
    <row r="9284" spans="1:3" x14ac:dyDescent="0.25">
      <c r="A9284" t="s">
        <v>189</v>
      </c>
      <c r="B9284" t="s">
        <v>334</v>
      </c>
      <c r="C9284" s="1">
        <v>0.29438148047607698</v>
      </c>
    </row>
    <row r="9285" spans="1:3" x14ac:dyDescent="0.25">
      <c r="A9285" t="s">
        <v>189</v>
      </c>
      <c r="B9285" t="s">
        <v>221</v>
      </c>
      <c r="C9285" s="1">
        <v>0.313659910578581</v>
      </c>
    </row>
    <row r="9286" spans="1:3" x14ac:dyDescent="0.25">
      <c r="A9286" t="s">
        <v>189</v>
      </c>
      <c r="B9286" t="s">
        <v>335</v>
      </c>
      <c r="C9286" s="1">
        <v>0.29353649690168598</v>
      </c>
    </row>
    <row r="9287" spans="1:3" x14ac:dyDescent="0.25">
      <c r="A9287" t="s">
        <v>189</v>
      </c>
      <c r="B9287" t="s">
        <v>226</v>
      </c>
      <c r="C9287" s="1">
        <v>0.29695484693481</v>
      </c>
    </row>
    <row r="9288" spans="1:3" x14ac:dyDescent="0.25">
      <c r="A9288" t="s">
        <v>189</v>
      </c>
      <c r="B9288" t="s">
        <v>137</v>
      </c>
      <c r="C9288" s="1">
        <v>0.30427644100786</v>
      </c>
    </row>
    <row r="9289" spans="1:3" x14ac:dyDescent="0.25">
      <c r="A9289" t="s">
        <v>189</v>
      </c>
      <c r="B9289" t="s">
        <v>227</v>
      </c>
      <c r="C9289" s="1">
        <v>0.30956740368365299</v>
      </c>
    </row>
    <row r="9290" spans="1:3" x14ac:dyDescent="0.25">
      <c r="A9290" t="s">
        <v>189</v>
      </c>
      <c r="B9290" t="s">
        <v>228</v>
      </c>
      <c r="C9290" s="1">
        <v>0.34185161564606298</v>
      </c>
    </row>
    <row r="9291" spans="1:3" x14ac:dyDescent="0.25">
      <c r="A9291" t="s">
        <v>189</v>
      </c>
      <c r="B9291" t="s">
        <v>231</v>
      </c>
      <c r="C9291" s="1">
        <v>0.35668621107430099</v>
      </c>
    </row>
    <row r="9292" spans="1:3" x14ac:dyDescent="0.25">
      <c r="A9292" t="s">
        <v>189</v>
      </c>
      <c r="B9292" t="s">
        <v>233</v>
      </c>
      <c r="C9292" s="1">
        <v>0.33293065902813102</v>
      </c>
    </row>
    <row r="9293" spans="1:3" x14ac:dyDescent="0.25">
      <c r="A9293" t="s">
        <v>189</v>
      </c>
      <c r="B9293" t="s">
        <v>140</v>
      </c>
      <c r="C9293" s="1">
        <v>0.29482337661174302</v>
      </c>
    </row>
    <row r="9294" spans="1:3" x14ac:dyDescent="0.25">
      <c r="A9294" t="s">
        <v>189</v>
      </c>
      <c r="B9294" t="s">
        <v>409</v>
      </c>
      <c r="C9294" s="1">
        <v>0.33484484774895101</v>
      </c>
    </row>
    <row r="9295" spans="1:3" x14ac:dyDescent="0.25">
      <c r="A9295" t="s">
        <v>189</v>
      </c>
      <c r="B9295" t="s">
        <v>236</v>
      </c>
      <c r="C9295" s="1">
        <v>0.340219101668368</v>
      </c>
    </row>
    <row r="9296" spans="1:3" x14ac:dyDescent="0.25">
      <c r="A9296" t="s">
        <v>189</v>
      </c>
      <c r="B9296" t="s">
        <v>350</v>
      </c>
      <c r="C9296" s="1">
        <v>0.32364303332798999</v>
      </c>
    </row>
    <row r="9297" spans="1:3" x14ac:dyDescent="0.25">
      <c r="A9297" t="s">
        <v>189</v>
      </c>
      <c r="B9297" t="s">
        <v>239</v>
      </c>
      <c r="C9297" s="1">
        <v>0.29373739576956298</v>
      </c>
    </row>
    <row r="9298" spans="1:3" x14ac:dyDescent="0.25">
      <c r="A9298" t="s">
        <v>189</v>
      </c>
      <c r="B9298" t="s">
        <v>242</v>
      </c>
      <c r="C9298" s="1">
        <v>0.337750310278147</v>
      </c>
    </row>
    <row r="9299" spans="1:3" x14ac:dyDescent="0.25">
      <c r="A9299" t="s">
        <v>189</v>
      </c>
      <c r="B9299" t="s">
        <v>246</v>
      </c>
      <c r="C9299" s="1">
        <v>0.29442869208830202</v>
      </c>
    </row>
    <row r="9300" spans="1:3" x14ac:dyDescent="0.25">
      <c r="A9300" t="s">
        <v>189</v>
      </c>
      <c r="B9300" t="s">
        <v>250</v>
      </c>
      <c r="C9300" s="1">
        <v>0.31119648491574697</v>
      </c>
    </row>
    <row r="9301" spans="1:3" x14ac:dyDescent="0.25">
      <c r="A9301" t="s">
        <v>189</v>
      </c>
      <c r="B9301" t="s">
        <v>252</v>
      </c>
      <c r="C9301" s="1">
        <v>0.29015291213772398</v>
      </c>
    </row>
    <row r="9302" spans="1:3" x14ac:dyDescent="0.25">
      <c r="A9302" t="s">
        <v>189</v>
      </c>
      <c r="B9302" t="s">
        <v>366</v>
      </c>
      <c r="C9302" s="1">
        <v>0.34120906331086098</v>
      </c>
    </row>
    <row r="9303" spans="1:3" x14ac:dyDescent="0.25">
      <c r="A9303" t="s">
        <v>189</v>
      </c>
      <c r="B9303" t="s">
        <v>368</v>
      </c>
      <c r="C9303" s="1">
        <v>0.33046306004882098</v>
      </c>
    </row>
    <row r="9304" spans="1:3" x14ac:dyDescent="0.25">
      <c r="A9304" t="s">
        <v>189</v>
      </c>
      <c r="B9304" t="s">
        <v>261</v>
      </c>
      <c r="C9304" s="1">
        <v>0.31216856299681001</v>
      </c>
    </row>
    <row r="9305" spans="1:3" x14ac:dyDescent="0.25">
      <c r="A9305" t="s">
        <v>189</v>
      </c>
      <c r="B9305" t="s">
        <v>265</v>
      </c>
      <c r="C9305" s="1">
        <v>0.29191631672659002</v>
      </c>
    </row>
    <row r="9306" spans="1:3" x14ac:dyDescent="0.25">
      <c r="A9306" t="s">
        <v>189</v>
      </c>
      <c r="B9306" t="s">
        <v>267</v>
      </c>
      <c r="C9306" s="1">
        <v>0.31677453721267601</v>
      </c>
    </row>
    <row r="9307" spans="1:3" x14ac:dyDescent="0.25">
      <c r="A9307" t="s">
        <v>189</v>
      </c>
      <c r="B9307" t="s">
        <v>271</v>
      </c>
      <c r="C9307" s="1">
        <v>0.363191609202068</v>
      </c>
    </row>
    <row r="9308" spans="1:3" x14ac:dyDescent="0.25">
      <c r="A9308" t="s">
        <v>189</v>
      </c>
      <c r="B9308" t="s">
        <v>272</v>
      </c>
      <c r="C9308" s="1">
        <v>0.29218503367806198</v>
      </c>
    </row>
    <row r="9309" spans="1:3" x14ac:dyDescent="0.25">
      <c r="A9309" t="s">
        <v>190</v>
      </c>
      <c r="B9309" t="s">
        <v>155</v>
      </c>
      <c r="C9309" s="1">
        <v>0.29477660467501399</v>
      </c>
    </row>
    <row r="9310" spans="1:3" x14ac:dyDescent="0.25">
      <c r="A9310" t="s">
        <v>190</v>
      </c>
      <c r="B9310" t="s">
        <v>162</v>
      </c>
      <c r="C9310" s="1">
        <v>0.31063484248290102</v>
      </c>
    </row>
    <row r="9311" spans="1:3" x14ac:dyDescent="0.25">
      <c r="A9311" t="s">
        <v>190</v>
      </c>
      <c r="B9311" t="s">
        <v>191</v>
      </c>
      <c r="C9311" s="1">
        <v>0.31180152794924298</v>
      </c>
    </row>
    <row r="9312" spans="1:3" x14ac:dyDescent="0.25">
      <c r="A9312" t="s">
        <v>190</v>
      </c>
      <c r="B9312" t="s">
        <v>302</v>
      </c>
      <c r="C9312" s="1">
        <v>0.32990407161347202</v>
      </c>
    </row>
    <row r="9313" spans="1:3" x14ac:dyDescent="0.25">
      <c r="A9313" t="s">
        <v>190</v>
      </c>
      <c r="B9313" t="s">
        <v>126</v>
      </c>
      <c r="C9313" s="1">
        <v>0.297390539841551</v>
      </c>
    </row>
    <row r="9314" spans="1:3" x14ac:dyDescent="0.25">
      <c r="A9314" t="s">
        <v>190</v>
      </c>
      <c r="B9314" t="s">
        <v>393</v>
      </c>
      <c r="C9314" s="1">
        <v>0.31154533265725098</v>
      </c>
    </row>
    <row r="9315" spans="1:3" x14ac:dyDescent="0.25">
      <c r="A9315" t="s">
        <v>190</v>
      </c>
      <c r="B9315" t="s">
        <v>193</v>
      </c>
      <c r="C9315" s="1">
        <v>0.30665658201623103</v>
      </c>
    </row>
    <row r="9316" spans="1:3" x14ac:dyDescent="0.25">
      <c r="A9316" t="s">
        <v>190</v>
      </c>
      <c r="B9316" t="s">
        <v>308</v>
      </c>
      <c r="C9316" s="1">
        <v>0.31985295419145898</v>
      </c>
    </row>
    <row r="9317" spans="1:3" x14ac:dyDescent="0.25">
      <c r="A9317" t="s">
        <v>190</v>
      </c>
      <c r="B9317" t="s">
        <v>196</v>
      </c>
      <c r="C9317" s="1">
        <v>0.29888244391212399</v>
      </c>
    </row>
    <row r="9318" spans="1:3" x14ac:dyDescent="0.25">
      <c r="A9318" t="s">
        <v>190</v>
      </c>
      <c r="B9318" t="s">
        <v>309</v>
      </c>
      <c r="C9318" s="1">
        <v>0.32894883148110099</v>
      </c>
    </row>
    <row r="9319" spans="1:3" x14ac:dyDescent="0.25">
      <c r="A9319" t="s">
        <v>190</v>
      </c>
      <c r="B9319" t="s">
        <v>128</v>
      </c>
      <c r="C9319" s="1">
        <v>0.337497750598093</v>
      </c>
    </row>
    <row r="9320" spans="1:3" x14ac:dyDescent="0.25">
      <c r="A9320" t="s">
        <v>190</v>
      </c>
      <c r="B9320" t="s">
        <v>199</v>
      </c>
      <c r="C9320" s="1">
        <v>0.29721758566154799</v>
      </c>
    </row>
    <row r="9321" spans="1:3" x14ac:dyDescent="0.25">
      <c r="A9321" t="s">
        <v>190</v>
      </c>
      <c r="B9321" t="s">
        <v>200</v>
      </c>
      <c r="C9321" s="1">
        <v>0.35096846051580699</v>
      </c>
    </row>
    <row r="9322" spans="1:3" x14ac:dyDescent="0.25">
      <c r="A9322" t="s">
        <v>190</v>
      </c>
      <c r="B9322" t="s">
        <v>201</v>
      </c>
      <c r="C9322" s="1">
        <v>0.30446715995454898</v>
      </c>
    </row>
    <row r="9323" spans="1:3" x14ac:dyDescent="0.25">
      <c r="A9323" t="s">
        <v>190</v>
      </c>
      <c r="B9323" t="s">
        <v>204</v>
      </c>
      <c r="C9323" s="1">
        <v>0.299986146829892</v>
      </c>
    </row>
    <row r="9324" spans="1:3" x14ac:dyDescent="0.25">
      <c r="A9324" t="s">
        <v>190</v>
      </c>
      <c r="B9324" t="s">
        <v>205</v>
      </c>
      <c r="C9324" s="1">
        <v>0.29534869758505</v>
      </c>
    </row>
    <row r="9325" spans="1:3" x14ac:dyDescent="0.25">
      <c r="A9325" t="s">
        <v>190</v>
      </c>
      <c r="B9325" t="s">
        <v>394</v>
      </c>
      <c r="C9325" s="1">
        <v>0.35142477869191202</v>
      </c>
    </row>
    <row r="9326" spans="1:3" x14ac:dyDescent="0.25">
      <c r="A9326" t="s">
        <v>190</v>
      </c>
      <c r="B9326" t="s">
        <v>318</v>
      </c>
      <c r="C9326" s="1">
        <v>0.31657527719877698</v>
      </c>
    </row>
    <row r="9327" spans="1:3" x14ac:dyDescent="0.25">
      <c r="A9327" t="s">
        <v>190</v>
      </c>
      <c r="B9327" t="s">
        <v>130</v>
      </c>
      <c r="C9327" s="1">
        <v>0.29134307677149401</v>
      </c>
    </row>
    <row r="9328" spans="1:3" x14ac:dyDescent="0.25">
      <c r="A9328" t="s">
        <v>190</v>
      </c>
      <c r="B9328" t="s">
        <v>131</v>
      </c>
      <c r="C9328" s="1">
        <v>0.36147630402497699</v>
      </c>
    </row>
    <row r="9329" spans="1:3" x14ac:dyDescent="0.25">
      <c r="A9329" t="s">
        <v>190</v>
      </c>
      <c r="B9329" t="s">
        <v>208</v>
      </c>
      <c r="C9329" s="1">
        <v>0.34233043370482702</v>
      </c>
    </row>
    <row r="9330" spans="1:3" x14ac:dyDescent="0.25">
      <c r="A9330" t="s">
        <v>190</v>
      </c>
      <c r="B9330" t="s">
        <v>209</v>
      </c>
      <c r="C9330" s="1">
        <v>0.313825014200033</v>
      </c>
    </row>
    <row r="9331" spans="1:3" x14ac:dyDescent="0.25">
      <c r="A9331" t="s">
        <v>190</v>
      </c>
      <c r="B9331" t="s">
        <v>210</v>
      </c>
      <c r="C9331" s="1">
        <v>0.31936888342291397</v>
      </c>
    </row>
    <row r="9332" spans="1:3" x14ac:dyDescent="0.25">
      <c r="A9332" t="s">
        <v>190</v>
      </c>
      <c r="B9332" t="s">
        <v>212</v>
      </c>
      <c r="C9332" s="1">
        <v>0.33651924530264399</v>
      </c>
    </row>
    <row r="9333" spans="1:3" x14ac:dyDescent="0.25">
      <c r="A9333" t="s">
        <v>190</v>
      </c>
      <c r="B9333" t="s">
        <v>397</v>
      </c>
      <c r="C9333" s="1">
        <v>0.30038894213393602</v>
      </c>
    </row>
    <row r="9334" spans="1:3" x14ac:dyDescent="0.25">
      <c r="A9334" t="s">
        <v>190</v>
      </c>
      <c r="B9334" t="s">
        <v>213</v>
      </c>
      <c r="C9334" s="1">
        <v>0.31789051307909499</v>
      </c>
    </row>
    <row r="9335" spans="1:3" x14ac:dyDescent="0.25">
      <c r="A9335" t="s">
        <v>190</v>
      </c>
      <c r="B9335" t="s">
        <v>214</v>
      </c>
      <c r="C9335" s="1">
        <v>0.303150650051832</v>
      </c>
    </row>
    <row r="9336" spans="1:3" x14ac:dyDescent="0.25">
      <c r="A9336" t="s">
        <v>190</v>
      </c>
      <c r="B9336" t="s">
        <v>215</v>
      </c>
      <c r="C9336" s="1">
        <v>0.30042402503572602</v>
      </c>
    </row>
    <row r="9337" spans="1:3" x14ac:dyDescent="0.25">
      <c r="A9337" t="s">
        <v>190</v>
      </c>
      <c r="B9337" t="s">
        <v>216</v>
      </c>
      <c r="C9337" s="1">
        <v>0.338736190224317</v>
      </c>
    </row>
    <row r="9338" spans="1:3" x14ac:dyDescent="0.25">
      <c r="A9338" t="s">
        <v>190</v>
      </c>
      <c r="B9338" t="s">
        <v>217</v>
      </c>
      <c r="C9338" s="1">
        <v>0.33049576844684603</v>
      </c>
    </row>
    <row r="9339" spans="1:3" x14ac:dyDescent="0.25">
      <c r="A9339" t="s">
        <v>190</v>
      </c>
      <c r="B9339" t="s">
        <v>218</v>
      </c>
      <c r="C9339" s="1">
        <v>0.31739259856838797</v>
      </c>
    </row>
    <row r="9340" spans="1:3" x14ac:dyDescent="0.25">
      <c r="A9340" t="s">
        <v>190</v>
      </c>
      <c r="B9340" t="s">
        <v>219</v>
      </c>
      <c r="C9340" s="1">
        <v>0.32385760840650701</v>
      </c>
    </row>
    <row r="9341" spans="1:3" x14ac:dyDescent="0.25">
      <c r="A9341" t="s">
        <v>190</v>
      </c>
      <c r="B9341" t="s">
        <v>398</v>
      </c>
      <c r="C9341" s="1">
        <v>0.300587994541899</v>
      </c>
    </row>
    <row r="9342" spans="1:3" x14ac:dyDescent="0.25">
      <c r="A9342" t="s">
        <v>190</v>
      </c>
      <c r="B9342" t="s">
        <v>399</v>
      </c>
      <c r="C9342" s="1">
        <v>0.32439993609116502</v>
      </c>
    </row>
    <row r="9343" spans="1:3" x14ac:dyDescent="0.25">
      <c r="A9343" t="s">
        <v>190</v>
      </c>
      <c r="B9343" t="s">
        <v>225</v>
      </c>
      <c r="C9343" s="1">
        <v>0.33629178811014399</v>
      </c>
    </row>
    <row r="9344" spans="1:3" x14ac:dyDescent="0.25">
      <c r="A9344" t="s">
        <v>190</v>
      </c>
      <c r="B9344" t="s">
        <v>137</v>
      </c>
      <c r="C9344" s="1">
        <v>0.30518150889697598</v>
      </c>
    </row>
    <row r="9345" spans="1:3" x14ac:dyDescent="0.25">
      <c r="A9345" t="s">
        <v>190</v>
      </c>
      <c r="B9345" t="s">
        <v>227</v>
      </c>
      <c r="C9345" s="1">
        <v>0.33347718541759103</v>
      </c>
    </row>
    <row r="9346" spans="1:3" x14ac:dyDescent="0.25">
      <c r="A9346" t="s">
        <v>190</v>
      </c>
      <c r="B9346" t="s">
        <v>228</v>
      </c>
      <c r="C9346" s="1">
        <v>0.35914694906210898</v>
      </c>
    </row>
    <row r="9347" spans="1:3" x14ac:dyDescent="0.25">
      <c r="A9347" t="s">
        <v>190</v>
      </c>
      <c r="B9347" t="s">
        <v>229</v>
      </c>
      <c r="C9347" s="1">
        <v>0.29869072686903703</v>
      </c>
    </row>
    <row r="9348" spans="1:3" x14ac:dyDescent="0.25">
      <c r="A9348" t="s">
        <v>190</v>
      </c>
      <c r="B9348" t="s">
        <v>230</v>
      </c>
      <c r="C9348" s="1">
        <v>0.30688866026026201</v>
      </c>
    </row>
    <row r="9349" spans="1:3" x14ac:dyDescent="0.25">
      <c r="A9349" t="s">
        <v>190</v>
      </c>
      <c r="B9349" t="s">
        <v>231</v>
      </c>
      <c r="C9349" s="1">
        <v>0.31555795507379902</v>
      </c>
    </row>
    <row r="9350" spans="1:3" x14ac:dyDescent="0.25">
      <c r="A9350" t="s">
        <v>190</v>
      </c>
      <c r="B9350" t="s">
        <v>233</v>
      </c>
      <c r="C9350" s="1">
        <v>0.303895319570052</v>
      </c>
    </row>
    <row r="9351" spans="1:3" x14ac:dyDescent="0.25">
      <c r="A9351" t="s">
        <v>190</v>
      </c>
      <c r="B9351" t="s">
        <v>140</v>
      </c>
      <c r="C9351" s="1">
        <v>0.31090204571364499</v>
      </c>
    </row>
    <row r="9352" spans="1:3" x14ac:dyDescent="0.25">
      <c r="A9352" t="s">
        <v>190</v>
      </c>
      <c r="B9352" t="s">
        <v>234</v>
      </c>
      <c r="C9352" s="1">
        <v>0.30290322845644202</v>
      </c>
    </row>
    <row r="9353" spans="1:3" x14ac:dyDescent="0.25">
      <c r="A9353" t="s">
        <v>190</v>
      </c>
      <c r="B9353" t="s">
        <v>414</v>
      </c>
      <c r="C9353" s="1">
        <v>0.299207334126803</v>
      </c>
    </row>
    <row r="9354" spans="1:3" x14ac:dyDescent="0.25">
      <c r="A9354" t="s">
        <v>190</v>
      </c>
      <c r="B9354" t="s">
        <v>409</v>
      </c>
      <c r="C9354" s="1">
        <v>0.29680619457650997</v>
      </c>
    </row>
    <row r="9355" spans="1:3" x14ac:dyDescent="0.25">
      <c r="A9355" t="s">
        <v>190</v>
      </c>
      <c r="B9355" t="s">
        <v>235</v>
      </c>
      <c r="C9355" s="1">
        <v>0.29002175678247799</v>
      </c>
    </row>
    <row r="9356" spans="1:3" x14ac:dyDescent="0.25">
      <c r="A9356" t="s">
        <v>190</v>
      </c>
      <c r="B9356" t="s">
        <v>236</v>
      </c>
      <c r="C9356" s="1">
        <v>0.34506371910238998</v>
      </c>
    </row>
    <row r="9357" spans="1:3" x14ac:dyDescent="0.25">
      <c r="A9357" t="s">
        <v>190</v>
      </c>
      <c r="B9357" t="s">
        <v>141</v>
      </c>
      <c r="C9357" s="1">
        <v>0.33318588660049098</v>
      </c>
    </row>
    <row r="9358" spans="1:3" x14ac:dyDescent="0.25">
      <c r="A9358" t="s">
        <v>190</v>
      </c>
      <c r="B9358" t="s">
        <v>350</v>
      </c>
      <c r="C9358" s="1">
        <v>0.32115598744315399</v>
      </c>
    </row>
    <row r="9359" spans="1:3" x14ac:dyDescent="0.25">
      <c r="A9359" t="s">
        <v>190</v>
      </c>
      <c r="B9359" t="s">
        <v>237</v>
      </c>
      <c r="C9359" s="1">
        <v>0.31550299233803603</v>
      </c>
    </row>
    <row r="9360" spans="1:3" x14ac:dyDescent="0.25">
      <c r="A9360" t="s">
        <v>190</v>
      </c>
      <c r="B9360" t="s">
        <v>239</v>
      </c>
      <c r="C9360" s="1">
        <v>0.31733022832508201</v>
      </c>
    </row>
    <row r="9361" spans="1:3" x14ac:dyDescent="0.25">
      <c r="A9361" t="s">
        <v>190</v>
      </c>
      <c r="B9361" t="s">
        <v>242</v>
      </c>
      <c r="C9361" s="1">
        <v>0.355993282088376</v>
      </c>
    </row>
    <row r="9362" spans="1:3" x14ac:dyDescent="0.25">
      <c r="A9362" t="s">
        <v>190</v>
      </c>
      <c r="B9362" t="s">
        <v>243</v>
      </c>
      <c r="C9362" s="1">
        <v>0.31135279227745</v>
      </c>
    </row>
    <row r="9363" spans="1:3" x14ac:dyDescent="0.25">
      <c r="A9363" t="s">
        <v>190</v>
      </c>
      <c r="B9363" t="s">
        <v>360</v>
      </c>
      <c r="C9363" s="1">
        <v>0.30192250716796099</v>
      </c>
    </row>
    <row r="9364" spans="1:3" x14ac:dyDescent="0.25">
      <c r="A9364" t="s">
        <v>190</v>
      </c>
      <c r="B9364" t="s">
        <v>361</v>
      </c>
      <c r="C9364" s="1">
        <v>0.32382160936006499</v>
      </c>
    </row>
    <row r="9365" spans="1:3" x14ac:dyDescent="0.25">
      <c r="A9365" t="s">
        <v>190</v>
      </c>
      <c r="B9365" t="s">
        <v>246</v>
      </c>
      <c r="C9365" s="1">
        <v>0.33433609986903301</v>
      </c>
    </row>
    <row r="9366" spans="1:3" x14ac:dyDescent="0.25">
      <c r="A9366" t="s">
        <v>190</v>
      </c>
      <c r="B9366" t="s">
        <v>247</v>
      </c>
      <c r="C9366" s="1">
        <v>0.30871440669736799</v>
      </c>
    </row>
    <row r="9367" spans="1:3" x14ac:dyDescent="0.25">
      <c r="A9367" t="s">
        <v>190</v>
      </c>
      <c r="B9367" t="s">
        <v>249</v>
      </c>
      <c r="C9367" s="1">
        <v>0.30098125678827797</v>
      </c>
    </row>
    <row r="9368" spans="1:3" x14ac:dyDescent="0.25">
      <c r="A9368" t="s">
        <v>190</v>
      </c>
      <c r="B9368" t="s">
        <v>150</v>
      </c>
      <c r="C9368" s="1">
        <v>0.29086906752723901</v>
      </c>
    </row>
    <row r="9369" spans="1:3" x14ac:dyDescent="0.25">
      <c r="A9369" t="s">
        <v>190</v>
      </c>
      <c r="B9369" t="s">
        <v>250</v>
      </c>
      <c r="C9369" s="1">
        <v>0.334673772339938</v>
      </c>
    </row>
    <row r="9370" spans="1:3" x14ac:dyDescent="0.25">
      <c r="A9370" t="s">
        <v>190</v>
      </c>
      <c r="B9370" t="s">
        <v>253</v>
      </c>
      <c r="C9370" s="1">
        <v>0.29653010381553602</v>
      </c>
    </row>
    <row r="9371" spans="1:3" x14ac:dyDescent="0.25">
      <c r="A9371" t="s">
        <v>190</v>
      </c>
      <c r="B9371" t="s">
        <v>365</v>
      </c>
      <c r="C9371" s="1">
        <v>0.32423278283982798</v>
      </c>
    </row>
    <row r="9372" spans="1:3" x14ac:dyDescent="0.25">
      <c r="A9372" t="s">
        <v>190</v>
      </c>
      <c r="B9372" t="s">
        <v>404</v>
      </c>
      <c r="C9372" s="1">
        <v>0.29640184815724602</v>
      </c>
    </row>
    <row r="9373" spans="1:3" x14ac:dyDescent="0.25">
      <c r="A9373" t="s">
        <v>190</v>
      </c>
      <c r="B9373" t="s">
        <v>366</v>
      </c>
      <c r="C9373" s="1">
        <v>0.30953108545708002</v>
      </c>
    </row>
    <row r="9374" spans="1:3" x14ac:dyDescent="0.25">
      <c r="A9374" t="s">
        <v>190</v>
      </c>
      <c r="B9374" t="s">
        <v>368</v>
      </c>
      <c r="C9374" s="1">
        <v>0.33592371071793098</v>
      </c>
    </row>
    <row r="9375" spans="1:3" x14ac:dyDescent="0.25">
      <c r="A9375" t="s">
        <v>190</v>
      </c>
      <c r="B9375" t="s">
        <v>258</v>
      </c>
      <c r="C9375" s="1">
        <v>0.28935354243524603</v>
      </c>
    </row>
    <row r="9376" spans="1:3" x14ac:dyDescent="0.25">
      <c r="A9376" t="s">
        <v>190</v>
      </c>
      <c r="B9376" t="s">
        <v>416</v>
      </c>
      <c r="C9376" s="1">
        <v>0.33677562031003899</v>
      </c>
    </row>
    <row r="9377" spans="1:3" x14ac:dyDescent="0.25">
      <c r="A9377" t="s">
        <v>190</v>
      </c>
      <c r="B9377" t="s">
        <v>369</v>
      </c>
      <c r="C9377" s="1">
        <v>0.29660631653519698</v>
      </c>
    </row>
    <row r="9378" spans="1:3" x14ac:dyDescent="0.25">
      <c r="A9378" t="s">
        <v>190</v>
      </c>
      <c r="B9378" t="s">
        <v>371</v>
      </c>
      <c r="C9378" s="1">
        <v>0.310432979733409</v>
      </c>
    </row>
    <row r="9379" spans="1:3" x14ac:dyDescent="0.25">
      <c r="A9379" t="s">
        <v>190</v>
      </c>
      <c r="B9379" t="s">
        <v>261</v>
      </c>
      <c r="C9379" s="1">
        <v>0.34069518964290901</v>
      </c>
    </row>
    <row r="9380" spans="1:3" x14ac:dyDescent="0.25">
      <c r="A9380" t="s">
        <v>190</v>
      </c>
      <c r="B9380" t="s">
        <v>262</v>
      </c>
      <c r="C9380" s="1">
        <v>0.32778314540286002</v>
      </c>
    </row>
    <row r="9381" spans="1:3" x14ac:dyDescent="0.25">
      <c r="A9381" t="s">
        <v>190</v>
      </c>
      <c r="B9381" t="s">
        <v>417</v>
      </c>
      <c r="C9381" s="1">
        <v>0.31140759501283299</v>
      </c>
    </row>
    <row r="9382" spans="1:3" x14ac:dyDescent="0.25">
      <c r="A9382" t="s">
        <v>190</v>
      </c>
      <c r="B9382" t="s">
        <v>264</v>
      </c>
      <c r="C9382" s="1">
        <v>0.305063774435888</v>
      </c>
    </row>
    <row r="9383" spans="1:3" x14ac:dyDescent="0.25">
      <c r="A9383" t="s">
        <v>190</v>
      </c>
      <c r="B9383" t="s">
        <v>383</v>
      </c>
      <c r="C9383" s="1">
        <v>0.32268397489011302</v>
      </c>
    </row>
    <row r="9384" spans="1:3" x14ac:dyDescent="0.25">
      <c r="A9384" t="s">
        <v>190</v>
      </c>
      <c r="B9384" t="s">
        <v>406</v>
      </c>
      <c r="C9384" s="1">
        <v>0.29384884309793602</v>
      </c>
    </row>
    <row r="9385" spans="1:3" x14ac:dyDescent="0.25">
      <c r="A9385" t="s">
        <v>190</v>
      </c>
      <c r="B9385" t="s">
        <v>267</v>
      </c>
      <c r="C9385" s="1">
        <v>0.32049814214406203</v>
      </c>
    </row>
    <row r="9386" spans="1:3" x14ac:dyDescent="0.25">
      <c r="A9386" t="s">
        <v>190</v>
      </c>
      <c r="B9386" t="s">
        <v>268</v>
      </c>
      <c r="C9386" s="1">
        <v>0.29716056590054302</v>
      </c>
    </row>
    <row r="9387" spans="1:3" x14ac:dyDescent="0.25">
      <c r="A9387" t="s">
        <v>190</v>
      </c>
      <c r="B9387" t="s">
        <v>271</v>
      </c>
      <c r="C9387" s="1">
        <v>0.328019801391085</v>
      </c>
    </row>
    <row r="9388" spans="1:3" x14ac:dyDescent="0.25">
      <c r="A9388" t="s">
        <v>190</v>
      </c>
      <c r="B9388" t="s">
        <v>407</v>
      </c>
      <c r="C9388" s="1">
        <v>0.29080904992294199</v>
      </c>
    </row>
    <row r="9389" spans="1:3" x14ac:dyDescent="0.25">
      <c r="A9389" t="s">
        <v>190</v>
      </c>
      <c r="B9389" t="s">
        <v>272</v>
      </c>
      <c r="C9389" s="1">
        <v>0.30036992278836</v>
      </c>
    </row>
    <row r="9390" spans="1:3" x14ac:dyDescent="0.25">
      <c r="A9390" t="s">
        <v>190</v>
      </c>
      <c r="B9390" t="s">
        <v>153</v>
      </c>
      <c r="C9390" s="1">
        <v>0.29901697479959699</v>
      </c>
    </row>
    <row r="9391" spans="1:3" x14ac:dyDescent="0.25">
      <c r="A9391" t="s">
        <v>299</v>
      </c>
      <c r="B9391" t="s">
        <v>128</v>
      </c>
      <c r="C9391" s="1">
        <v>0.31130832927228502</v>
      </c>
    </row>
    <row r="9392" spans="1:3" x14ac:dyDescent="0.25">
      <c r="A9392" t="s">
        <v>299</v>
      </c>
      <c r="B9392" t="s">
        <v>131</v>
      </c>
      <c r="C9392" s="1">
        <v>0.29043031960495702</v>
      </c>
    </row>
    <row r="9393" spans="1:3" x14ac:dyDescent="0.25">
      <c r="A9393" t="s">
        <v>299</v>
      </c>
      <c r="B9393" t="s">
        <v>208</v>
      </c>
      <c r="C9393" s="1">
        <v>0.29629829832671301</v>
      </c>
    </row>
    <row r="9394" spans="1:3" x14ac:dyDescent="0.25">
      <c r="A9394" t="s">
        <v>299</v>
      </c>
      <c r="B9394" t="s">
        <v>239</v>
      </c>
      <c r="C9394" s="1">
        <v>0.30639223644736702</v>
      </c>
    </row>
    <row r="9395" spans="1:3" x14ac:dyDescent="0.25">
      <c r="A9395" t="s">
        <v>299</v>
      </c>
      <c r="B9395" t="s">
        <v>143</v>
      </c>
      <c r="C9395" s="1">
        <v>0.31412586731674103</v>
      </c>
    </row>
    <row r="9396" spans="1:3" x14ac:dyDescent="0.25">
      <c r="A9396" t="s">
        <v>299</v>
      </c>
      <c r="B9396" t="s">
        <v>242</v>
      </c>
      <c r="C9396" s="1">
        <v>0.29382018200091398</v>
      </c>
    </row>
    <row r="9397" spans="1:3" x14ac:dyDescent="0.25">
      <c r="A9397" t="s">
        <v>299</v>
      </c>
      <c r="B9397" t="s">
        <v>146</v>
      </c>
      <c r="C9397" s="1">
        <v>0.29941211271040902</v>
      </c>
    </row>
    <row r="9398" spans="1:3" x14ac:dyDescent="0.25">
      <c r="A9398" t="s">
        <v>299</v>
      </c>
      <c r="B9398" t="s">
        <v>152</v>
      </c>
      <c r="C9398" s="1">
        <v>0.29089920897085703</v>
      </c>
    </row>
    <row r="9399" spans="1:3" x14ac:dyDescent="0.25">
      <c r="A9399" t="s">
        <v>299</v>
      </c>
      <c r="B9399" t="s">
        <v>153</v>
      </c>
      <c r="C9399" s="1">
        <v>0.30876283515578101</v>
      </c>
    </row>
    <row r="9400" spans="1:3" x14ac:dyDescent="0.25">
      <c r="A9400" t="s">
        <v>300</v>
      </c>
      <c r="B9400" t="s">
        <v>155</v>
      </c>
      <c r="C9400" s="1">
        <v>0.301310007364957</v>
      </c>
    </row>
    <row r="9401" spans="1:3" x14ac:dyDescent="0.25">
      <c r="A9401" t="s">
        <v>300</v>
      </c>
      <c r="B9401" t="s">
        <v>162</v>
      </c>
      <c r="C9401" s="1">
        <v>0.33688954897943701</v>
      </c>
    </row>
    <row r="9402" spans="1:3" x14ac:dyDescent="0.25">
      <c r="A9402" t="s">
        <v>300</v>
      </c>
      <c r="B9402" t="s">
        <v>302</v>
      </c>
      <c r="C9402" s="1">
        <v>0.32240659565156199</v>
      </c>
    </row>
    <row r="9403" spans="1:3" x14ac:dyDescent="0.25">
      <c r="A9403" t="s">
        <v>300</v>
      </c>
      <c r="B9403" t="s">
        <v>303</v>
      </c>
      <c r="C9403" s="1">
        <v>0.31636455377279499</v>
      </c>
    </row>
    <row r="9404" spans="1:3" x14ac:dyDescent="0.25">
      <c r="A9404" t="s">
        <v>300</v>
      </c>
      <c r="B9404" t="s">
        <v>304</v>
      </c>
      <c r="C9404" s="1">
        <v>0.29648353705057401</v>
      </c>
    </row>
    <row r="9405" spans="1:3" x14ac:dyDescent="0.25">
      <c r="A9405" t="s">
        <v>300</v>
      </c>
      <c r="B9405" t="s">
        <v>305</v>
      </c>
      <c r="C9405" s="1">
        <v>0.29811951046712798</v>
      </c>
    </row>
    <row r="9406" spans="1:3" x14ac:dyDescent="0.25">
      <c r="A9406" t="s">
        <v>300</v>
      </c>
      <c r="B9406" t="s">
        <v>192</v>
      </c>
      <c r="C9406" s="1">
        <v>0.29654970713858297</v>
      </c>
    </row>
    <row r="9407" spans="1:3" x14ac:dyDescent="0.25">
      <c r="A9407" t="s">
        <v>300</v>
      </c>
      <c r="B9407" t="s">
        <v>306</v>
      </c>
      <c r="C9407" s="1">
        <v>0.30795027329380198</v>
      </c>
    </row>
    <row r="9408" spans="1:3" x14ac:dyDescent="0.25">
      <c r="A9408" t="s">
        <v>300</v>
      </c>
      <c r="B9408" t="s">
        <v>195</v>
      </c>
      <c r="C9408" s="1">
        <v>0.313949181491884</v>
      </c>
    </row>
    <row r="9409" spans="1:3" x14ac:dyDescent="0.25">
      <c r="A9409" t="s">
        <v>300</v>
      </c>
      <c r="B9409" t="s">
        <v>307</v>
      </c>
      <c r="C9409" s="1">
        <v>0.29526936179174901</v>
      </c>
    </row>
    <row r="9410" spans="1:3" x14ac:dyDescent="0.25">
      <c r="A9410" t="s">
        <v>300</v>
      </c>
      <c r="B9410" t="s">
        <v>308</v>
      </c>
      <c r="C9410" s="1">
        <v>0.28958534009560299</v>
      </c>
    </row>
    <row r="9411" spans="1:3" x14ac:dyDescent="0.25">
      <c r="A9411" t="s">
        <v>300</v>
      </c>
      <c r="B9411" t="s">
        <v>196</v>
      </c>
      <c r="C9411" s="1">
        <v>0.30292533546771599</v>
      </c>
    </row>
    <row r="9412" spans="1:3" x14ac:dyDescent="0.25">
      <c r="A9412" t="s">
        <v>300</v>
      </c>
      <c r="B9412" t="s">
        <v>197</v>
      </c>
      <c r="C9412" s="1">
        <v>0.32885796262112799</v>
      </c>
    </row>
    <row r="9413" spans="1:3" x14ac:dyDescent="0.25">
      <c r="A9413" t="s">
        <v>300</v>
      </c>
      <c r="B9413" t="s">
        <v>309</v>
      </c>
      <c r="C9413" s="1">
        <v>0.31464722808615198</v>
      </c>
    </row>
    <row r="9414" spans="1:3" x14ac:dyDescent="0.25">
      <c r="A9414" t="s">
        <v>300</v>
      </c>
      <c r="B9414" t="s">
        <v>128</v>
      </c>
      <c r="C9414" s="1">
        <v>0.32405608706598399</v>
      </c>
    </row>
    <row r="9415" spans="1:3" x14ac:dyDescent="0.25">
      <c r="A9415" t="s">
        <v>300</v>
      </c>
      <c r="B9415" t="s">
        <v>311</v>
      </c>
      <c r="C9415" s="1">
        <v>0.32970882672319601</v>
      </c>
    </row>
    <row r="9416" spans="1:3" x14ac:dyDescent="0.25">
      <c r="A9416" t="s">
        <v>300</v>
      </c>
      <c r="B9416" t="s">
        <v>312</v>
      </c>
      <c r="C9416" s="1">
        <v>0.302490275065531</v>
      </c>
    </row>
    <row r="9417" spans="1:3" x14ac:dyDescent="0.25">
      <c r="A9417" t="s">
        <v>300</v>
      </c>
      <c r="B9417" t="s">
        <v>200</v>
      </c>
      <c r="C9417" s="1">
        <v>0.29791172372478403</v>
      </c>
    </row>
    <row r="9418" spans="1:3" x14ac:dyDescent="0.25">
      <c r="A9418" t="s">
        <v>300</v>
      </c>
      <c r="B9418" t="s">
        <v>315</v>
      </c>
      <c r="C9418" s="1">
        <v>0.29256135279725598</v>
      </c>
    </row>
    <row r="9419" spans="1:3" x14ac:dyDescent="0.25">
      <c r="A9419" t="s">
        <v>300</v>
      </c>
      <c r="B9419" t="s">
        <v>203</v>
      </c>
      <c r="C9419" s="1">
        <v>0.29582823518894202</v>
      </c>
    </row>
    <row r="9420" spans="1:3" x14ac:dyDescent="0.25">
      <c r="A9420" t="s">
        <v>300</v>
      </c>
      <c r="B9420" t="s">
        <v>317</v>
      </c>
      <c r="C9420" s="1">
        <v>0.30243002931590701</v>
      </c>
    </row>
    <row r="9421" spans="1:3" x14ac:dyDescent="0.25">
      <c r="A9421" t="s">
        <v>300</v>
      </c>
      <c r="B9421" t="s">
        <v>318</v>
      </c>
      <c r="C9421" s="1">
        <v>0.30912565769988098</v>
      </c>
    </row>
    <row r="9422" spans="1:3" x14ac:dyDescent="0.25">
      <c r="A9422" t="s">
        <v>300</v>
      </c>
      <c r="B9422" t="s">
        <v>130</v>
      </c>
      <c r="C9422" s="1">
        <v>0.29567498923735902</v>
      </c>
    </row>
    <row r="9423" spans="1:3" x14ac:dyDescent="0.25">
      <c r="A9423" t="s">
        <v>300</v>
      </c>
      <c r="B9423" t="s">
        <v>319</v>
      </c>
      <c r="C9423" s="1">
        <v>0.32187724871656098</v>
      </c>
    </row>
    <row r="9424" spans="1:3" x14ac:dyDescent="0.25">
      <c r="A9424" t="s">
        <v>300</v>
      </c>
      <c r="B9424" t="s">
        <v>206</v>
      </c>
      <c r="C9424" s="1">
        <v>0.31731685203180698</v>
      </c>
    </row>
    <row r="9425" spans="1:3" x14ac:dyDescent="0.25">
      <c r="A9425" t="s">
        <v>300</v>
      </c>
      <c r="B9425" t="s">
        <v>320</v>
      </c>
      <c r="C9425" s="1">
        <v>0.292286226433767</v>
      </c>
    </row>
    <row r="9426" spans="1:3" x14ac:dyDescent="0.25">
      <c r="A9426" t="s">
        <v>300</v>
      </c>
      <c r="B9426" t="s">
        <v>321</v>
      </c>
      <c r="C9426" s="1">
        <v>0.30360064433983602</v>
      </c>
    </row>
    <row r="9427" spans="1:3" x14ac:dyDescent="0.25">
      <c r="A9427" t="s">
        <v>300</v>
      </c>
      <c r="B9427" t="s">
        <v>131</v>
      </c>
      <c r="C9427" s="1">
        <v>0.35555334501625901</v>
      </c>
    </row>
    <row r="9428" spans="1:3" x14ac:dyDescent="0.25">
      <c r="A9428" t="s">
        <v>300</v>
      </c>
      <c r="B9428" t="s">
        <v>322</v>
      </c>
      <c r="C9428" s="1">
        <v>0.29868984494356599</v>
      </c>
    </row>
    <row r="9429" spans="1:3" x14ac:dyDescent="0.25">
      <c r="A9429" t="s">
        <v>300</v>
      </c>
      <c r="B9429" t="s">
        <v>325</v>
      </c>
      <c r="C9429" s="1">
        <v>0.29722834815438198</v>
      </c>
    </row>
    <row r="9430" spans="1:3" x14ac:dyDescent="0.25">
      <c r="A9430" t="s">
        <v>300</v>
      </c>
      <c r="B9430" t="s">
        <v>326</v>
      </c>
      <c r="C9430" s="1">
        <v>0.28955440427971602</v>
      </c>
    </row>
    <row r="9431" spans="1:3" x14ac:dyDescent="0.25">
      <c r="A9431" t="s">
        <v>300</v>
      </c>
      <c r="B9431" t="s">
        <v>208</v>
      </c>
      <c r="C9431" s="1">
        <v>0.34979306090018603</v>
      </c>
    </row>
    <row r="9432" spans="1:3" x14ac:dyDescent="0.25">
      <c r="A9432" t="s">
        <v>300</v>
      </c>
      <c r="B9432" t="s">
        <v>209</v>
      </c>
      <c r="C9432" s="1">
        <v>0.29388965851562898</v>
      </c>
    </row>
    <row r="9433" spans="1:3" x14ac:dyDescent="0.25">
      <c r="A9433" t="s">
        <v>300</v>
      </c>
      <c r="B9433" t="s">
        <v>211</v>
      </c>
      <c r="C9433" s="1">
        <v>0.31583591488526402</v>
      </c>
    </row>
    <row r="9434" spans="1:3" x14ac:dyDescent="0.25">
      <c r="A9434" t="s">
        <v>300</v>
      </c>
      <c r="B9434" t="s">
        <v>213</v>
      </c>
      <c r="C9434" s="1">
        <v>0.29748012601142798</v>
      </c>
    </row>
    <row r="9435" spans="1:3" x14ac:dyDescent="0.25">
      <c r="A9435" t="s">
        <v>300</v>
      </c>
      <c r="B9435" t="s">
        <v>331</v>
      </c>
      <c r="C9435" s="1">
        <v>0.30867541157737499</v>
      </c>
    </row>
    <row r="9436" spans="1:3" x14ac:dyDescent="0.25">
      <c r="A9436" t="s">
        <v>300</v>
      </c>
      <c r="B9436" t="s">
        <v>214</v>
      </c>
      <c r="C9436" s="1">
        <v>0.294417903049354</v>
      </c>
    </row>
    <row r="9437" spans="1:3" x14ac:dyDescent="0.25">
      <c r="A9437" t="s">
        <v>300</v>
      </c>
      <c r="B9437" t="s">
        <v>215</v>
      </c>
      <c r="C9437" s="1">
        <v>0.28960159727360402</v>
      </c>
    </row>
    <row r="9438" spans="1:3" x14ac:dyDescent="0.25">
      <c r="A9438" t="s">
        <v>300</v>
      </c>
      <c r="B9438" t="s">
        <v>135</v>
      </c>
      <c r="C9438" s="1">
        <v>0.33449529039419101</v>
      </c>
    </row>
    <row r="9439" spans="1:3" x14ac:dyDescent="0.25">
      <c r="A9439" t="s">
        <v>300</v>
      </c>
      <c r="B9439" t="s">
        <v>219</v>
      </c>
      <c r="C9439" s="1">
        <v>0.29823625661550901</v>
      </c>
    </row>
    <row r="9440" spans="1:3" x14ac:dyDescent="0.25">
      <c r="A9440" t="s">
        <v>300</v>
      </c>
      <c r="B9440" t="s">
        <v>224</v>
      </c>
      <c r="C9440" s="1">
        <v>0.30571521852308498</v>
      </c>
    </row>
    <row r="9441" spans="1:3" x14ac:dyDescent="0.25">
      <c r="A9441" t="s">
        <v>300</v>
      </c>
      <c r="B9441" t="s">
        <v>338</v>
      </c>
      <c r="C9441" s="1">
        <v>0.32225404260764401</v>
      </c>
    </row>
    <row r="9442" spans="1:3" x14ac:dyDescent="0.25">
      <c r="A9442" t="s">
        <v>300</v>
      </c>
      <c r="B9442" t="s">
        <v>226</v>
      </c>
      <c r="C9442" s="1">
        <v>0.29213321244204199</v>
      </c>
    </row>
    <row r="9443" spans="1:3" x14ac:dyDescent="0.25">
      <c r="A9443" t="s">
        <v>300</v>
      </c>
      <c r="B9443" t="s">
        <v>137</v>
      </c>
      <c r="C9443" s="1">
        <v>0.29003956885752802</v>
      </c>
    </row>
    <row r="9444" spans="1:3" x14ac:dyDescent="0.25">
      <c r="A9444" t="s">
        <v>300</v>
      </c>
      <c r="B9444" t="s">
        <v>227</v>
      </c>
      <c r="C9444" s="1">
        <v>0.34355098911746601</v>
      </c>
    </row>
    <row r="9445" spans="1:3" x14ac:dyDescent="0.25">
      <c r="A9445" t="s">
        <v>300</v>
      </c>
      <c r="B9445" t="s">
        <v>339</v>
      </c>
      <c r="C9445" s="1">
        <v>0.317423735516846</v>
      </c>
    </row>
    <row r="9446" spans="1:3" x14ac:dyDescent="0.25">
      <c r="A9446" t="s">
        <v>300</v>
      </c>
      <c r="B9446" t="s">
        <v>228</v>
      </c>
      <c r="C9446" s="1">
        <v>0.30956854984790799</v>
      </c>
    </row>
    <row r="9447" spans="1:3" x14ac:dyDescent="0.25">
      <c r="A9447" t="s">
        <v>300</v>
      </c>
      <c r="B9447" t="s">
        <v>229</v>
      </c>
      <c r="C9447" s="1">
        <v>0.32293976288625698</v>
      </c>
    </row>
    <row r="9448" spans="1:3" x14ac:dyDescent="0.25">
      <c r="A9448" t="s">
        <v>300</v>
      </c>
      <c r="B9448" t="s">
        <v>341</v>
      </c>
      <c r="C9448" s="1">
        <v>0.29748470389662601</v>
      </c>
    </row>
    <row r="9449" spans="1:3" x14ac:dyDescent="0.25">
      <c r="A9449" t="s">
        <v>300</v>
      </c>
      <c r="B9449" t="s">
        <v>342</v>
      </c>
      <c r="C9449" s="1">
        <v>0.32744540457378402</v>
      </c>
    </row>
    <row r="9450" spans="1:3" x14ac:dyDescent="0.25">
      <c r="A9450" t="s">
        <v>300</v>
      </c>
      <c r="B9450" t="s">
        <v>343</v>
      </c>
      <c r="C9450" s="1">
        <v>0.29720821230615302</v>
      </c>
    </row>
    <row r="9451" spans="1:3" x14ac:dyDescent="0.25">
      <c r="A9451" t="s">
        <v>300</v>
      </c>
      <c r="B9451" t="s">
        <v>344</v>
      </c>
      <c r="C9451" s="1">
        <v>0.33159753982444301</v>
      </c>
    </row>
    <row r="9452" spans="1:3" x14ac:dyDescent="0.25">
      <c r="A9452" t="s">
        <v>300</v>
      </c>
      <c r="B9452" t="s">
        <v>232</v>
      </c>
      <c r="C9452" s="1">
        <v>0.339217959669667</v>
      </c>
    </row>
    <row r="9453" spans="1:3" x14ac:dyDescent="0.25">
      <c r="A9453" t="s">
        <v>300</v>
      </c>
      <c r="B9453" t="s">
        <v>233</v>
      </c>
      <c r="C9453" s="1">
        <v>0.29506668190426499</v>
      </c>
    </row>
    <row r="9454" spans="1:3" x14ac:dyDescent="0.25">
      <c r="A9454" t="s">
        <v>300</v>
      </c>
      <c r="B9454" t="s">
        <v>234</v>
      </c>
      <c r="C9454" s="1">
        <v>0.297817588925823</v>
      </c>
    </row>
    <row r="9455" spans="1:3" x14ac:dyDescent="0.25">
      <c r="A9455" t="s">
        <v>300</v>
      </c>
      <c r="B9455" t="s">
        <v>235</v>
      </c>
      <c r="C9455" s="1">
        <v>0.289992160646178</v>
      </c>
    </row>
    <row r="9456" spans="1:3" x14ac:dyDescent="0.25">
      <c r="A9456" t="s">
        <v>300</v>
      </c>
      <c r="B9456" t="s">
        <v>424</v>
      </c>
      <c r="C9456" s="1">
        <v>0.29604576363262902</v>
      </c>
    </row>
    <row r="9457" spans="1:3" x14ac:dyDescent="0.25">
      <c r="A9457" t="s">
        <v>300</v>
      </c>
      <c r="B9457" t="s">
        <v>141</v>
      </c>
      <c r="C9457" s="1">
        <v>0.31929817273385502</v>
      </c>
    </row>
    <row r="9458" spans="1:3" x14ac:dyDescent="0.25">
      <c r="A9458" t="s">
        <v>300</v>
      </c>
      <c r="B9458" t="s">
        <v>346</v>
      </c>
      <c r="C9458" s="1">
        <v>0.30227268355450498</v>
      </c>
    </row>
    <row r="9459" spans="1:3" x14ac:dyDescent="0.25">
      <c r="A9459" t="s">
        <v>300</v>
      </c>
      <c r="B9459" t="s">
        <v>347</v>
      </c>
      <c r="C9459" s="1">
        <v>0.29155017220714502</v>
      </c>
    </row>
    <row r="9460" spans="1:3" x14ac:dyDescent="0.25">
      <c r="A9460" t="s">
        <v>300</v>
      </c>
      <c r="B9460" t="s">
        <v>348</v>
      </c>
      <c r="C9460" s="1">
        <v>0.322014637604631</v>
      </c>
    </row>
    <row r="9461" spans="1:3" x14ac:dyDescent="0.25">
      <c r="A9461" t="s">
        <v>300</v>
      </c>
      <c r="B9461" t="s">
        <v>349</v>
      </c>
      <c r="C9461" s="1">
        <v>0.32493204923267099</v>
      </c>
    </row>
    <row r="9462" spans="1:3" x14ac:dyDescent="0.25">
      <c r="A9462" t="s">
        <v>300</v>
      </c>
      <c r="B9462" t="s">
        <v>237</v>
      </c>
      <c r="C9462" s="1">
        <v>0.32428929881431001</v>
      </c>
    </row>
    <row r="9463" spans="1:3" x14ac:dyDescent="0.25">
      <c r="A9463" t="s">
        <v>300</v>
      </c>
      <c r="B9463" t="s">
        <v>239</v>
      </c>
      <c r="C9463" s="1">
        <v>0.35708178510455901</v>
      </c>
    </row>
    <row r="9464" spans="1:3" x14ac:dyDescent="0.25">
      <c r="A9464" t="s">
        <v>300</v>
      </c>
      <c r="B9464" t="s">
        <v>142</v>
      </c>
      <c r="C9464" s="1">
        <v>0.30820121681486901</v>
      </c>
    </row>
    <row r="9465" spans="1:3" x14ac:dyDescent="0.25">
      <c r="A9465" t="s">
        <v>300</v>
      </c>
      <c r="B9465" t="s">
        <v>143</v>
      </c>
      <c r="C9465" s="1">
        <v>0.30906773092982798</v>
      </c>
    </row>
    <row r="9466" spans="1:3" x14ac:dyDescent="0.25">
      <c r="A9466" t="s">
        <v>300</v>
      </c>
      <c r="B9466" t="s">
        <v>241</v>
      </c>
      <c r="C9466" s="1">
        <v>0.31259609186735099</v>
      </c>
    </row>
    <row r="9467" spans="1:3" x14ac:dyDescent="0.25">
      <c r="A9467" t="s">
        <v>300</v>
      </c>
      <c r="B9467" t="s">
        <v>353</v>
      </c>
      <c r="C9467" s="1">
        <v>0.30591609658811098</v>
      </c>
    </row>
    <row r="9468" spans="1:3" x14ac:dyDescent="0.25">
      <c r="A9468" t="s">
        <v>300</v>
      </c>
      <c r="B9468" t="s">
        <v>242</v>
      </c>
      <c r="C9468" s="1">
        <v>0.36492487920927003</v>
      </c>
    </row>
    <row r="9469" spans="1:3" x14ac:dyDescent="0.25">
      <c r="A9469" t="s">
        <v>300</v>
      </c>
      <c r="B9469" t="s">
        <v>426</v>
      </c>
      <c r="C9469" s="1">
        <v>0.29044051873903698</v>
      </c>
    </row>
    <row r="9470" spans="1:3" x14ac:dyDescent="0.25">
      <c r="A9470" t="s">
        <v>300</v>
      </c>
      <c r="B9470" t="s">
        <v>354</v>
      </c>
      <c r="C9470" s="1">
        <v>0.29551060416734898</v>
      </c>
    </row>
    <row r="9471" spans="1:3" x14ac:dyDescent="0.25">
      <c r="A9471" t="s">
        <v>300</v>
      </c>
      <c r="B9471" t="s">
        <v>355</v>
      </c>
      <c r="C9471" s="1">
        <v>0.29327017870823302</v>
      </c>
    </row>
    <row r="9472" spans="1:3" x14ac:dyDescent="0.25">
      <c r="A9472" t="s">
        <v>300</v>
      </c>
      <c r="B9472" t="s">
        <v>146</v>
      </c>
      <c r="C9472" s="1">
        <v>0.34596460532838802</v>
      </c>
    </row>
    <row r="9473" spans="1:3" x14ac:dyDescent="0.25">
      <c r="A9473" t="s">
        <v>300</v>
      </c>
      <c r="B9473" t="s">
        <v>357</v>
      </c>
      <c r="C9473" s="1">
        <v>0.31973652245898199</v>
      </c>
    </row>
    <row r="9474" spans="1:3" x14ac:dyDescent="0.25">
      <c r="A9474" t="s">
        <v>300</v>
      </c>
      <c r="B9474" t="s">
        <v>243</v>
      </c>
      <c r="C9474" s="1">
        <v>0.326731074954139</v>
      </c>
    </row>
    <row r="9475" spans="1:3" x14ac:dyDescent="0.25">
      <c r="A9475" t="s">
        <v>300</v>
      </c>
      <c r="B9475" t="s">
        <v>358</v>
      </c>
      <c r="C9475" s="1">
        <v>0.31000819013910202</v>
      </c>
    </row>
    <row r="9476" spans="1:3" x14ac:dyDescent="0.25">
      <c r="A9476" t="s">
        <v>300</v>
      </c>
      <c r="B9476" t="s">
        <v>244</v>
      </c>
      <c r="C9476" s="1">
        <v>0.32072488773922198</v>
      </c>
    </row>
    <row r="9477" spans="1:3" x14ac:dyDescent="0.25">
      <c r="A9477" t="s">
        <v>300</v>
      </c>
      <c r="B9477" t="s">
        <v>245</v>
      </c>
      <c r="C9477" s="1">
        <v>0.34198850764190802</v>
      </c>
    </row>
    <row r="9478" spans="1:3" x14ac:dyDescent="0.25">
      <c r="A9478" t="s">
        <v>300</v>
      </c>
      <c r="B9478" t="s">
        <v>359</v>
      </c>
      <c r="C9478" s="1">
        <v>0.32393520112905999</v>
      </c>
    </row>
    <row r="9479" spans="1:3" x14ac:dyDescent="0.25">
      <c r="A9479" t="s">
        <v>300</v>
      </c>
      <c r="B9479" t="s">
        <v>247</v>
      </c>
      <c r="C9479" s="1">
        <v>0.32562204731798899</v>
      </c>
    </row>
    <row r="9480" spans="1:3" x14ac:dyDescent="0.25">
      <c r="A9480" t="s">
        <v>300</v>
      </c>
      <c r="B9480" t="s">
        <v>248</v>
      </c>
      <c r="C9480" s="1">
        <v>0.29360231539492498</v>
      </c>
    </row>
    <row r="9481" spans="1:3" x14ac:dyDescent="0.25">
      <c r="A9481" t="s">
        <v>300</v>
      </c>
      <c r="B9481" t="s">
        <v>250</v>
      </c>
      <c r="C9481" s="1">
        <v>0.326398437193894</v>
      </c>
    </row>
    <row r="9482" spans="1:3" x14ac:dyDescent="0.25">
      <c r="A9482" t="s">
        <v>300</v>
      </c>
      <c r="B9482" t="s">
        <v>363</v>
      </c>
      <c r="C9482" s="1">
        <v>0.29022430635288099</v>
      </c>
    </row>
    <row r="9483" spans="1:3" x14ac:dyDescent="0.25">
      <c r="A9483" t="s">
        <v>300</v>
      </c>
      <c r="B9483" t="s">
        <v>364</v>
      </c>
      <c r="C9483" s="1">
        <v>0.30561447411137099</v>
      </c>
    </row>
    <row r="9484" spans="1:3" x14ac:dyDescent="0.25">
      <c r="A9484" t="s">
        <v>300</v>
      </c>
      <c r="B9484" t="s">
        <v>253</v>
      </c>
      <c r="C9484" s="1">
        <v>0.33108136555152001</v>
      </c>
    </row>
    <row r="9485" spans="1:3" x14ac:dyDescent="0.25">
      <c r="A9485" t="s">
        <v>300</v>
      </c>
      <c r="B9485" t="s">
        <v>152</v>
      </c>
      <c r="C9485" s="1">
        <v>0.29269920764326501</v>
      </c>
    </row>
    <row r="9486" spans="1:3" x14ac:dyDescent="0.25">
      <c r="A9486" t="s">
        <v>300</v>
      </c>
      <c r="B9486" t="s">
        <v>254</v>
      </c>
      <c r="C9486" s="1">
        <v>0.33501880240597298</v>
      </c>
    </row>
    <row r="9487" spans="1:3" x14ac:dyDescent="0.25">
      <c r="A9487" t="s">
        <v>300</v>
      </c>
      <c r="B9487" t="s">
        <v>255</v>
      </c>
      <c r="C9487" s="1">
        <v>0.33297721984655299</v>
      </c>
    </row>
    <row r="9488" spans="1:3" x14ac:dyDescent="0.25">
      <c r="A9488" t="s">
        <v>300</v>
      </c>
      <c r="B9488" t="s">
        <v>365</v>
      </c>
      <c r="C9488" s="1">
        <v>0.30939209600625001</v>
      </c>
    </row>
    <row r="9489" spans="1:3" x14ac:dyDescent="0.25">
      <c r="A9489" t="s">
        <v>300</v>
      </c>
      <c r="B9489" t="s">
        <v>256</v>
      </c>
      <c r="C9489" s="1">
        <v>0.31987393804476499</v>
      </c>
    </row>
    <row r="9490" spans="1:3" x14ac:dyDescent="0.25">
      <c r="A9490" t="s">
        <v>300</v>
      </c>
      <c r="B9490" t="s">
        <v>257</v>
      </c>
      <c r="C9490" s="1">
        <v>0.31104489371614702</v>
      </c>
    </row>
    <row r="9491" spans="1:3" x14ac:dyDescent="0.25">
      <c r="A9491" t="s">
        <v>300</v>
      </c>
      <c r="B9491" t="s">
        <v>367</v>
      </c>
      <c r="C9491" s="1">
        <v>0.31254852426738</v>
      </c>
    </row>
    <row r="9492" spans="1:3" x14ac:dyDescent="0.25">
      <c r="A9492" t="s">
        <v>300</v>
      </c>
      <c r="B9492" t="s">
        <v>368</v>
      </c>
      <c r="C9492" s="1">
        <v>0.30296055095997898</v>
      </c>
    </row>
    <row r="9493" spans="1:3" x14ac:dyDescent="0.25">
      <c r="A9493" t="s">
        <v>300</v>
      </c>
      <c r="B9493" t="s">
        <v>259</v>
      </c>
      <c r="C9493" s="1">
        <v>0.29280681237690298</v>
      </c>
    </row>
    <row r="9494" spans="1:3" x14ac:dyDescent="0.25">
      <c r="A9494" t="s">
        <v>300</v>
      </c>
      <c r="B9494" t="s">
        <v>371</v>
      </c>
      <c r="C9494" s="1">
        <v>0.29071349850390099</v>
      </c>
    </row>
    <row r="9495" spans="1:3" x14ac:dyDescent="0.25">
      <c r="A9495" t="s">
        <v>300</v>
      </c>
      <c r="B9495" t="s">
        <v>261</v>
      </c>
      <c r="C9495" s="1">
        <v>0.29207325377782001</v>
      </c>
    </row>
    <row r="9496" spans="1:3" x14ac:dyDescent="0.25">
      <c r="A9496" t="s">
        <v>300</v>
      </c>
      <c r="B9496" t="s">
        <v>263</v>
      </c>
      <c r="C9496" s="1">
        <v>0.316712801934598</v>
      </c>
    </row>
    <row r="9497" spans="1:3" x14ac:dyDescent="0.25">
      <c r="A9497" t="s">
        <v>300</v>
      </c>
      <c r="B9497" t="s">
        <v>264</v>
      </c>
      <c r="C9497" s="1">
        <v>0.30081177110394602</v>
      </c>
    </row>
    <row r="9498" spans="1:3" x14ac:dyDescent="0.25">
      <c r="A9498" t="s">
        <v>300</v>
      </c>
      <c r="B9498" t="s">
        <v>372</v>
      </c>
      <c r="C9498" s="1">
        <v>0.28990262609759598</v>
      </c>
    </row>
    <row r="9499" spans="1:3" x14ac:dyDescent="0.25">
      <c r="A9499" t="s">
        <v>300</v>
      </c>
      <c r="B9499" t="s">
        <v>373</v>
      </c>
      <c r="C9499" s="1">
        <v>0.28916653498959399</v>
      </c>
    </row>
    <row r="9500" spans="1:3" x14ac:dyDescent="0.25">
      <c r="A9500" t="s">
        <v>300</v>
      </c>
      <c r="B9500" t="s">
        <v>265</v>
      </c>
      <c r="C9500" s="1">
        <v>0.31056565582144302</v>
      </c>
    </row>
    <row r="9501" spans="1:3" x14ac:dyDescent="0.25">
      <c r="A9501" t="s">
        <v>300</v>
      </c>
      <c r="B9501" t="s">
        <v>266</v>
      </c>
      <c r="C9501" s="1">
        <v>0.314105505530204</v>
      </c>
    </row>
    <row r="9502" spans="1:3" x14ac:dyDescent="0.25">
      <c r="A9502" t="s">
        <v>300</v>
      </c>
      <c r="B9502" t="s">
        <v>268</v>
      </c>
      <c r="C9502" s="1">
        <v>0.301823513950709</v>
      </c>
    </row>
    <row r="9503" spans="1:3" x14ac:dyDescent="0.25">
      <c r="A9503" t="s">
        <v>300</v>
      </c>
      <c r="B9503" t="s">
        <v>269</v>
      </c>
      <c r="C9503" s="1">
        <v>0.31823687730187999</v>
      </c>
    </row>
    <row r="9504" spans="1:3" x14ac:dyDescent="0.25">
      <c r="A9504" t="s">
        <v>300</v>
      </c>
      <c r="B9504" t="s">
        <v>270</v>
      </c>
      <c r="C9504" s="1">
        <v>0.30469694157615501</v>
      </c>
    </row>
    <row r="9505" spans="1:3" x14ac:dyDescent="0.25">
      <c r="A9505" t="s">
        <v>300</v>
      </c>
      <c r="B9505" t="s">
        <v>271</v>
      </c>
      <c r="C9505" s="1">
        <v>0.30989712277838399</v>
      </c>
    </row>
    <row r="9506" spans="1:3" x14ac:dyDescent="0.25">
      <c r="A9506" t="s">
        <v>300</v>
      </c>
      <c r="B9506" t="s">
        <v>375</v>
      </c>
      <c r="C9506" s="1">
        <v>0.32658901277886598</v>
      </c>
    </row>
    <row r="9507" spans="1:3" x14ac:dyDescent="0.25">
      <c r="A9507" t="s">
        <v>300</v>
      </c>
      <c r="B9507" t="s">
        <v>376</v>
      </c>
      <c r="C9507" s="1">
        <v>0.29090427567257698</v>
      </c>
    </row>
    <row r="9508" spans="1:3" x14ac:dyDescent="0.25">
      <c r="A9508" t="s">
        <v>300</v>
      </c>
      <c r="B9508" t="s">
        <v>272</v>
      </c>
      <c r="C9508" s="1">
        <v>0.30723577069843899</v>
      </c>
    </row>
    <row r="9509" spans="1:3" x14ac:dyDescent="0.25">
      <c r="A9509" t="s">
        <v>300</v>
      </c>
      <c r="B9509" t="s">
        <v>377</v>
      </c>
      <c r="C9509" s="1">
        <v>0.29343338971871502</v>
      </c>
    </row>
    <row r="9510" spans="1:3" x14ac:dyDescent="0.25">
      <c r="A9510" t="s">
        <v>300</v>
      </c>
      <c r="B9510" t="s">
        <v>408</v>
      </c>
      <c r="C9510" s="1">
        <v>0.28992178107456101</v>
      </c>
    </row>
    <row r="9511" spans="1:3" x14ac:dyDescent="0.25">
      <c r="A9511" t="s">
        <v>300</v>
      </c>
      <c r="B9511" t="s">
        <v>153</v>
      </c>
      <c r="C9511" s="1">
        <v>0.32673126334480701</v>
      </c>
    </row>
    <row r="9512" spans="1:3" x14ac:dyDescent="0.25">
      <c r="A9512" t="s">
        <v>191</v>
      </c>
      <c r="B9512" t="s">
        <v>155</v>
      </c>
      <c r="C9512" s="1">
        <v>0.301815079513167</v>
      </c>
    </row>
    <row r="9513" spans="1:3" x14ac:dyDescent="0.25">
      <c r="A9513" t="s">
        <v>191</v>
      </c>
      <c r="B9513" t="s">
        <v>162</v>
      </c>
      <c r="C9513" s="1">
        <v>0.29533262042575598</v>
      </c>
    </row>
    <row r="9514" spans="1:3" x14ac:dyDescent="0.25">
      <c r="A9514" t="s">
        <v>191</v>
      </c>
      <c r="B9514" t="s">
        <v>126</v>
      </c>
      <c r="C9514" s="1">
        <v>0.30287503876910399</v>
      </c>
    </row>
    <row r="9515" spans="1:3" x14ac:dyDescent="0.25">
      <c r="A9515" t="s">
        <v>191</v>
      </c>
      <c r="B9515" t="s">
        <v>194</v>
      </c>
      <c r="C9515" s="1">
        <v>0.29051758866772498</v>
      </c>
    </row>
    <row r="9516" spans="1:3" x14ac:dyDescent="0.25">
      <c r="A9516" t="s">
        <v>191</v>
      </c>
      <c r="B9516" t="s">
        <v>128</v>
      </c>
      <c r="C9516" s="1">
        <v>0.36586191989192102</v>
      </c>
    </row>
    <row r="9517" spans="1:3" x14ac:dyDescent="0.25">
      <c r="A9517" t="s">
        <v>191</v>
      </c>
      <c r="B9517" t="s">
        <v>200</v>
      </c>
      <c r="C9517" s="1">
        <v>0.35314684710264499</v>
      </c>
    </row>
    <row r="9518" spans="1:3" x14ac:dyDescent="0.25">
      <c r="A9518" t="s">
        <v>191</v>
      </c>
      <c r="B9518" t="s">
        <v>201</v>
      </c>
      <c r="C9518" s="1">
        <v>0.29343410947869097</v>
      </c>
    </row>
    <row r="9519" spans="1:3" x14ac:dyDescent="0.25">
      <c r="A9519" t="s">
        <v>191</v>
      </c>
      <c r="B9519" t="s">
        <v>203</v>
      </c>
      <c r="C9519" s="1">
        <v>0.296218311717105</v>
      </c>
    </row>
    <row r="9520" spans="1:3" x14ac:dyDescent="0.25">
      <c r="A9520" t="s">
        <v>191</v>
      </c>
      <c r="B9520" t="s">
        <v>204</v>
      </c>
      <c r="C9520" s="1">
        <v>0.30317979895269098</v>
      </c>
    </row>
    <row r="9521" spans="1:3" x14ac:dyDescent="0.25">
      <c r="A9521" t="s">
        <v>191</v>
      </c>
      <c r="B9521" t="s">
        <v>205</v>
      </c>
      <c r="C9521" s="1">
        <v>0.30762444879180501</v>
      </c>
    </row>
    <row r="9522" spans="1:3" x14ac:dyDescent="0.25">
      <c r="A9522" t="s">
        <v>191</v>
      </c>
      <c r="B9522" t="s">
        <v>394</v>
      </c>
      <c r="C9522" s="1">
        <v>0.29003995459676202</v>
      </c>
    </row>
    <row r="9523" spans="1:3" x14ac:dyDescent="0.25">
      <c r="A9523" t="s">
        <v>191</v>
      </c>
      <c r="B9523" t="s">
        <v>318</v>
      </c>
      <c r="C9523" s="1">
        <v>0.30078643670670302</v>
      </c>
    </row>
    <row r="9524" spans="1:3" x14ac:dyDescent="0.25">
      <c r="A9524" t="s">
        <v>191</v>
      </c>
      <c r="B9524" t="s">
        <v>130</v>
      </c>
      <c r="C9524" s="1">
        <v>0.30881247521313798</v>
      </c>
    </row>
    <row r="9525" spans="1:3" x14ac:dyDescent="0.25">
      <c r="A9525" t="s">
        <v>191</v>
      </c>
      <c r="B9525" t="s">
        <v>131</v>
      </c>
      <c r="C9525" s="1">
        <v>0.354745639071955</v>
      </c>
    </row>
    <row r="9526" spans="1:3" x14ac:dyDescent="0.25">
      <c r="A9526" t="s">
        <v>191</v>
      </c>
      <c r="B9526" t="s">
        <v>133</v>
      </c>
      <c r="C9526" s="1">
        <v>0.31315212321704</v>
      </c>
    </row>
    <row r="9527" spans="1:3" x14ac:dyDescent="0.25">
      <c r="A9527" t="s">
        <v>191</v>
      </c>
      <c r="B9527" t="s">
        <v>208</v>
      </c>
      <c r="C9527" s="1">
        <v>0.34142616822705102</v>
      </c>
    </row>
    <row r="9528" spans="1:3" x14ac:dyDescent="0.25">
      <c r="A9528" t="s">
        <v>191</v>
      </c>
      <c r="B9528" t="s">
        <v>209</v>
      </c>
      <c r="C9528" s="1">
        <v>0.331601759351141</v>
      </c>
    </row>
    <row r="9529" spans="1:3" x14ac:dyDescent="0.25">
      <c r="A9529" t="s">
        <v>191</v>
      </c>
      <c r="B9529" t="s">
        <v>213</v>
      </c>
      <c r="C9529" s="1">
        <v>0.29397445672379302</v>
      </c>
    </row>
    <row r="9530" spans="1:3" x14ac:dyDescent="0.25">
      <c r="A9530" t="s">
        <v>191</v>
      </c>
      <c r="B9530" t="s">
        <v>216</v>
      </c>
      <c r="C9530" s="1">
        <v>0.327399507958544</v>
      </c>
    </row>
    <row r="9531" spans="1:3" x14ac:dyDescent="0.25">
      <c r="A9531" t="s">
        <v>191</v>
      </c>
      <c r="B9531" t="s">
        <v>218</v>
      </c>
      <c r="C9531" s="1">
        <v>0.29607655053215598</v>
      </c>
    </row>
    <row r="9532" spans="1:3" x14ac:dyDescent="0.25">
      <c r="A9532" t="s">
        <v>191</v>
      </c>
      <c r="B9532" t="s">
        <v>220</v>
      </c>
      <c r="C9532" s="1">
        <v>0.29150917695971201</v>
      </c>
    </row>
    <row r="9533" spans="1:3" x14ac:dyDescent="0.25">
      <c r="A9533" t="s">
        <v>191</v>
      </c>
      <c r="B9533" t="s">
        <v>137</v>
      </c>
      <c r="C9533" s="1">
        <v>0.34976263871024399</v>
      </c>
    </row>
    <row r="9534" spans="1:3" x14ac:dyDescent="0.25">
      <c r="A9534" t="s">
        <v>191</v>
      </c>
      <c r="B9534" t="s">
        <v>227</v>
      </c>
      <c r="C9534" s="1">
        <v>0.31592911599246598</v>
      </c>
    </row>
    <row r="9535" spans="1:3" x14ac:dyDescent="0.25">
      <c r="A9535" t="s">
        <v>191</v>
      </c>
      <c r="B9535" t="s">
        <v>228</v>
      </c>
      <c r="C9535" s="1">
        <v>0.34837078572490898</v>
      </c>
    </row>
    <row r="9536" spans="1:3" x14ac:dyDescent="0.25">
      <c r="A9536" t="s">
        <v>191</v>
      </c>
      <c r="B9536" t="s">
        <v>231</v>
      </c>
      <c r="C9536" s="1">
        <v>0.311884977707241</v>
      </c>
    </row>
    <row r="9537" spans="1:3" x14ac:dyDescent="0.25">
      <c r="A9537" t="s">
        <v>191</v>
      </c>
      <c r="B9537" t="s">
        <v>233</v>
      </c>
      <c r="C9537" s="1">
        <v>0.309294672904049</v>
      </c>
    </row>
    <row r="9538" spans="1:3" x14ac:dyDescent="0.25">
      <c r="A9538" t="s">
        <v>191</v>
      </c>
      <c r="B9538" t="s">
        <v>140</v>
      </c>
      <c r="C9538" s="1">
        <v>0.345585755473514</v>
      </c>
    </row>
    <row r="9539" spans="1:3" x14ac:dyDescent="0.25">
      <c r="A9539" t="s">
        <v>191</v>
      </c>
      <c r="B9539" t="s">
        <v>234</v>
      </c>
      <c r="C9539" s="1">
        <v>0.29215554595735899</v>
      </c>
    </row>
    <row r="9540" spans="1:3" x14ac:dyDescent="0.25">
      <c r="A9540" t="s">
        <v>191</v>
      </c>
      <c r="B9540" t="s">
        <v>236</v>
      </c>
      <c r="C9540" s="1">
        <v>0.30965341213657999</v>
      </c>
    </row>
    <row r="9541" spans="1:3" x14ac:dyDescent="0.25">
      <c r="A9541" t="s">
        <v>191</v>
      </c>
      <c r="B9541" t="s">
        <v>141</v>
      </c>
      <c r="C9541" s="1">
        <v>0.31421305971841901</v>
      </c>
    </row>
    <row r="9542" spans="1:3" x14ac:dyDescent="0.25">
      <c r="A9542" t="s">
        <v>191</v>
      </c>
      <c r="B9542" t="s">
        <v>237</v>
      </c>
      <c r="C9542" s="1">
        <v>0.29819584925980402</v>
      </c>
    </row>
    <row r="9543" spans="1:3" x14ac:dyDescent="0.25">
      <c r="A9543" t="s">
        <v>191</v>
      </c>
      <c r="B9543" t="s">
        <v>238</v>
      </c>
      <c r="C9543" s="1">
        <v>0.31258410889271998</v>
      </c>
    </row>
    <row r="9544" spans="1:3" x14ac:dyDescent="0.25">
      <c r="A9544" t="s">
        <v>191</v>
      </c>
      <c r="B9544" t="s">
        <v>239</v>
      </c>
      <c r="C9544" s="1">
        <v>0.30874520060278998</v>
      </c>
    </row>
    <row r="9545" spans="1:3" x14ac:dyDescent="0.25">
      <c r="A9545" t="s">
        <v>191</v>
      </c>
      <c r="B9545" t="s">
        <v>142</v>
      </c>
      <c r="C9545" s="1">
        <v>0.29607191227402602</v>
      </c>
    </row>
    <row r="9546" spans="1:3" x14ac:dyDescent="0.25">
      <c r="A9546" t="s">
        <v>191</v>
      </c>
      <c r="B9546" t="s">
        <v>240</v>
      </c>
      <c r="C9546" s="1">
        <v>0.30868410933541202</v>
      </c>
    </row>
    <row r="9547" spans="1:3" x14ac:dyDescent="0.25">
      <c r="A9547" t="s">
        <v>191</v>
      </c>
      <c r="B9547" t="s">
        <v>242</v>
      </c>
      <c r="C9547" s="1">
        <v>0.34708110115234603</v>
      </c>
    </row>
    <row r="9548" spans="1:3" x14ac:dyDescent="0.25">
      <c r="A9548" t="s">
        <v>191</v>
      </c>
      <c r="B9548" t="s">
        <v>147</v>
      </c>
      <c r="C9548" s="1">
        <v>0.29449047075815099</v>
      </c>
    </row>
    <row r="9549" spans="1:3" x14ac:dyDescent="0.25">
      <c r="A9549" t="s">
        <v>191</v>
      </c>
      <c r="B9549" t="s">
        <v>246</v>
      </c>
      <c r="C9549" s="1">
        <v>0.31138170208884802</v>
      </c>
    </row>
    <row r="9550" spans="1:3" x14ac:dyDescent="0.25">
      <c r="A9550" t="s">
        <v>191</v>
      </c>
      <c r="B9550" t="s">
        <v>150</v>
      </c>
      <c r="C9550" s="1">
        <v>0.31458559711804701</v>
      </c>
    </row>
    <row r="9551" spans="1:3" x14ac:dyDescent="0.25">
      <c r="A9551" t="s">
        <v>191</v>
      </c>
      <c r="B9551" t="s">
        <v>250</v>
      </c>
      <c r="C9551" s="1">
        <v>0.30891241551402598</v>
      </c>
    </row>
    <row r="9552" spans="1:3" x14ac:dyDescent="0.25">
      <c r="A9552" t="s">
        <v>191</v>
      </c>
      <c r="B9552" t="s">
        <v>251</v>
      </c>
      <c r="C9552" s="1">
        <v>0.31985601796251101</v>
      </c>
    </row>
    <row r="9553" spans="1:3" x14ac:dyDescent="0.25">
      <c r="A9553" t="s">
        <v>191</v>
      </c>
      <c r="B9553" t="s">
        <v>253</v>
      </c>
      <c r="C9553" s="1">
        <v>0.30609615232965198</v>
      </c>
    </row>
    <row r="9554" spans="1:3" x14ac:dyDescent="0.25">
      <c r="A9554" t="s">
        <v>191</v>
      </c>
      <c r="B9554" t="s">
        <v>261</v>
      </c>
      <c r="C9554" s="1">
        <v>0.29633877349723398</v>
      </c>
    </row>
    <row r="9555" spans="1:3" x14ac:dyDescent="0.25">
      <c r="A9555" t="s">
        <v>191</v>
      </c>
      <c r="B9555" t="s">
        <v>267</v>
      </c>
      <c r="C9555" s="1">
        <v>0.32042988995736199</v>
      </c>
    </row>
    <row r="9556" spans="1:3" x14ac:dyDescent="0.25">
      <c r="A9556" t="s">
        <v>191</v>
      </c>
      <c r="B9556" t="s">
        <v>271</v>
      </c>
      <c r="C9556" s="1">
        <v>0.33388053733281797</v>
      </c>
    </row>
    <row r="9557" spans="1:3" x14ac:dyDescent="0.25">
      <c r="A9557" t="s">
        <v>191</v>
      </c>
      <c r="B9557" t="s">
        <v>153</v>
      </c>
      <c r="C9557" s="1">
        <v>0.309805542161459</v>
      </c>
    </row>
    <row r="9558" spans="1:3" x14ac:dyDescent="0.25">
      <c r="A9558" t="s">
        <v>301</v>
      </c>
      <c r="B9558" t="s">
        <v>162</v>
      </c>
      <c r="C9558" s="1">
        <v>0.31037831733843502</v>
      </c>
    </row>
    <row r="9559" spans="1:3" x14ac:dyDescent="0.25">
      <c r="A9559" t="s">
        <v>301</v>
      </c>
      <c r="B9559" t="s">
        <v>128</v>
      </c>
      <c r="C9559" s="1">
        <v>0.31422871494208898</v>
      </c>
    </row>
    <row r="9560" spans="1:3" x14ac:dyDescent="0.25">
      <c r="A9560" t="s">
        <v>301</v>
      </c>
      <c r="B9560" t="s">
        <v>200</v>
      </c>
      <c r="C9560" s="1">
        <v>0.29165241923091501</v>
      </c>
    </row>
    <row r="9561" spans="1:3" x14ac:dyDescent="0.25">
      <c r="A9561" t="s">
        <v>301</v>
      </c>
      <c r="B9561" t="s">
        <v>130</v>
      </c>
      <c r="C9561" s="1">
        <v>0.339438504964031</v>
      </c>
    </row>
    <row r="9562" spans="1:3" x14ac:dyDescent="0.25">
      <c r="A9562" t="s">
        <v>301</v>
      </c>
      <c r="B9562" t="s">
        <v>131</v>
      </c>
      <c r="C9562" s="1">
        <v>0.34522798211669897</v>
      </c>
    </row>
    <row r="9563" spans="1:3" x14ac:dyDescent="0.25">
      <c r="A9563" t="s">
        <v>301</v>
      </c>
      <c r="B9563" t="s">
        <v>208</v>
      </c>
      <c r="C9563" s="1">
        <v>0.322284221742208</v>
      </c>
    </row>
    <row r="9564" spans="1:3" x14ac:dyDescent="0.25">
      <c r="A9564" t="s">
        <v>301</v>
      </c>
      <c r="B9564" t="s">
        <v>209</v>
      </c>
      <c r="C9564" s="1">
        <v>0.29580284931299899</v>
      </c>
    </row>
    <row r="9565" spans="1:3" x14ac:dyDescent="0.25">
      <c r="A9565" t="s">
        <v>301</v>
      </c>
      <c r="B9565" t="s">
        <v>135</v>
      </c>
      <c r="C9565" s="1">
        <v>0.30885537740727398</v>
      </c>
    </row>
    <row r="9566" spans="1:3" x14ac:dyDescent="0.25">
      <c r="A9566" t="s">
        <v>301</v>
      </c>
      <c r="B9566" t="s">
        <v>137</v>
      </c>
      <c r="C9566" s="1">
        <v>0.29129770577404801</v>
      </c>
    </row>
    <row r="9567" spans="1:3" x14ac:dyDescent="0.25">
      <c r="A9567" t="s">
        <v>301</v>
      </c>
      <c r="B9567" t="s">
        <v>227</v>
      </c>
      <c r="C9567" s="1">
        <v>0.32003538347066701</v>
      </c>
    </row>
    <row r="9568" spans="1:3" x14ac:dyDescent="0.25">
      <c r="A9568" t="s">
        <v>301</v>
      </c>
      <c r="B9568" t="s">
        <v>228</v>
      </c>
      <c r="C9568" s="1">
        <v>0.31277017197335799</v>
      </c>
    </row>
    <row r="9569" spans="1:3" x14ac:dyDescent="0.25">
      <c r="A9569" t="s">
        <v>301</v>
      </c>
      <c r="B9569" t="s">
        <v>229</v>
      </c>
      <c r="C9569" s="1">
        <v>0.31398857063709701</v>
      </c>
    </row>
    <row r="9570" spans="1:3" x14ac:dyDescent="0.25">
      <c r="A9570" t="s">
        <v>301</v>
      </c>
      <c r="B9570" t="s">
        <v>140</v>
      </c>
      <c r="C9570" s="1">
        <v>0.30240712886328103</v>
      </c>
    </row>
    <row r="9571" spans="1:3" x14ac:dyDescent="0.25">
      <c r="A9571" t="s">
        <v>301</v>
      </c>
      <c r="B9571" t="s">
        <v>141</v>
      </c>
      <c r="C9571" s="1">
        <v>0.30503638133211303</v>
      </c>
    </row>
    <row r="9572" spans="1:3" x14ac:dyDescent="0.25">
      <c r="A9572" t="s">
        <v>301</v>
      </c>
      <c r="B9572" t="s">
        <v>239</v>
      </c>
      <c r="C9572" s="1">
        <v>0.33825156721275002</v>
      </c>
    </row>
    <row r="9573" spans="1:3" x14ac:dyDescent="0.25">
      <c r="A9573" t="s">
        <v>301</v>
      </c>
      <c r="B9573" t="s">
        <v>142</v>
      </c>
      <c r="C9573" s="1">
        <v>0.33221877311822101</v>
      </c>
    </row>
    <row r="9574" spans="1:3" x14ac:dyDescent="0.25">
      <c r="A9574" t="s">
        <v>301</v>
      </c>
      <c r="B9574" t="s">
        <v>143</v>
      </c>
      <c r="C9574" s="1">
        <v>0.29696233150991702</v>
      </c>
    </row>
    <row r="9575" spans="1:3" x14ac:dyDescent="0.25">
      <c r="A9575" t="s">
        <v>301</v>
      </c>
      <c r="B9575" t="s">
        <v>242</v>
      </c>
      <c r="C9575" s="1">
        <v>0.32771043730289401</v>
      </c>
    </row>
    <row r="9576" spans="1:3" x14ac:dyDescent="0.25">
      <c r="A9576" t="s">
        <v>301</v>
      </c>
      <c r="B9576" t="s">
        <v>146</v>
      </c>
      <c r="C9576" s="1">
        <v>0.31273799859088203</v>
      </c>
    </row>
    <row r="9577" spans="1:3" x14ac:dyDescent="0.25">
      <c r="A9577" t="s">
        <v>301</v>
      </c>
      <c r="B9577" t="s">
        <v>245</v>
      </c>
      <c r="C9577" s="1">
        <v>0.306367896100462</v>
      </c>
    </row>
    <row r="9578" spans="1:3" x14ac:dyDescent="0.25">
      <c r="A9578" t="s">
        <v>301</v>
      </c>
      <c r="B9578" t="s">
        <v>247</v>
      </c>
      <c r="C9578" s="1">
        <v>0.29436479408653798</v>
      </c>
    </row>
    <row r="9579" spans="1:3" x14ac:dyDescent="0.25">
      <c r="A9579" t="s">
        <v>301</v>
      </c>
      <c r="B9579" t="s">
        <v>250</v>
      </c>
      <c r="C9579" s="1">
        <v>0.30124761041621001</v>
      </c>
    </row>
    <row r="9580" spans="1:3" x14ac:dyDescent="0.25">
      <c r="A9580" t="s">
        <v>301</v>
      </c>
      <c r="B9580" t="s">
        <v>253</v>
      </c>
      <c r="C9580" s="1">
        <v>0.31201901439771401</v>
      </c>
    </row>
    <row r="9581" spans="1:3" x14ac:dyDescent="0.25">
      <c r="A9581" t="s">
        <v>301</v>
      </c>
      <c r="B9581" t="s">
        <v>152</v>
      </c>
      <c r="C9581" s="1">
        <v>0.30710360342578902</v>
      </c>
    </row>
    <row r="9582" spans="1:3" x14ac:dyDescent="0.25">
      <c r="A9582" t="s">
        <v>301</v>
      </c>
      <c r="B9582" t="s">
        <v>255</v>
      </c>
      <c r="C9582" s="1">
        <v>0.28890747244973197</v>
      </c>
    </row>
    <row r="9583" spans="1:3" x14ac:dyDescent="0.25">
      <c r="A9583" t="s">
        <v>301</v>
      </c>
      <c r="B9583" t="s">
        <v>153</v>
      </c>
      <c r="C9583" s="1">
        <v>0.33715767036551902</v>
      </c>
    </row>
    <row r="9584" spans="1:3" x14ac:dyDescent="0.25">
      <c r="A9584" t="s">
        <v>302</v>
      </c>
      <c r="B9584" t="s">
        <v>154</v>
      </c>
      <c r="C9584" s="1">
        <v>0.30356410891184998</v>
      </c>
    </row>
    <row r="9585" spans="1:3" x14ac:dyDescent="0.25">
      <c r="A9585" t="s">
        <v>302</v>
      </c>
      <c r="B9585" t="s">
        <v>155</v>
      </c>
      <c r="C9585" s="1">
        <v>0.31610421378875497</v>
      </c>
    </row>
    <row r="9586" spans="1:3" x14ac:dyDescent="0.25">
      <c r="A9586" t="s">
        <v>302</v>
      </c>
      <c r="B9586" t="s">
        <v>162</v>
      </c>
      <c r="C9586" s="1">
        <v>0.32241956428853502</v>
      </c>
    </row>
    <row r="9587" spans="1:3" x14ac:dyDescent="0.25">
      <c r="A9587" t="s">
        <v>302</v>
      </c>
      <c r="B9587" t="s">
        <v>303</v>
      </c>
      <c r="C9587" s="1">
        <v>0.29897714574893702</v>
      </c>
    </row>
    <row r="9588" spans="1:3" x14ac:dyDescent="0.25">
      <c r="A9588" t="s">
        <v>302</v>
      </c>
      <c r="B9588" t="s">
        <v>392</v>
      </c>
      <c r="C9588" s="1">
        <v>0.318044563591454</v>
      </c>
    </row>
    <row r="9589" spans="1:3" x14ac:dyDescent="0.25">
      <c r="A9589" t="s">
        <v>302</v>
      </c>
      <c r="B9589" t="s">
        <v>126</v>
      </c>
      <c r="C9589" s="1">
        <v>0.29675509744644002</v>
      </c>
    </row>
    <row r="9590" spans="1:3" x14ac:dyDescent="0.25">
      <c r="A9590" t="s">
        <v>302</v>
      </c>
      <c r="B9590" t="s">
        <v>193</v>
      </c>
      <c r="C9590" s="1">
        <v>0.31558477956619302</v>
      </c>
    </row>
    <row r="9591" spans="1:3" x14ac:dyDescent="0.25">
      <c r="A9591" t="s">
        <v>302</v>
      </c>
      <c r="B9591" t="s">
        <v>306</v>
      </c>
      <c r="C9591" s="1">
        <v>0.28989691248271598</v>
      </c>
    </row>
    <row r="9592" spans="1:3" x14ac:dyDescent="0.25">
      <c r="A9592" t="s">
        <v>302</v>
      </c>
      <c r="B9592" t="s">
        <v>308</v>
      </c>
      <c r="C9592" s="1">
        <v>0.33853990977231302</v>
      </c>
    </row>
    <row r="9593" spans="1:3" x14ac:dyDescent="0.25">
      <c r="A9593" t="s">
        <v>302</v>
      </c>
      <c r="B9593" t="s">
        <v>196</v>
      </c>
      <c r="C9593" s="1">
        <v>0.32814445152900101</v>
      </c>
    </row>
    <row r="9594" spans="1:3" x14ac:dyDescent="0.25">
      <c r="A9594" t="s">
        <v>302</v>
      </c>
      <c r="B9594" t="s">
        <v>198</v>
      </c>
      <c r="C9594" s="1">
        <v>0.32205608272411901</v>
      </c>
    </row>
    <row r="9595" spans="1:3" x14ac:dyDescent="0.25">
      <c r="A9595" t="s">
        <v>302</v>
      </c>
      <c r="B9595" t="s">
        <v>309</v>
      </c>
      <c r="C9595" s="1">
        <v>0.32462705058250002</v>
      </c>
    </row>
    <row r="9596" spans="1:3" x14ac:dyDescent="0.25">
      <c r="A9596" t="s">
        <v>302</v>
      </c>
      <c r="B9596" t="s">
        <v>128</v>
      </c>
      <c r="C9596" s="1">
        <v>0.34277901406889499</v>
      </c>
    </row>
    <row r="9597" spans="1:3" x14ac:dyDescent="0.25">
      <c r="A9597" t="s">
        <v>302</v>
      </c>
      <c r="B9597" t="s">
        <v>311</v>
      </c>
      <c r="C9597" s="1">
        <v>0.29044611451122498</v>
      </c>
    </row>
    <row r="9598" spans="1:3" x14ac:dyDescent="0.25">
      <c r="A9598" t="s">
        <v>302</v>
      </c>
      <c r="B9598" t="s">
        <v>199</v>
      </c>
      <c r="C9598" s="1">
        <v>0.329883060171484</v>
      </c>
    </row>
    <row r="9599" spans="1:3" x14ac:dyDescent="0.25">
      <c r="A9599" t="s">
        <v>302</v>
      </c>
      <c r="B9599" t="s">
        <v>200</v>
      </c>
      <c r="C9599" s="1">
        <v>0.35333073752403898</v>
      </c>
    </row>
    <row r="9600" spans="1:3" x14ac:dyDescent="0.25">
      <c r="A9600" t="s">
        <v>302</v>
      </c>
      <c r="B9600" t="s">
        <v>315</v>
      </c>
      <c r="C9600" s="1">
        <v>0.32595827943591099</v>
      </c>
    </row>
    <row r="9601" spans="1:3" x14ac:dyDescent="0.25">
      <c r="A9601" t="s">
        <v>302</v>
      </c>
      <c r="B9601" t="s">
        <v>203</v>
      </c>
      <c r="C9601" s="1">
        <v>0.30553052756849203</v>
      </c>
    </row>
    <row r="9602" spans="1:3" x14ac:dyDescent="0.25">
      <c r="A9602" t="s">
        <v>302</v>
      </c>
      <c r="B9602" t="s">
        <v>204</v>
      </c>
      <c r="C9602" s="1">
        <v>0.29852185839045797</v>
      </c>
    </row>
    <row r="9603" spans="1:3" x14ac:dyDescent="0.25">
      <c r="A9603" t="s">
        <v>302</v>
      </c>
      <c r="B9603" t="s">
        <v>205</v>
      </c>
      <c r="C9603" s="1">
        <v>0.32076159193424097</v>
      </c>
    </row>
    <row r="9604" spans="1:3" x14ac:dyDescent="0.25">
      <c r="A9604" t="s">
        <v>302</v>
      </c>
      <c r="B9604" t="s">
        <v>394</v>
      </c>
      <c r="C9604" s="1">
        <v>0.33045410481934601</v>
      </c>
    </row>
    <row r="9605" spans="1:3" x14ac:dyDescent="0.25">
      <c r="A9605" t="s">
        <v>302</v>
      </c>
      <c r="B9605" t="s">
        <v>318</v>
      </c>
      <c r="C9605" s="1">
        <v>0.34068825662649499</v>
      </c>
    </row>
    <row r="9606" spans="1:3" x14ac:dyDescent="0.25">
      <c r="A9606" t="s">
        <v>302</v>
      </c>
      <c r="B9606" t="s">
        <v>130</v>
      </c>
      <c r="C9606" s="1">
        <v>0.30255597052778299</v>
      </c>
    </row>
    <row r="9607" spans="1:3" x14ac:dyDescent="0.25">
      <c r="A9607" t="s">
        <v>302</v>
      </c>
      <c r="B9607" t="s">
        <v>131</v>
      </c>
      <c r="C9607" s="1">
        <v>0.36673787814022102</v>
      </c>
    </row>
    <row r="9608" spans="1:3" x14ac:dyDescent="0.25">
      <c r="A9608" t="s">
        <v>302</v>
      </c>
      <c r="B9608" t="s">
        <v>322</v>
      </c>
      <c r="C9608" s="1">
        <v>0.29953170513670802</v>
      </c>
    </row>
    <row r="9609" spans="1:3" x14ac:dyDescent="0.25">
      <c r="A9609" t="s">
        <v>302</v>
      </c>
      <c r="B9609" t="s">
        <v>324</v>
      </c>
      <c r="C9609" s="1">
        <v>0.31535777725958503</v>
      </c>
    </row>
    <row r="9610" spans="1:3" x14ac:dyDescent="0.25">
      <c r="A9610" t="s">
        <v>302</v>
      </c>
      <c r="B9610" t="s">
        <v>325</v>
      </c>
      <c r="C9610" s="1">
        <v>0.30009773412948898</v>
      </c>
    </row>
    <row r="9611" spans="1:3" x14ac:dyDescent="0.25">
      <c r="A9611" t="s">
        <v>302</v>
      </c>
      <c r="B9611" t="s">
        <v>412</v>
      </c>
      <c r="C9611" s="1">
        <v>0.33381114473727802</v>
      </c>
    </row>
    <row r="9612" spans="1:3" x14ac:dyDescent="0.25">
      <c r="A9612" t="s">
        <v>302</v>
      </c>
      <c r="B9612" t="s">
        <v>208</v>
      </c>
      <c r="C9612" s="1">
        <v>0.371927550430452</v>
      </c>
    </row>
    <row r="9613" spans="1:3" x14ac:dyDescent="0.25">
      <c r="A9613" t="s">
        <v>302</v>
      </c>
      <c r="B9613" t="s">
        <v>209</v>
      </c>
      <c r="C9613" s="1">
        <v>0.30378402349806499</v>
      </c>
    </row>
    <row r="9614" spans="1:3" x14ac:dyDescent="0.25">
      <c r="A9614" t="s">
        <v>302</v>
      </c>
      <c r="B9614" t="s">
        <v>210</v>
      </c>
      <c r="C9614" s="1">
        <v>0.30798846707576899</v>
      </c>
    </row>
    <row r="9615" spans="1:3" x14ac:dyDescent="0.25">
      <c r="A9615" t="s">
        <v>302</v>
      </c>
      <c r="B9615" t="s">
        <v>212</v>
      </c>
      <c r="C9615" s="1">
        <v>0.32655910543757399</v>
      </c>
    </row>
    <row r="9616" spans="1:3" x14ac:dyDescent="0.25">
      <c r="A9616" t="s">
        <v>302</v>
      </c>
      <c r="B9616" t="s">
        <v>213</v>
      </c>
      <c r="C9616" s="1">
        <v>0.33518242195541997</v>
      </c>
    </row>
    <row r="9617" spans="1:3" x14ac:dyDescent="0.25">
      <c r="A9617" t="s">
        <v>302</v>
      </c>
      <c r="B9617" t="s">
        <v>331</v>
      </c>
      <c r="C9617" s="1">
        <v>0.298007819306086</v>
      </c>
    </row>
    <row r="9618" spans="1:3" x14ac:dyDescent="0.25">
      <c r="A9618" t="s">
        <v>302</v>
      </c>
      <c r="B9618" t="s">
        <v>214</v>
      </c>
      <c r="C9618" s="1">
        <v>0.320336132714098</v>
      </c>
    </row>
    <row r="9619" spans="1:3" x14ac:dyDescent="0.25">
      <c r="A9619" t="s">
        <v>302</v>
      </c>
      <c r="B9619" t="s">
        <v>332</v>
      </c>
      <c r="C9619" s="1">
        <v>0.29478813369418</v>
      </c>
    </row>
    <row r="9620" spans="1:3" x14ac:dyDescent="0.25">
      <c r="A9620" t="s">
        <v>302</v>
      </c>
      <c r="B9620" t="s">
        <v>215</v>
      </c>
      <c r="C9620" s="1">
        <v>0.344819279297985</v>
      </c>
    </row>
    <row r="9621" spans="1:3" x14ac:dyDescent="0.25">
      <c r="A9621" t="s">
        <v>302</v>
      </c>
      <c r="B9621" t="s">
        <v>216</v>
      </c>
      <c r="C9621" s="1">
        <v>0.31443111934303403</v>
      </c>
    </row>
    <row r="9622" spans="1:3" x14ac:dyDescent="0.25">
      <c r="A9622" t="s">
        <v>302</v>
      </c>
      <c r="B9622" t="s">
        <v>217</v>
      </c>
      <c r="C9622" s="1">
        <v>0.31218309886956302</v>
      </c>
    </row>
    <row r="9623" spans="1:3" x14ac:dyDescent="0.25">
      <c r="A9623" t="s">
        <v>302</v>
      </c>
      <c r="B9623" t="s">
        <v>218</v>
      </c>
      <c r="C9623" s="1">
        <v>0.33621774318779102</v>
      </c>
    </row>
    <row r="9624" spans="1:3" x14ac:dyDescent="0.25">
      <c r="A9624" t="s">
        <v>302</v>
      </c>
      <c r="B9624" t="s">
        <v>334</v>
      </c>
      <c r="C9624" s="1">
        <v>0.32708467460377899</v>
      </c>
    </row>
    <row r="9625" spans="1:3" x14ac:dyDescent="0.25">
      <c r="A9625" t="s">
        <v>302</v>
      </c>
      <c r="B9625" t="s">
        <v>219</v>
      </c>
      <c r="C9625" s="1">
        <v>0.33112324278484201</v>
      </c>
    </row>
    <row r="9626" spans="1:3" x14ac:dyDescent="0.25">
      <c r="A9626" t="s">
        <v>302</v>
      </c>
      <c r="B9626" t="s">
        <v>220</v>
      </c>
      <c r="C9626" s="1">
        <v>0.29848608966743401</v>
      </c>
    </row>
    <row r="9627" spans="1:3" x14ac:dyDescent="0.25">
      <c r="A9627" t="s">
        <v>302</v>
      </c>
      <c r="B9627" t="s">
        <v>221</v>
      </c>
      <c r="C9627" s="1">
        <v>0.312414766226561</v>
      </c>
    </row>
    <row r="9628" spans="1:3" x14ac:dyDescent="0.25">
      <c r="A9628" t="s">
        <v>302</v>
      </c>
      <c r="B9628" t="s">
        <v>399</v>
      </c>
      <c r="C9628" s="1">
        <v>0.32242411031510099</v>
      </c>
    </row>
    <row r="9629" spans="1:3" x14ac:dyDescent="0.25">
      <c r="A9629" t="s">
        <v>302</v>
      </c>
      <c r="B9629" t="s">
        <v>335</v>
      </c>
      <c r="C9629" s="1">
        <v>0.32729355106573499</v>
      </c>
    </row>
    <row r="9630" spans="1:3" x14ac:dyDescent="0.25">
      <c r="A9630" t="s">
        <v>302</v>
      </c>
      <c r="B9630" t="s">
        <v>224</v>
      </c>
      <c r="C9630" s="1">
        <v>0.30386335023636002</v>
      </c>
    </row>
    <row r="9631" spans="1:3" x14ac:dyDescent="0.25">
      <c r="A9631" t="s">
        <v>302</v>
      </c>
      <c r="B9631" t="s">
        <v>225</v>
      </c>
      <c r="C9631" s="1">
        <v>0.32198793173521101</v>
      </c>
    </row>
    <row r="9632" spans="1:3" x14ac:dyDescent="0.25">
      <c r="A9632" t="s">
        <v>302</v>
      </c>
      <c r="B9632" t="s">
        <v>226</v>
      </c>
      <c r="C9632" s="1">
        <v>0.30683584043529299</v>
      </c>
    </row>
    <row r="9633" spans="1:3" x14ac:dyDescent="0.25">
      <c r="A9633" t="s">
        <v>302</v>
      </c>
      <c r="B9633" t="s">
        <v>137</v>
      </c>
      <c r="C9633" s="1">
        <v>0.31362585053585301</v>
      </c>
    </row>
    <row r="9634" spans="1:3" x14ac:dyDescent="0.25">
      <c r="A9634" t="s">
        <v>302</v>
      </c>
      <c r="B9634" t="s">
        <v>227</v>
      </c>
      <c r="C9634" s="1">
        <v>0.366190986284882</v>
      </c>
    </row>
    <row r="9635" spans="1:3" x14ac:dyDescent="0.25">
      <c r="A9635" t="s">
        <v>302</v>
      </c>
      <c r="B9635" t="s">
        <v>339</v>
      </c>
      <c r="C9635" s="1">
        <v>0.321368065127486</v>
      </c>
    </row>
    <row r="9636" spans="1:3" x14ac:dyDescent="0.25">
      <c r="A9636" t="s">
        <v>302</v>
      </c>
      <c r="B9636" t="s">
        <v>228</v>
      </c>
      <c r="C9636" s="1">
        <v>0.35154726147980297</v>
      </c>
    </row>
    <row r="9637" spans="1:3" x14ac:dyDescent="0.25">
      <c r="A9637" t="s">
        <v>302</v>
      </c>
      <c r="B9637" t="s">
        <v>229</v>
      </c>
      <c r="C9637" s="1">
        <v>0.29600799180427201</v>
      </c>
    </row>
    <row r="9638" spans="1:3" x14ac:dyDescent="0.25">
      <c r="A9638" t="s">
        <v>302</v>
      </c>
      <c r="B9638" t="s">
        <v>230</v>
      </c>
      <c r="C9638" s="1">
        <v>0.29896165531810698</v>
      </c>
    </row>
    <row r="9639" spans="1:3" x14ac:dyDescent="0.25">
      <c r="A9639" t="s">
        <v>302</v>
      </c>
      <c r="B9639" t="s">
        <v>231</v>
      </c>
      <c r="C9639" s="1">
        <v>0.35049666229838899</v>
      </c>
    </row>
    <row r="9640" spans="1:3" x14ac:dyDescent="0.25">
      <c r="A9640" t="s">
        <v>302</v>
      </c>
      <c r="B9640" t="s">
        <v>343</v>
      </c>
      <c r="C9640" s="1">
        <v>0.29000730794921997</v>
      </c>
    </row>
    <row r="9641" spans="1:3" x14ac:dyDescent="0.25">
      <c r="A9641" t="s">
        <v>302</v>
      </c>
      <c r="B9641" t="s">
        <v>344</v>
      </c>
      <c r="C9641" s="1">
        <v>0.29288674788241298</v>
      </c>
    </row>
    <row r="9642" spans="1:3" x14ac:dyDescent="0.25">
      <c r="A9642" t="s">
        <v>302</v>
      </c>
      <c r="B9642" t="s">
        <v>232</v>
      </c>
      <c r="C9642" s="1">
        <v>0.30580710974749598</v>
      </c>
    </row>
    <row r="9643" spans="1:3" x14ac:dyDescent="0.25">
      <c r="A9643" t="s">
        <v>302</v>
      </c>
      <c r="B9643" t="s">
        <v>233</v>
      </c>
      <c r="C9643" s="1">
        <v>0.35752777342170999</v>
      </c>
    </row>
    <row r="9644" spans="1:3" x14ac:dyDescent="0.25">
      <c r="A9644" t="s">
        <v>302</v>
      </c>
      <c r="B9644" t="s">
        <v>140</v>
      </c>
      <c r="C9644" s="1">
        <v>0.30490933338690301</v>
      </c>
    </row>
    <row r="9645" spans="1:3" x14ac:dyDescent="0.25">
      <c r="A9645" t="s">
        <v>302</v>
      </c>
      <c r="B9645" t="s">
        <v>234</v>
      </c>
      <c r="C9645" s="1">
        <v>0.30611357257791599</v>
      </c>
    </row>
    <row r="9646" spans="1:3" x14ac:dyDescent="0.25">
      <c r="A9646" t="s">
        <v>302</v>
      </c>
      <c r="B9646" t="s">
        <v>414</v>
      </c>
      <c r="C9646" s="1">
        <v>0.311676788334453</v>
      </c>
    </row>
    <row r="9647" spans="1:3" x14ac:dyDescent="0.25">
      <c r="A9647" t="s">
        <v>302</v>
      </c>
      <c r="B9647" t="s">
        <v>409</v>
      </c>
      <c r="C9647" s="1">
        <v>0.34399312534389698</v>
      </c>
    </row>
    <row r="9648" spans="1:3" x14ac:dyDescent="0.25">
      <c r="A9648" t="s">
        <v>302</v>
      </c>
      <c r="B9648" t="s">
        <v>235</v>
      </c>
      <c r="C9648" s="1">
        <v>0.31897334592341198</v>
      </c>
    </row>
    <row r="9649" spans="1:3" x14ac:dyDescent="0.25">
      <c r="A9649" t="s">
        <v>302</v>
      </c>
      <c r="B9649" t="s">
        <v>236</v>
      </c>
      <c r="C9649" s="1">
        <v>0.32058282700374502</v>
      </c>
    </row>
    <row r="9650" spans="1:3" x14ac:dyDescent="0.25">
      <c r="A9650" t="s">
        <v>302</v>
      </c>
      <c r="B9650" t="s">
        <v>141</v>
      </c>
      <c r="C9650" s="1">
        <v>0.32845265807643098</v>
      </c>
    </row>
    <row r="9651" spans="1:3" x14ac:dyDescent="0.25">
      <c r="A9651" t="s">
        <v>302</v>
      </c>
      <c r="B9651" t="s">
        <v>346</v>
      </c>
      <c r="C9651" s="1">
        <v>0.304043390632729</v>
      </c>
    </row>
    <row r="9652" spans="1:3" x14ac:dyDescent="0.25">
      <c r="A9652" t="s">
        <v>302</v>
      </c>
      <c r="B9652" t="s">
        <v>347</v>
      </c>
      <c r="C9652" s="1">
        <v>0.32460000925779903</v>
      </c>
    </row>
    <row r="9653" spans="1:3" x14ac:dyDescent="0.25">
      <c r="A9653" t="s">
        <v>302</v>
      </c>
      <c r="B9653" t="s">
        <v>350</v>
      </c>
      <c r="C9653" s="1">
        <v>0.34237292591655899</v>
      </c>
    </row>
    <row r="9654" spans="1:3" x14ac:dyDescent="0.25">
      <c r="A9654" t="s">
        <v>302</v>
      </c>
      <c r="B9654" t="s">
        <v>351</v>
      </c>
      <c r="C9654" s="1">
        <v>0.28951206636342902</v>
      </c>
    </row>
    <row r="9655" spans="1:3" x14ac:dyDescent="0.25">
      <c r="A9655" t="s">
        <v>302</v>
      </c>
      <c r="B9655" t="s">
        <v>237</v>
      </c>
      <c r="C9655" s="1">
        <v>0.335777949312277</v>
      </c>
    </row>
    <row r="9656" spans="1:3" x14ac:dyDescent="0.25">
      <c r="A9656" t="s">
        <v>302</v>
      </c>
      <c r="B9656" t="s">
        <v>239</v>
      </c>
      <c r="C9656" s="1">
        <v>0.35402968994864897</v>
      </c>
    </row>
    <row r="9657" spans="1:3" x14ac:dyDescent="0.25">
      <c r="A9657" t="s">
        <v>302</v>
      </c>
      <c r="B9657" t="s">
        <v>142</v>
      </c>
      <c r="C9657" s="1">
        <v>0.29882758736239001</v>
      </c>
    </row>
    <row r="9658" spans="1:3" x14ac:dyDescent="0.25">
      <c r="A9658" t="s">
        <v>302</v>
      </c>
      <c r="B9658" t="s">
        <v>240</v>
      </c>
      <c r="C9658" s="1">
        <v>0.29858883948616799</v>
      </c>
    </row>
    <row r="9659" spans="1:3" x14ac:dyDescent="0.25">
      <c r="A9659" t="s">
        <v>302</v>
      </c>
      <c r="B9659" t="s">
        <v>242</v>
      </c>
      <c r="C9659" s="1">
        <v>0.37180540324723999</v>
      </c>
    </row>
    <row r="9660" spans="1:3" x14ac:dyDescent="0.25">
      <c r="A9660" t="s">
        <v>302</v>
      </c>
      <c r="B9660" t="s">
        <v>146</v>
      </c>
      <c r="C9660" s="1">
        <v>0.31977777533603102</v>
      </c>
    </row>
    <row r="9661" spans="1:3" x14ac:dyDescent="0.25">
      <c r="A9661" t="s">
        <v>302</v>
      </c>
      <c r="B9661" t="s">
        <v>357</v>
      </c>
      <c r="C9661" s="1">
        <v>0.31387943630057602</v>
      </c>
    </row>
    <row r="9662" spans="1:3" x14ac:dyDescent="0.25">
      <c r="A9662" t="s">
        <v>302</v>
      </c>
      <c r="B9662" t="s">
        <v>243</v>
      </c>
      <c r="C9662" s="1">
        <v>0.31746839595375398</v>
      </c>
    </row>
    <row r="9663" spans="1:3" x14ac:dyDescent="0.25">
      <c r="A9663" t="s">
        <v>302</v>
      </c>
      <c r="B9663" t="s">
        <v>402</v>
      </c>
      <c r="C9663" s="1">
        <v>0.29586062563214699</v>
      </c>
    </row>
    <row r="9664" spans="1:3" x14ac:dyDescent="0.25">
      <c r="A9664" t="s">
        <v>302</v>
      </c>
      <c r="B9664" t="s">
        <v>415</v>
      </c>
      <c r="C9664" s="1">
        <v>0.29446318141401501</v>
      </c>
    </row>
    <row r="9665" spans="1:3" x14ac:dyDescent="0.25">
      <c r="A9665" t="s">
        <v>302</v>
      </c>
      <c r="B9665" t="s">
        <v>245</v>
      </c>
      <c r="C9665" s="1">
        <v>0.31248865168325302</v>
      </c>
    </row>
    <row r="9666" spans="1:3" x14ac:dyDescent="0.25">
      <c r="A9666" t="s">
        <v>302</v>
      </c>
      <c r="B9666" t="s">
        <v>359</v>
      </c>
      <c r="C9666" s="1">
        <v>0.30194685380965902</v>
      </c>
    </row>
    <row r="9667" spans="1:3" x14ac:dyDescent="0.25">
      <c r="A9667" t="s">
        <v>302</v>
      </c>
      <c r="B9667" t="s">
        <v>428</v>
      </c>
      <c r="C9667" s="1">
        <v>0.29182856809823599</v>
      </c>
    </row>
    <row r="9668" spans="1:3" x14ac:dyDescent="0.25">
      <c r="A9668" t="s">
        <v>302</v>
      </c>
      <c r="B9668" t="s">
        <v>360</v>
      </c>
      <c r="C9668" s="1">
        <v>0.305051755754499</v>
      </c>
    </row>
    <row r="9669" spans="1:3" x14ac:dyDescent="0.25">
      <c r="A9669" t="s">
        <v>302</v>
      </c>
      <c r="B9669" t="s">
        <v>361</v>
      </c>
      <c r="C9669" s="1">
        <v>0.33328741993420402</v>
      </c>
    </row>
    <row r="9670" spans="1:3" x14ac:dyDescent="0.25">
      <c r="A9670" t="s">
        <v>302</v>
      </c>
      <c r="B9670" t="s">
        <v>246</v>
      </c>
      <c r="C9670" s="1">
        <v>0.32434922831174601</v>
      </c>
    </row>
    <row r="9671" spans="1:3" x14ac:dyDescent="0.25">
      <c r="A9671" t="s">
        <v>302</v>
      </c>
      <c r="B9671" t="s">
        <v>247</v>
      </c>
      <c r="C9671" s="1">
        <v>0.31045261517761702</v>
      </c>
    </row>
    <row r="9672" spans="1:3" x14ac:dyDescent="0.25">
      <c r="A9672" t="s">
        <v>302</v>
      </c>
      <c r="B9672" t="s">
        <v>249</v>
      </c>
      <c r="C9672" s="1">
        <v>0.291400520331553</v>
      </c>
    </row>
    <row r="9673" spans="1:3" x14ac:dyDescent="0.25">
      <c r="A9673" t="s">
        <v>302</v>
      </c>
      <c r="B9673" t="s">
        <v>250</v>
      </c>
      <c r="C9673" s="1">
        <v>0.32553561370496098</v>
      </c>
    </row>
    <row r="9674" spans="1:3" x14ac:dyDescent="0.25">
      <c r="A9674" t="s">
        <v>302</v>
      </c>
      <c r="B9674" t="s">
        <v>251</v>
      </c>
      <c r="C9674" s="1">
        <v>0.29808738816697999</v>
      </c>
    </row>
    <row r="9675" spans="1:3" x14ac:dyDescent="0.25">
      <c r="A9675" t="s">
        <v>302</v>
      </c>
      <c r="B9675" t="s">
        <v>252</v>
      </c>
      <c r="C9675" s="1">
        <v>0.29256129594424501</v>
      </c>
    </row>
    <row r="9676" spans="1:3" x14ac:dyDescent="0.25">
      <c r="A9676" t="s">
        <v>302</v>
      </c>
      <c r="B9676" t="s">
        <v>253</v>
      </c>
      <c r="C9676" s="1">
        <v>0.31582201683203298</v>
      </c>
    </row>
    <row r="9677" spans="1:3" x14ac:dyDescent="0.25">
      <c r="A9677" t="s">
        <v>302</v>
      </c>
      <c r="B9677" t="s">
        <v>255</v>
      </c>
      <c r="C9677" s="1">
        <v>0.29917798028655501</v>
      </c>
    </row>
    <row r="9678" spans="1:3" x14ac:dyDescent="0.25">
      <c r="A9678" t="s">
        <v>302</v>
      </c>
      <c r="B9678" t="s">
        <v>365</v>
      </c>
      <c r="C9678" s="1">
        <v>0.32497799125052201</v>
      </c>
    </row>
    <row r="9679" spans="1:3" x14ac:dyDescent="0.25">
      <c r="A9679" t="s">
        <v>302</v>
      </c>
      <c r="B9679" t="s">
        <v>404</v>
      </c>
      <c r="C9679" s="1">
        <v>0.293798371791191</v>
      </c>
    </row>
    <row r="9680" spans="1:3" x14ac:dyDescent="0.25">
      <c r="A9680" t="s">
        <v>302</v>
      </c>
      <c r="B9680" t="s">
        <v>366</v>
      </c>
      <c r="C9680" s="1">
        <v>0.33495747016053201</v>
      </c>
    </row>
    <row r="9681" spans="1:3" x14ac:dyDescent="0.25">
      <c r="A9681" t="s">
        <v>302</v>
      </c>
      <c r="B9681" t="s">
        <v>257</v>
      </c>
      <c r="C9681" s="1">
        <v>0.30467170654720299</v>
      </c>
    </row>
    <row r="9682" spans="1:3" x14ac:dyDescent="0.25">
      <c r="A9682" t="s">
        <v>302</v>
      </c>
      <c r="B9682" t="s">
        <v>368</v>
      </c>
      <c r="C9682" s="1">
        <v>0.32723517691196202</v>
      </c>
    </row>
    <row r="9683" spans="1:3" x14ac:dyDescent="0.25">
      <c r="A9683" t="s">
        <v>302</v>
      </c>
      <c r="B9683" t="s">
        <v>258</v>
      </c>
      <c r="C9683" s="1">
        <v>0.29058805487811101</v>
      </c>
    </row>
    <row r="9684" spans="1:3" x14ac:dyDescent="0.25">
      <c r="A9684" t="s">
        <v>302</v>
      </c>
      <c r="B9684" t="s">
        <v>416</v>
      </c>
      <c r="C9684" s="1">
        <v>0.31371186166329001</v>
      </c>
    </row>
    <row r="9685" spans="1:3" x14ac:dyDescent="0.25">
      <c r="A9685" t="s">
        <v>302</v>
      </c>
      <c r="B9685" t="s">
        <v>369</v>
      </c>
      <c r="C9685" s="1">
        <v>0.31079200126752898</v>
      </c>
    </row>
    <row r="9686" spans="1:3" x14ac:dyDescent="0.25">
      <c r="A9686" t="s">
        <v>302</v>
      </c>
      <c r="B9686" t="s">
        <v>371</v>
      </c>
      <c r="C9686" s="1">
        <v>0.29564446176272402</v>
      </c>
    </row>
    <row r="9687" spans="1:3" x14ac:dyDescent="0.25">
      <c r="A9687" t="s">
        <v>302</v>
      </c>
      <c r="B9687" t="s">
        <v>261</v>
      </c>
      <c r="C9687" s="1">
        <v>0.33269825774046902</v>
      </c>
    </row>
    <row r="9688" spans="1:3" x14ac:dyDescent="0.25">
      <c r="A9688" t="s">
        <v>302</v>
      </c>
      <c r="B9688" t="s">
        <v>262</v>
      </c>
      <c r="C9688" s="1">
        <v>0.30187953507545501</v>
      </c>
    </row>
    <row r="9689" spans="1:3" x14ac:dyDescent="0.25">
      <c r="A9689" t="s">
        <v>302</v>
      </c>
      <c r="B9689" t="s">
        <v>417</v>
      </c>
      <c r="C9689" s="1">
        <v>0.301826910621047</v>
      </c>
    </row>
    <row r="9690" spans="1:3" x14ac:dyDescent="0.25">
      <c r="A9690" t="s">
        <v>302</v>
      </c>
      <c r="B9690" t="s">
        <v>263</v>
      </c>
      <c r="C9690" s="1">
        <v>0.332892713848911</v>
      </c>
    </row>
    <row r="9691" spans="1:3" x14ac:dyDescent="0.25">
      <c r="A9691" t="s">
        <v>302</v>
      </c>
      <c r="B9691" t="s">
        <v>264</v>
      </c>
      <c r="C9691" s="1">
        <v>0.29800515553875401</v>
      </c>
    </row>
    <row r="9692" spans="1:3" x14ac:dyDescent="0.25">
      <c r="A9692" t="s">
        <v>302</v>
      </c>
      <c r="B9692" t="s">
        <v>383</v>
      </c>
      <c r="C9692" s="1">
        <v>0.31684909563808</v>
      </c>
    </row>
    <row r="9693" spans="1:3" x14ac:dyDescent="0.25">
      <c r="A9693" t="s">
        <v>302</v>
      </c>
      <c r="B9693" t="s">
        <v>265</v>
      </c>
      <c r="C9693" s="1">
        <v>0.32205842006756502</v>
      </c>
    </row>
    <row r="9694" spans="1:3" x14ac:dyDescent="0.25">
      <c r="A9694" t="s">
        <v>302</v>
      </c>
      <c r="B9694" t="s">
        <v>266</v>
      </c>
      <c r="C9694" s="1">
        <v>0.31867295872182</v>
      </c>
    </row>
    <row r="9695" spans="1:3" x14ac:dyDescent="0.25">
      <c r="A9695" t="s">
        <v>302</v>
      </c>
      <c r="B9695" t="s">
        <v>267</v>
      </c>
      <c r="C9695" s="1">
        <v>0.34020921706075502</v>
      </c>
    </row>
    <row r="9696" spans="1:3" x14ac:dyDescent="0.25">
      <c r="A9696" t="s">
        <v>302</v>
      </c>
      <c r="B9696" t="s">
        <v>269</v>
      </c>
      <c r="C9696" s="1">
        <v>0.29663214965268497</v>
      </c>
    </row>
    <row r="9697" spans="1:3" x14ac:dyDescent="0.25">
      <c r="A9697" t="s">
        <v>302</v>
      </c>
      <c r="B9697" t="s">
        <v>271</v>
      </c>
      <c r="C9697" s="1">
        <v>0.36999835638363998</v>
      </c>
    </row>
    <row r="9698" spans="1:3" x14ac:dyDescent="0.25">
      <c r="A9698" t="s">
        <v>302</v>
      </c>
      <c r="B9698" t="s">
        <v>407</v>
      </c>
      <c r="C9698" s="1">
        <v>0.29112285131049798</v>
      </c>
    </row>
    <row r="9699" spans="1:3" x14ac:dyDescent="0.25">
      <c r="A9699" t="s">
        <v>302</v>
      </c>
      <c r="B9699" t="s">
        <v>418</v>
      </c>
      <c r="C9699" s="1">
        <v>0.29499923031481501</v>
      </c>
    </row>
    <row r="9700" spans="1:3" x14ac:dyDescent="0.25">
      <c r="A9700" t="s">
        <v>302</v>
      </c>
      <c r="B9700" t="s">
        <v>272</v>
      </c>
      <c r="C9700" s="1">
        <v>0.34261888908490601</v>
      </c>
    </row>
    <row r="9701" spans="1:3" x14ac:dyDescent="0.25">
      <c r="A9701" t="s">
        <v>302</v>
      </c>
      <c r="B9701" t="s">
        <v>153</v>
      </c>
      <c r="C9701" s="1">
        <v>0.33015391771019498</v>
      </c>
    </row>
    <row r="9702" spans="1:3" x14ac:dyDescent="0.25">
      <c r="A9702" t="s">
        <v>303</v>
      </c>
      <c r="B9702" t="s">
        <v>304</v>
      </c>
      <c r="C9702" s="1">
        <v>0.30418068973442602</v>
      </c>
    </row>
    <row r="9703" spans="1:3" x14ac:dyDescent="0.25">
      <c r="A9703" t="s">
        <v>303</v>
      </c>
      <c r="B9703" t="s">
        <v>192</v>
      </c>
      <c r="C9703" s="1">
        <v>0.30244484687755901</v>
      </c>
    </row>
    <row r="9704" spans="1:3" x14ac:dyDescent="0.25">
      <c r="A9704" t="s">
        <v>303</v>
      </c>
      <c r="B9704" t="s">
        <v>219</v>
      </c>
      <c r="C9704" s="1">
        <v>0.33561792220202602</v>
      </c>
    </row>
    <row r="9705" spans="1:3" x14ac:dyDescent="0.25">
      <c r="A9705" t="s">
        <v>303</v>
      </c>
      <c r="B9705" t="s">
        <v>344</v>
      </c>
      <c r="C9705" s="1">
        <v>0.29273667899926598</v>
      </c>
    </row>
    <row r="9706" spans="1:3" x14ac:dyDescent="0.25">
      <c r="A9706" t="s">
        <v>303</v>
      </c>
      <c r="B9706" t="s">
        <v>152</v>
      </c>
      <c r="C9706" s="1">
        <v>0.32010303160917403</v>
      </c>
    </row>
    <row r="9707" spans="1:3" x14ac:dyDescent="0.25">
      <c r="A9707" t="s">
        <v>303</v>
      </c>
      <c r="B9707" t="s">
        <v>383</v>
      </c>
      <c r="C9707" s="1">
        <v>0.32050897340162399</v>
      </c>
    </row>
    <row r="9708" spans="1:3" x14ac:dyDescent="0.25">
      <c r="A9708" t="s">
        <v>304</v>
      </c>
      <c r="B9708" t="s">
        <v>219</v>
      </c>
      <c r="C9708" s="1">
        <v>0.31800199765027398</v>
      </c>
    </row>
    <row r="9709" spans="1:3" x14ac:dyDescent="0.25">
      <c r="A9709" t="s">
        <v>304</v>
      </c>
      <c r="B9709" t="s">
        <v>152</v>
      </c>
      <c r="C9709" s="1">
        <v>0.312124200048425</v>
      </c>
    </row>
    <row r="9710" spans="1:3" x14ac:dyDescent="0.25">
      <c r="A9710" t="s">
        <v>304</v>
      </c>
      <c r="B9710" t="s">
        <v>383</v>
      </c>
      <c r="C9710" s="1">
        <v>0.30086755217918398</v>
      </c>
    </row>
    <row r="9711" spans="1:3" x14ac:dyDescent="0.25">
      <c r="A9711" t="s">
        <v>385</v>
      </c>
      <c r="B9711" t="s">
        <v>162</v>
      </c>
      <c r="C9711" s="1">
        <v>0.30399019470969302</v>
      </c>
    </row>
    <row r="9712" spans="1:3" x14ac:dyDescent="0.25">
      <c r="A9712" t="s">
        <v>385</v>
      </c>
      <c r="B9712" t="s">
        <v>192</v>
      </c>
      <c r="C9712" s="1">
        <v>0.29554158715726297</v>
      </c>
    </row>
    <row r="9713" spans="1:3" x14ac:dyDescent="0.25">
      <c r="A9713" t="s">
        <v>385</v>
      </c>
      <c r="B9713" t="s">
        <v>130</v>
      </c>
      <c r="C9713" s="1">
        <v>0.30363621851870798</v>
      </c>
    </row>
    <row r="9714" spans="1:3" x14ac:dyDescent="0.25">
      <c r="A9714" t="s">
        <v>385</v>
      </c>
      <c r="B9714" t="s">
        <v>131</v>
      </c>
      <c r="C9714" s="1">
        <v>0.31005382419775102</v>
      </c>
    </row>
    <row r="9715" spans="1:3" x14ac:dyDescent="0.25">
      <c r="A9715" t="s">
        <v>385</v>
      </c>
      <c r="B9715" t="s">
        <v>207</v>
      </c>
      <c r="C9715" s="1">
        <v>0.301783636989368</v>
      </c>
    </row>
    <row r="9716" spans="1:3" x14ac:dyDescent="0.25">
      <c r="A9716" t="s">
        <v>385</v>
      </c>
      <c r="B9716" t="s">
        <v>135</v>
      </c>
      <c r="C9716" s="1">
        <v>0.30760824509647899</v>
      </c>
    </row>
    <row r="9717" spans="1:3" x14ac:dyDescent="0.25">
      <c r="A9717" t="s">
        <v>385</v>
      </c>
      <c r="B9717" t="s">
        <v>227</v>
      </c>
      <c r="C9717" s="1">
        <v>0.291583088814582</v>
      </c>
    </row>
    <row r="9718" spans="1:3" x14ac:dyDescent="0.25">
      <c r="A9718" t="s">
        <v>385</v>
      </c>
      <c r="B9718" t="s">
        <v>229</v>
      </c>
      <c r="C9718" s="1">
        <v>0.30253845561937898</v>
      </c>
    </row>
    <row r="9719" spans="1:3" x14ac:dyDescent="0.25">
      <c r="A9719" t="s">
        <v>385</v>
      </c>
      <c r="B9719" t="s">
        <v>141</v>
      </c>
      <c r="C9719" s="1">
        <v>0.29631039654396202</v>
      </c>
    </row>
    <row r="9720" spans="1:3" x14ac:dyDescent="0.25">
      <c r="A9720" t="s">
        <v>385</v>
      </c>
      <c r="B9720" t="s">
        <v>239</v>
      </c>
      <c r="C9720" s="1">
        <v>0.31759984883824699</v>
      </c>
    </row>
    <row r="9721" spans="1:3" x14ac:dyDescent="0.25">
      <c r="A9721" t="s">
        <v>385</v>
      </c>
      <c r="B9721" t="s">
        <v>142</v>
      </c>
      <c r="C9721" s="1">
        <v>0.29745743692009102</v>
      </c>
    </row>
    <row r="9722" spans="1:3" x14ac:dyDescent="0.25">
      <c r="A9722" t="s">
        <v>385</v>
      </c>
      <c r="B9722" t="s">
        <v>143</v>
      </c>
      <c r="C9722" s="1">
        <v>0.30978243087688201</v>
      </c>
    </row>
    <row r="9723" spans="1:3" x14ac:dyDescent="0.25">
      <c r="A9723" t="s">
        <v>385</v>
      </c>
      <c r="B9723" t="s">
        <v>242</v>
      </c>
      <c r="C9723" s="1">
        <v>0.30590625964656498</v>
      </c>
    </row>
    <row r="9724" spans="1:3" x14ac:dyDescent="0.25">
      <c r="A9724" t="s">
        <v>385</v>
      </c>
      <c r="B9724" t="s">
        <v>146</v>
      </c>
      <c r="C9724" s="1">
        <v>0.30049127235380202</v>
      </c>
    </row>
    <row r="9725" spans="1:3" x14ac:dyDescent="0.25">
      <c r="A9725" t="s">
        <v>385</v>
      </c>
      <c r="B9725" t="s">
        <v>245</v>
      </c>
      <c r="C9725" s="1">
        <v>0.29693614779212801</v>
      </c>
    </row>
    <row r="9726" spans="1:3" x14ac:dyDescent="0.25">
      <c r="A9726" t="s">
        <v>385</v>
      </c>
      <c r="B9726" t="s">
        <v>247</v>
      </c>
      <c r="C9726" s="1">
        <v>0.29733211055188102</v>
      </c>
    </row>
    <row r="9727" spans="1:3" x14ac:dyDescent="0.25">
      <c r="A9727" t="s">
        <v>385</v>
      </c>
      <c r="B9727" t="s">
        <v>253</v>
      </c>
      <c r="C9727" s="1">
        <v>0.30937902498884001</v>
      </c>
    </row>
    <row r="9728" spans="1:3" x14ac:dyDescent="0.25">
      <c r="A9728" t="s">
        <v>385</v>
      </c>
      <c r="B9728" t="s">
        <v>152</v>
      </c>
      <c r="C9728" s="1">
        <v>0.296119513967674</v>
      </c>
    </row>
    <row r="9729" spans="1:3" x14ac:dyDescent="0.25">
      <c r="A9729" t="s">
        <v>385</v>
      </c>
      <c r="B9729" t="s">
        <v>254</v>
      </c>
      <c r="C9729" s="1">
        <v>0.29738708471014502</v>
      </c>
    </row>
    <row r="9730" spans="1:3" x14ac:dyDescent="0.25">
      <c r="A9730" t="s">
        <v>385</v>
      </c>
      <c r="B9730" t="s">
        <v>153</v>
      </c>
      <c r="C9730" s="1">
        <v>0.305473368078096</v>
      </c>
    </row>
    <row r="9731" spans="1:3" x14ac:dyDescent="0.25">
      <c r="A9731" t="s">
        <v>305</v>
      </c>
      <c r="B9731" t="s">
        <v>162</v>
      </c>
      <c r="C9731" s="1">
        <v>0.29498396274872002</v>
      </c>
    </row>
    <row r="9732" spans="1:3" x14ac:dyDescent="0.25">
      <c r="A9732" t="s">
        <v>305</v>
      </c>
      <c r="B9732" t="s">
        <v>306</v>
      </c>
      <c r="C9732" s="1">
        <v>0.29490064428115798</v>
      </c>
    </row>
    <row r="9733" spans="1:3" x14ac:dyDescent="0.25">
      <c r="A9733" t="s">
        <v>305</v>
      </c>
      <c r="B9733" t="s">
        <v>131</v>
      </c>
      <c r="C9733" s="1">
        <v>0.30436701526105397</v>
      </c>
    </row>
    <row r="9734" spans="1:3" x14ac:dyDescent="0.25">
      <c r="A9734" t="s">
        <v>305</v>
      </c>
      <c r="B9734" t="s">
        <v>208</v>
      </c>
      <c r="C9734" s="1">
        <v>0.29946445914867498</v>
      </c>
    </row>
    <row r="9735" spans="1:3" x14ac:dyDescent="0.25">
      <c r="A9735" t="s">
        <v>305</v>
      </c>
      <c r="B9735" t="s">
        <v>135</v>
      </c>
      <c r="C9735" s="1">
        <v>0.31536556333725801</v>
      </c>
    </row>
    <row r="9736" spans="1:3" x14ac:dyDescent="0.25">
      <c r="A9736" t="s">
        <v>305</v>
      </c>
      <c r="B9736" t="s">
        <v>227</v>
      </c>
      <c r="C9736" s="1">
        <v>0.294789555939449</v>
      </c>
    </row>
    <row r="9737" spans="1:3" x14ac:dyDescent="0.25">
      <c r="A9737" t="s">
        <v>305</v>
      </c>
      <c r="B9737" t="s">
        <v>229</v>
      </c>
      <c r="C9737" s="1">
        <v>0.29083590143508697</v>
      </c>
    </row>
    <row r="9738" spans="1:3" x14ac:dyDescent="0.25">
      <c r="A9738" t="s">
        <v>305</v>
      </c>
      <c r="B9738" t="s">
        <v>232</v>
      </c>
      <c r="C9738" s="1">
        <v>0.28973172719069501</v>
      </c>
    </row>
    <row r="9739" spans="1:3" x14ac:dyDescent="0.25">
      <c r="A9739" t="s">
        <v>305</v>
      </c>
      <c r="B9739" t="s">
        <v>239</v>
      </c>
      <c r="C9739" s="1">
        <v>0.32621919807166699</v>
      </c>
    </row>
    <row r="9740" spans="1:3" x14ac:dyDescent="0.25">
      <c r="A9740" t="s">
        <v>305</v>
      </c>
      <c r="B9740" t="s">
        <v>142</v>
      </c>
      <c r="C9740" s="1">
        <v>0.29334065647667401</v>
      </c>
    </row>
    <row r="9741" spans="1:3" x14ac:dyDescent="0.25">
      <c r="A9741" t="s">
        <v>305</v>
      </c>
      <c r="B9741" t="s">
        <v>242</v>
      </c>
      <c r="C9741" s="1">
        <v>0.31102439215434302</v>
      </c>
    </row>
    <row r="9742" spans="1:3" x14ac:dyDescent="0.25">
      <c r="A9742" t="s">
        <v>305</v>
      </c>
      <c r="B9742" t="s">
        <v>354</v>
      </c>
      <c r="C9742" s="1">
        <v>0.29124516826639602</v>
      </c>
    </row>
    <row r="9743" spans="1:3" x14ac:dyDescent="0.25">
      <c r="A9743" t="s">
        <v>305</v>
      </c>
      <c r="B9743" t="s">
        <v>146</v>
      </c>
      <c r="C9743" s="1">
        <v>0.32352121584204901</v>
      </c>
    </row>
    <row r="9744" spans="1:3" x14ac:dyDescent="0.25">
      <c r="A9744" t="s">
        <v>305</v>
      </c>
      <c r="B9744" t="s">
        <v>243</v>
      </c>
      <c r="C9744" s="1">
        <v>0.30156520287597199</v>
      </c>
    </row>
    <row r="9745" spans="1:3" x14ac:dyDescent="0.25">
      <c r="A9745" t="s">
        <v>305</v>
      </c>
      <c r="B9745" t="s">
        <v>358</v>
      </c>
      <c r="C9745" s="1">
        <v>0.29846016022197702</v>
      </c>
    </row>
    <row r="9746" spans="1:3" x14ac:dyDescent="0.25">
      <c r="A9746" t="s">
        <v>305</v>
      </c>
      <c r="B9746" t="s">
        <v>245</v>
      </c>
      <c r="C9746" s="1">
        <v>0.30737161155866399</v>
      </c>
    </row>
    <row r="9747" spans="1:3" x14ac:dyDescent="0.25">
      <c r="A9747" t="s">
        <v>305</v>
      </c>
      <c r="B9747" t="s">
        <v>152</v>
      </c>
      <c r="C9747" s="1">
        <v>0.31432260370561099</v>
      </c>
    </row>
    <row r="9748" spans="1:3" x14ac:dyDescent="0.25">
      <c r="A9748" t="s">
        <v>305</v>
      </c>
      <c r="B9748" t="s">
        <v>254</v>
      </c>
      <c r="C9748" s="1">
        <v>0.29426224070364099</v>
      </c>
    </row>
    <row r="9749" spans="1:3" x14ac:dyDescent="0.25">
      <c r="A9749" t="s">
        <v>305</v>
      </c>
      <c r="B9749" t="s">
        <v>255</v>
      </c>
      <c r="C9749" s="1">
        <v>0.29257811120322602</v>
      </c>
    </row>
    <row r="9750" spans="1:3" x14ac:dyDescent="0.25">
      <c r="A9750" t="s">
        <v>305</v>
      </c>
      <c r="B9750" t="s">
        <v>153</v>
      </c>
      <c r="C9750" s="1">
        <v>0.29575469049814801</v>
      </c>
    </row>
    <row r="9751" spans="1:3" x14ac:dyDescent="0.25">
      <c r="A9751" t="s">
        <v>392</v>
      </c>
      <c r="B9751" t="s">
        <v>393</v>
      </c>
      <c r="C9751" s="1">
        <v>0.31140895883509301</v>
      </c>
    </row>
    <row r="9752" spans="1:3" x14ac:dyDescent="0.25">
      <c r="A9752" t="s">
        <v>392</v>
      </c>
      <c r="B9752" t="s">
        <v>193</v>
      </c>
      <c r="C9752" s="1">
        <v>0.30085992256150501</v>
      </c>
    </row>
    <row r="9753" spans="1:3" x14ac:dyDescent="0.25">
      <c r="A9753" t="s">
        <v>392</v>
      </c>
      <c r="B9753" t="s">
        <v>308</v>
      </c>
      <c r="C9753" s="1">
        <v>0.34657866183479802</v>
      </c>
    </row>
    <row r="9754" spans="1:3" x14ac:dyDescent="0.25">
      <c r="A9754" t="s">
        <v>392</v>
      </c>
      <c r="B9754" t="s">
        <v>196</v>
      </c>
      <c r="C9754" s="1">
        <v>0.303700337360231</v>
      </c>
    </row>
    <row r="9755" spans="1:3" x14ac:dyDescent="0.25">
      <c r="A9755" t="s">
        <v>392</v>
      </c>
      <c r="B9755" t="s">
        <v>198</v>
      </c>
      <c r="C9755" s="1">
        <v>0.30760576024774799</v>
      </c>
    </row>
    <row r="9756" spans="1:3" x14ac:dyDescent="0.25">
      <c r="A9756" t="s">
        <v>392</v>
      </c>
      <c r="B9756" t="s">
        <v>309</v>
      </c>
      <c r="C9756" s="1">
        <v>0.32051800487023502</v>
      </c>
    </row>
    <row r="9757" spans="1:3" x14ac:dyDescent="0.25">
      <c r="A9757" t="s">
        <v>392</v>
      </c>
      <c r="B9757" t="s">
        <v>128</v>
      </c>
      <c r="C9757" s="1">
        <v>0.32996237997204803</v>
      </c>
    </row>
    <row r="9758" spans="1:3" x14ac:dyDescent="0.25">
      <c r="A9758" t="s">
        <v>392</v>
      </c>
      <c r="B9758" t="s">
        <v>410</v>
      </c>
      <c r="C9758" s="1">
        <v>0.30449103519653897</v>
      </c>
    </row>
    <row r="9759" spans="1:3" x14ac:dyDescent="0.25">
      <c r="A9759" t="s">
        <v>392</v>
      </c>
      <c r="B9759" t="s">
        <v>200</v>
      </c>
      <c r="C9759" s="1">
        <v>0.35028949542696902</v>
      </c>
    </row>
    <row r="9760" spans="1:3" x14ac:dyDescent="0.25">
      <c r="A9760" t="s">
        <v>392</v>
      </c>
      <c r="B9760" t="s">
        <v>201</v>
      </c>
      <c r="C9760" s="1">
        <v>0.31310103206270001</v>
      </c>
    </row>
    <row r="9761" spans="1:3" x14ac:dyDescent="0.25">
      <c r="A9761" t="s">
        <v>392</v>
      </c>
      <c r="B9761" t="s">
        <v>394</v>
      </c>
      <c r="C9761" s="1">
        <v>0.34667744347122698</v>
      </c>
    </row>
    <row r="9762" spans="1:3" x14ac:dyDescent="0.25">
      <c r="A9762" t="s">
        <v>392</v>
      </c>
      <c r="B9762" t="s">
        <v>131</v>
      </c>
      <c r="C9762" s="1">
        <v>0.36126904808438498</v>
      </c>
    </row>
    <row r="9763" spans="1:3" x14ac:dyDescent="0.25">
      <c r="A9763" t="s">
        <v>392</v>
      </c>
      <c r="B9763" t="s">
        <v>325</v>
      </c>
      <c r="C9763" s="1">
        <v>0.29441009454564199</v>
      </c>
    </row>
    <row r="9764" spans="1:3" x14ac:dyDescent="0.25">
      <c r="A9764" t="s">
        <v>392</v>
      </c>
      <c r="B9764" t="s">
        <v>208</v>
      </c>
      <c r="C9764" s="1">
        <v>0.34649997180304498</v>
      </c>
    </row>
    <row r="9765" spans="1:3" x14ac:dyDescent="0.25">
      <c r="A9765" t="s">
        <v>392</v>
      </c>
      <c r="B9765" t="s">
        <v>210</v>
      </c>
      <c r="C9765" s="1">
        <v>0.32497243424387201</v>
      </c>
    </row>
    <row r="9766" spans="1:3" x14ac:dyDescent="0.25">
      <c r="A9766" t="s">
        <v>392</v>
      </c>
      <c r="B9766" t="s">
        <v>212</v>
      </c>
      <c r="C9766" s="1">
        <v>0.314153424946646</v>
      </c>
    </row>
    <row r="9767" spans="1:3" x14ac:dyDescent="0.25">
      <c r="A9767" t="s">
        <v>392</v>
      </c>
      <c r="B9767" t="s">
        <v>331</v>
      </c>
      <c r="C9767" s="1">
        <v>0.29269337553781999</v>
      </c>
    </row>
    <row r="9768" spans="1:3" x14ac:dyDescent="0.25">
      <c r="A9768" t="s">
        <v>392</v>
      </c>
      <c r="B9768" t="s">
        <v>214</v>
      </c>
      <c r="C9768" s="1">
        <v>0.30047711570517599</v>
      </c>
    </row>
    <row r="9769" spans="1:3" x14ac:dyDescent="0.25">
      <c r="A9769" t="s">
        <v>392</v>
      </c>
      <c r="B9769" t="s">
        <v>332</v>
      </c>
      <c r="C9769" s="1">
        <v>0.29108237822841398</v>
      </c>
    </row>
    <row r="9770" spans="1:3" x14ac:dyDescent="0.25">
      <c r="A9770" t="s">
        <v>392</v>
      </c>
      <c r="B9770" t="s">
        <v>217</v>
      </c>
      <c r="C9770" s="1">
        <v>0.327214859652177</v>
      </c>
    </row>
    <row r="9771" spans="1:3" x14ac:dyDescent="0.25">
      <c r="A9771" t="s">
        <v>392</v>
      </c>
      <c r="B9771" t="s">
        <v>334</v>
      </c>
      <c r="C9771" s="1">
        <v>0.32251007054437802</v>
      </c>
    </row>
    <row r="9772" spans="1:3" x14ac:dyDescent="0.25">
      <c r="A9772" t="s">
        <v>392</v>
      </c>
      <c r="B9772" t="s">
        <v>219</v>
      </c>
      <c r="C9772" s="1">
        <v>0.310126507434828</v>
      </c>
    </row>
    <row r="9773" spans="1:3" x14ac:dyDescent="0.25">
      <c r="A9773" t="s">
        <v>392</v>
      </c>
      <c r="B9773" t="s">
        <v>398</v>
      </c>
      <c r="C9773" s="1">
        <v>0.29254414853358701</v>
      </c>
    </row>
    <row r="9774" spans="1:3" x14ac:dyDescent="0.25">
      <c r="A9774" t="s">
        <v>392</v>
      </c>
      <c r="B9774" t="s">
        <v>399</v>
      </c>
      <c r="C9774" s="1">
        <v>0.28914040433320498</v>
      </c>
    </row>
    <row r="9775" spans="1:3" x14ac:dyDescent="0.25">
      <c r="A9775" t="s">
        <v>392</v>
      </c>
      <c r="B9775" t="s">
        <v>227</v>
      </c>
      <c r="C9775" s="1">
        <v>0.329935483216799</v>
      </c>
    </row>
    <row r="9776" spans="1:3" x14ac:dyDescent="0.25">
      <c r="A9776" t="s">
        <v>392</v>
      </c>
      <c r="B9776" t="s">
        <v>228</v>
      </c>
      <c r="C9776" s="1">
        <v>0.36120166165564999</v>
      </c>
    </row>
    <row r="9777" spans="1:3" x14ac:dyDescent="0.25">
      <c r="A9777" t="s">
        <v>392</v>
      </c>
      <c r="B9777" t="s">
        <v>413</v>
      </c>
      <c r="C9777" s="1">
        <v>0.30868233181218502</v>
      </c>
    </row>
    <row r="9778" spans="1:3" x14ac:dyDescent="0.25">
      <c r="A9778" t="s">
        <v>392</v>
      </c>
      <c r="B9778" t="s">
        <v>231</v>
      </c>
      <c r="C9778" s="1">
        <v>0.33485309784268402</v>
      </c>
    </row>
    <row r="9779" spans="1:3" x14ac:dyDescent="0.25">
      <c r="A9779" t="s">
        <v>392</v>
      </c>
      <c r="B9779" t="s">
        <v>343</v>
      </c>
      <c r="C9779" s="1">
        <v>0.302457258327127</v>
      </c>
    </row>
    <row r="9780" spans="1:3" x14ac:dyDescent="0.25">
      <c r="A9780" t="s">
        <v>392</v>
      </c>
      <c r="B9780" t="s">
        <v>409</v>
      </c>
      <c r="C9780" s="1">
        <v>0.29642838528788901</v>
      </c>
    </row>
    <row r="9781" spans="1:3" x14ac:dyDescent="0.25">
      <c r="A9781" t="s">
        <v>392</v>
      </c>
      <c r="B9781" t="s">
        <v>235</v>
      </c>
      <c r="C9781" s="1">
        <v>0.312053856479727</v>
      </c>
    </row>
    <row r="9782" spans="1:3" x14ac:dyDescent="0.25">
      <c r="A9782" t="s">
        <v>392</v>
      </c>
      <c r="B9782" t="s">
        <v>345</v>
      </c>
      <c r="C9782" s="1">
        <v>0.304214377231526</v>
      </c>
    </row>
    <row r="9783" spans="1:3" x14ac:dyDescent="0.25">
      <c r="A9783" t="s">
        <v>392</v>
      </c>
      <c r="B9783" t="s">
        <v>236</v>
      </c>
      <c r="C9783" s="1">
        <v>0.32583839616217702</v>
      </c>
    </row>
    <row r="9784" spans="1:3" x14ac:dyDescent="0.25">
      <c r="A9784" t="s">
        <v>392</v>
      </c>
      <c r="B9784" t="s">
        <v>350</v>
      </c>
      <c r="C9784" s="1">
        <v>0.34466439049887598</v>
      </c>
    </row>
    <row r="9785" spans="1:3" x14ac:dyDescent="0.25">
      <c r="A9785" t="s">
        <v>392</v>
      </c>
      <c r="B9785" t="s">
        <v>239</v>
      </c>
      <c r="C9785" s="1">
        <v>0.31486807716842002</v>
      </c>
    </row>
    <row r="9786" spans="1:3" x14ac:dyDescent="0.25">
      <c r="A9786" t="s">
        <v>392</v>
      </c>
      <c r="B9786" t="s">
        <v>142</v>
      </c>
      <c r="C9786" s="1">
        <v>0.29119715544178199</v>
      </c>
    </row>
    <row r="9787" spans="1:3" x14ac:dyDescent="0.25">
      <c r="A9787" t="s">
        <v>392</v>
      </c>
      <c r="B9787" t="s">
        <v>242</v>
      </c>
      <c r="C9787" s="1">
        <v>0.33865095545084101</v>
      </c>
    </row>
    <row r="9788" spans="1:3" x14ac:dyDescent="0.25">
      <c r="A9788" t="s">
        <v>392</v>
      </c>
      <c r="B9788" t="s">
        <v>402</v>
      </c>
      <c r="C9788" s="1">
        <v>0.315308984909342</v>
      </c>
    </row>
    <row r="9789" spans="1:3" x14ac:dyDescent="0.25">
      <c r="A9789" t="s">
        <v>392</v>
      </c>
      <c r="B9789" t="s">
        <v>362</v>
      </c>
      <c r="C9789" s="1">
        <v>0.29984207225508303</v>
      </c>
    </row>
    <row r="9790" spans="1:3" x14ac:dyDescent="0.25">
      <c r="A9790" t="s">
        <v>392</v>
      </c>
      <c r="B9790" t="s">
        <v>250</v>
      </c>
      <c r="C9790" s="1">
        <v>0.35417216862908302</v>
      </c>
    </row>
    <row r="9791" spans="1:3" x14ac:dyDescent="0.25">
      <c r="A9791" t="s">
        <v>392</v>
      </c>
      <c r="B9791" t="s">
        <v>365</v>
      </c>
      <c r="C9791" s="1">
        <v>0.32897705148029799</v>
      </c>
    </row>
    <row r="9792" spans="1:3" x14ac:dyDescent="0.25">
      <c r="A9792" t="s">
        <v>392</v>
      </c>
      <c r="B9792" t="s">
        <v>366</v>
      </c>
      <c r="C9792" s="1">
        <v>0.29231995739761601</v>
      </c>
    </row>
    <row r="9793" spans="1:3" x14ac:dyDescent="0.25">
      <c r="A9793" t="s">
        <v>392</v>
      </c>
      <c r="B9793" t="s">
        <v>368</v>
      </c>
      <c r="C9793" s="1">
        <v>0.31507535625469701</v>
      </c>
    </row>
    <row r="9794" spans="1:3" x14ac:dyDescent="0.25">
      <c r="A9794" t="s">
        <v>392</v>
      </c>
      <c r="B9794" t="s">
        <v>369</v>
      </c>
      <c r="C9794" s="1">
        <v>0.32102447536302497</v>
      </c>
    </row>
    <row r="9795" spans="1:3" x14ac:dyDescent="0.25">
      <c r="A9795" t="s">
        <v>392</v>
      </c>
      <c r="B9795" t="s">
        <v>261</v>
      </c>
      <c r="C9795" s="1">
        <v>0.35799431293110201</v>
      </c>
    </row>
    <row r="9796" spans="1:3" x14ac:dyDescent="0.25">
      <c r="A9796" t="s">
        <v>392</v>
      </c>
      <c r="B9796" t="s">
        <v>262</v>
      </c>
      <c r="C9796" s="1">
        <v>0.31804832465338001</v>
      </c>
    </row>
    <row r="9797" spans="1:3" x14ac:dyDescent="0.25">
      <c r="A9797" t="s">
        <v>392</v>
      </c>
      <c r="B9797" t="s">
        <v>383</v>
      </c>
      <c r="C9797" s="1">
        <v>0.32513306523505298</v>
      </c>
    </row>
    <row r="9798" spans="1:3" x14ac:dyDescent="0.25">
      <c r="A9798" t="s">
        <v>392</v>
      </c>
      <c r="B9798" t="s">
        <v>266</v>
      </c>
      <c r="C9798" s="1">
        <v>0.29913314363167998</v>
      </c>
    </row>
    <row r="9799" spans="1:3" x14ac:dyDescent="0.25">
      <c r="A9799" t="s">
        <v>392</v>
      </c>
      <c r="B9799" t="s">
        <v>267</v>
      </c>
      <c r="C9799" s="1">
        <v>0.31603285630408101</v>
      </c>
    </row>
    <row r="9800" spans="1:3" x14ac:dyDescent="0.25">
      <c r="A9800" t="s">
        <v>392</v>
      </c>
      <c r="B9800" t="s">
        <v>271</v>
      </c>
      <c r="C9800" s="1">
        <v>0.32515122529062201</v>
      </c>
    </row>
    <row r="9801" spans="1:3" x14ac:dyDescent="0.25">
      <c r="A9801" t="s">
        <v>474</v>
      </c>
      <c r="B9801" t="s">
        <v>162</v>
      </c>
      <c r="C9801" s="1">
        <v>0.293570494391867</v>
      </c>
    </row>
    <row r="9802" spans="1:3" x14ac:dyDescent="0.25">
      <c r="A9802" t="s">
        <v>474</v>
      </c>
      <c r="B9802" t="s">
        <v>131</v>
      </c>
      <c r="C9802" s="1">
        <v>0.30027014405283498</v>
      </c>
    </row>
    <row r="9803" spans="1:3" x14ac:dyDescent="0.25">
      <c r="A9803" t="s">
        <v>474</v>
      </c>
      <c r="B9803" t="s">
        <v>229</v>
      </c>
      <c r="C9803" s="1">
        <v>0.30715340361927501</v>
      </c>
    </row>
    <row r="9804" spans="1:3" x14ac:dyDescent="0.25">
      <c r="A9804" t="s">
        <v>474</v>
      </c>
      <c r="B9804" t="s">
        <v>239</v>
      </c>
      <c r="C9804" s="1">
        <v>0.30983397112539002</v>
      </c>
    </row>
    <row r="9805" spans="1:3" x14ac:dyDescent="0.25">
      <c r="A9805" t="s">
        <v>474</v>
      </c>
      <c r="B9805" t="s">
        <v>242</v>
      </c>
      <c r="C9805" s="1">
        <v>0.296086306855877</v>
      </c>
    </row>
    <row r="9806" spans="1:3" x14ac:dyDescent="0.25">
      <c r="A9806" t="s">
        <v>474</v>
      </c>
      <c r="B9806" t="s">
        <v>146</v>
      </c>
      <c r="C9806" s="1">
        <v>0.29058443549377599</v>
      </c>
    </row>
    <row r="9807" spans="1:3" x14ac:dyDescent="0.25">
      <c r="A9807" t="s">
        <v>474</v>
      </c>
      <c r="B9807" t="s">
        <v>245</v>
      </c>
      <c r="C9807" s="1">
        <v>0.292242018457679</v>
      </c>
    </row>
    <row r="9808" spans="1:3" x14ac:dyDescent="0.25">
      <c r="A9808" t="s">
        <v>474</v>
      </c>
      <c r="B9808" t="s">
        <v>254</v>
      </c>
      <c r="C9808" s="1">
        <v>0.28991503445302103</v>
      </c>
    </row>
    <row r="9809" spans="1:3" x14ac:dyDescent="0.25">
      <c r="A9809" t="s">
        <v>126</v>
      </c>
      <c r="B9809" t="s">
        <v>154</v>
      </c>
      <c r="C9809" s="1">
        <v>0.29993177962336898</v>
      </c>
    </row>
    <row r="9810" spans="1:3" x14ac:dyDescent="0.25">
      <c r="A9810" t="s">
        <v>126</v>
      </c>
      <c r="B9810" t="s">
        <v>155</v>
      </c>
      <c r="C9810" s="1">
        <v>0.30085363192793102</v>
      </c>
    </row>
    <row r="9811" spans="1:3" x14ac:dyDescent="0.25">
      <c r="A9811" t="s">
        <v>126</v>
      </c>
      <c r="B9811" t="s">
        <v>162</v>
      </c>
      <c r="C9811" s="1">
        <v>0.29234945193582701</v>
      </c>
    </row>
    <row r="9812" spans="1:3" x14ac:dyDescent="0.25">
      <c r="A9812" t="s">
        <v>126</v>
      </c>
      <c r="B9812" t="s">
        <v>194</v>
      </c>
      <c r="C9812" s="1">
        <v>0.30318361177895098</v>
      </c>
    </row>
    <row r="9813" spans="1:3" x14ac:dyDescent="0.25">
      <c r="A9813" t="s">
        <v>126</v>
      </c>
      <c r="B9813" t="s">
        <v>308</v>
      </c>
      <c r="C9813" s="1">
        <v>0.29491006520714502</v>
      </c>
    </row>
    <row r="9814" spans="1:3" x14ac:dyDescent="0.25">
      <c r="A9814" t="s">
        <v>126</v>
      </c>
      <c r="B9814" t="s">
        <v>196</v>
      </c>
      <c r="C9814" s="1">
        <v>0.30126672270592297</v>
      </c>
    </row>
    <row r="9815" spans="1:3" x14ac:dyDescent="0.25">
      <c r="A9815" t="s">
        <v>126</v>
      </c>
      <c r="B9815" t="s">
        <v>309</v>
      </c>
      <c r="C9815" s="1">
        <v>0.30789225658420799</v>
      </c>
    </row>
    <row r="9816" spans="1:3" x14ac:dyDescent="0.25">
      <c r="A9816" t="s">
        <v>126</v>
      </c>
      <c r="B9816" t="s">
        <v>128</v>
      </c>
      <c r="C9816" s="1">
        <v>0.38128245536904398</v>
      </c>
    </row>
    <row r="9817" spans="1:3" x14ac:dyDescent="0.25">
      <c r="A9817" t="s">
        <v>126</v>
      </c>
      <c r="B9817" t="s">
        <v>199</v>
      </c>
      <c r="C9817" s="1">
        <v>0.31183584254156499</v>
      </c>
    </row>
    <row r="9818" spans="1:3" x14ac:dyDescent="0.25">
      <c r="A9818" t="s">
        <v>126</v>
      </c>
      <c r="B9818" t="s">
        <v>200</v>
      </c>
      <c r="C9818" s="1">
        <v>0.35157867707565599</v>
      </c>
    </row>
    <row r="9819" spans="1:3" x14ac:dyDescent="0.25">
      <c r="A9819" t="s">
        <v>126</v>
      </c>
      <c r="B9819" t="s">
        <v>201</v>
      </c>
      <c r="C9819" s="1">
        <v>0.30259890958942298</v>
      </c>
    </row>
    <row r="9820" spans="1:3" x14ac:dyDescent="0.25">
      <c r="A9820" t="s">
        <v>126</v>
      </c>
      <c r="B9820" t="s">
        <v>203</v>
      </c>
      <c r="C9820" s="1">
        <v>0.30185498978966502</v>
      </c>
    </row>
    <row r="9821" spans="1:3" x14ac:dyDescent="0.25">
      <c r="A9821" t="s">
        <v>126</v>
      </c>
      <c r="B9821" t="s">
        <v>204</v>
      </c>
      <c r="C9821" s="1">
        <v>0.30336441058743802</v>
      </c>
    </row>
    <row r="9822" spans="1:3" x14ac:dyDescent="0.25">
      <c r="A9822" t="s">
        <v>126</v>
      </c>
      <c r="B9822" t="s">
        <v>205</v>
      </c>
      <c r="C9822" s="1">
        <v>0.30007543117665297</v>
      </c>
    </row>
    <row r="9823" spans="1:3" x14ac:dyDescent="0.25">
      <c r="A9823" t="s">
        <v>126</v>
      </c>
      <c r="B9823" t="s">
        <v>130</v>
      </c>
      <c r="C9823" s="1">
        <v>0.29994326010491601</v>
      </c>
    </row>
    <row r="9824" spans="1:3" x14ac:dyDescent="0.25">
      <c r="A9824" t="s">
        <v>126</v>
      </c>
      <c r="B9824" t="s">
        <v>131</v>
      </c>
      <c r="C9824" s="1">
        <v>0.355874375969222</v>
      </c>
    </row>
    <row r="9825" spans="1:3" x14ac:dyDescent="0.25">
      <c r="A9825" t="s">
        <v>126</v>
      </c>
      <c r="B9825" t="s">
        <v>133</v>
      </c>
      <c r="C9825" s="1">
        <v>0.31919610721047498</v>
      </c>
    </row>
    <row r="9826" spans="1:3" x14ac:dyDescent="0.25">
      <c r="A9826" t="s">
        <v>126</v>
      </c>
      <c r="B9826" t="s">
        <v>208</v>
      </c>
      <c r="C9826" s="1">
        <v>0.35499070625399198</v>
      </c>
    </row>
    <row r="9827" spans="1:3" x14ac:dyDescent="0.25">
      <c r="A9827" t="s">
        <v>126</v>
      </c>
      <c r="B9827" t="s">
        <v>209</v>
      </c>
      <c r="C9827" s="1">
        <v>0.29842929945225199</v>
      </c>
    </row>
    <row r="9828" spans="1:3" x14ac:dyDescent="0.25">
      <c r="A9828" t="s">
        <v>126</v>
      </c>
      <c r="B9828" t="s">
        <v>213</v>
      </c>
      <c r="C9828" s="1">
        <v>0.31104618309801702</v>
      </c>
    </row>
    <row r="9829" spans="1:3" x14ac:dyDescent="0.25">
      <c r="A9829" t="s">
        <v>126</v>
      </c>
      <c r="B9829" t="s">
        <v>214</v>
      </c>
      <c r="C9829" s="1">
        <v>0.30666707211018701</v>
      </c>
    </row>
    <row r="9830" spans="1:3" x14ac:dyDescent="0.25">
      <c r="A9830" t="s">
        <v>126</v>
      </c>
      <c r="B9830" t="s">
        <v>215</v>
      </c>
      <c r="C9830" s="1">
        <v>0.29368914488859099</v>
      </c>
    </row>
    <row r="9831" spans="1:3" x14ac:dyDescent="0.25">
      <c r="A9831" t="s">
        <v>126</v>
      </c>
      <c r="B9831" t="s">
        <v>216</v>
      </c>
      <c r="C9831" s="1">
        <v>0.29812276364210299</v>
      </c>
    </row>
    <row r="9832" spans="1:3" x14ac:dyDescent="0.25">
      <c r="A9832" t="s">
        <v>126</v>
      </c>
      <c r="B9832" t="s">
        <v>135</v>
      </c>
      <c r="C9832" s="1">
        <v>0.30452175598298298</v>
      </c>
    </row>
    <row r="9833" spans="1:3" x14ac:dyDescent="0.25">
      <c r="A9833" t="s">
        <v>126</v>
      </c>
      <c r="B9833" t="s">
        <v>220</v>
      </c>
      <c r="C9833" s="1">
        <v>0.305434604485748</v>
      </c>
    </row>
    <row r="9834" spans="1:3" x14ac:dyDescent="0.25">
      <c r="A9834" t="s">
        <v>126</v>
      </c>
      <c r="B9834" t="s">
        <v>221</v>
      </c>
      <c r="C9834" s="1">
        <v>0.29495053658659998</v>
      </c>
    </row>
    <row r="9835" spans="1:3" x14ac:dyDescent="0.25">
      <c r="A9835" t="s">
        <v>126</v>
      </c>
      <c r="B9835" t="s">
        <v>224</v>
      </c>
      <c r="C9835" s="1">
        <v>0.29865108812748797</v>
      </c>
    </row>
    <row r="9836" spans="1:3" x14ac:dyDescent="0.25">
      <c r="A9836" t="s">
        <v>126</v>
      </c>
      <c r="B9836" t="s">
        <v>226</v>
      </c>
      <c r="C9836" s="1">
        <v>0.29840731983715602</v>
      </c>
    </row>
    <row r="9837" spans="1:3" x14ac:dyDescent="0.25">
      <c r="A9837" t="s">
        <v>126</v>
      </c>
      <c r="B9837" t="s">
        <v>137</v>
      </c>
      <c r="C9837" s="1">
        <v>0.339651717150597</v>
      </c>
    </row>
    <row r="9838" spans="1:3" x14ac:dyDescent="0.25">
      <c r="A9838" t="s">
        <v>126</v>
      </c>
      <c r="B9838" t="s">
        <v>227</v>
      </c>
      <c r="C9838" s="1">
        <v>0.31690240291719801</v>
      </c>
    </row>
    <row r="9839" spans="1:3" x14ac:dyDescent="0.25">
      <c r="A9839" t="s">
        <v>126</v>
      </c>
      <c r="B9839" t="s">
        <v>228</v>
      </c>
      <c r="C9839" s="1">
        <v>0.33449595588054898</v>
      </c>
    </row>
    <row r="9840" spans="1:3" x14ac:dyDescent="0.25">
      <c r="A9840" t="s">
        <v>126</v>
      </c>
      <c r="B9840" t="s">
        <v>231</v>
      </c>
      <c r="C9840" s="1">
        <v>0.32398229587032301</v>
      </c>
    </row>
    <row r="9841" spans="1:3" x14ac:dyDescent="0.25">
      <c r="A9841" t="s">
        <v>126</v>
      </c>
      <c r="B9841" t="s">
        <v>233</v>
      </c>
      <c r="C9841" s="1">
        <v>0.32193172816804799</v>
      </c>
    </row>
    <row r="9842" spans="1:3" x14ac:dyDescent="0.25">
      <c r="A9842" t="s">
        <v>126</v>
      </c>
      <c r="B9842" t="s">
        <v>140</v>
      </c>
      <c r="C9842" s="1">
        <v>0.33771585880357502</v>
      </c>
    </row>
    <row r="9843" spans="1:3" x14ac:dyDescent="0.25">
      <c r="A9843" t="s">
        <v>126</v>
      </c>
      <c r="B9843" t="s">
        <v>409</v>
      </c>
      <c r="C9843" s="1">
        <v>0.29225000815077901</v>
      </c>
    </row>
    <row r="9844" spans="1:3" x14ac:dyDescent="0.25">
      <c r="A9844" t="s">
        <v>126</v>
      </c>
      <c r="B9844" t="s">
        <v>236</v>
      </c>
      <c r="C9844" s="1">
        <v>0.29903692780310298</v>
      </c>
    </row>
    <row r="9845" spans="1:3" x14ac:dyDescent="0.25">
      <c r="A9845" t="s">
        <v>126</v>
      </c>
      <c r="B9845" t="s">
        <v>141</v>
      </c>
      <c r="C9845" s="1">
        <v>0.30965181510986201</v>
      </c>
    </row>
    <row r="9846" spans="1:3" x14ac:dyDescent="0.25">
      <c r="A9846" t="s">
        <v>126</v>
      </c>
      <c r="B9846" t="s">
        <v>237</v>
      </c>
      <c r="C9846" s="1">
        <v>0.29647714670834502</v>
      </c>
    </row>
    <row r="9847" spans="1:3" x14ac:dyDescent="0.25">
      <c r="A9847" t="s">
        <v>126</v>
      </c>
      <c r="B9847" t="s">
        <v>239</v>
      </c>
      <c r="C9847" s="1">
        <v>0.320256579708385</v>
      </c>
    </row>
    <row r="9848" spans="1:3" x14ac:dyDescent="0.25">
      <c r="A9848" t="s">
        <v>126</v>
      </c>
      <c r="B9848" t="s">
        <v>142</v>
      </c>
      <c r="C9848" s="1">
        <v>0.30679808963487798</v>
      </c>
    </row>
    <row r="9849" spans="1:3" x14ac:dyDescent="0.25">
      <c r="A9849" t="s">
        <v>126</v>
      </c>
      <c r="B9849" t="s">
        <v>143</v>
      </c>
      <c r="C9849" s="1">
        <v>0.29344806600435402</v>
      </c>
    </row>
    <row r="9850" spans="1:3" x14ac:dyDescent="0.25">
      <c r="A9850" t="s">
        <v>126</v>
      </c>
      <c r="B9850" t="s">
        <v>240</v>
      </c>
      <c r="C9850" s="1">
        <v>0.30489568174773302</v>
      </c>
    </row>
    <row r="9851" spans="1:3" x14ac:dyDescent="0.25">
      <c r="A9851" t="s">
        <v>126</v>
      </c>
      <c r="B9851" t="s">
        <v>242</v>
      </c>
      <c r="C9851" s="1">
        <v>0.35458854416163299</v>
      </c>
    </row>
    <row r="9852" spans="1:3" x14ac:dyDescent="0.25">
      <c r="A9852" t="s">
        <v>126</v>
      </c>
      <c r="B9852" t="s">
        <v>146</v>
      </c>
      <c r="C9852" s="1">
        <v>0.30671363992515099</v>
      </c>
    </row>
    <row r="9853" spans="1:3" x14ac:dyDescent="0.25">
      <c r="A9853" t="s">
        <v>126</v>
      </c>
      <c r="B9853" t="s">
        <v>148</v>
      </c>
      <c r="C9853" s="1">
        <v>0.29632340903778698</v>
      </c>
    </row>
    <row r="9854" spans="1:3" x14ac:dyDescent="0.25">
      <c r="A9854" t="s">
        <v>126</v>
      </c>
      <c r="B9854" t="s">
        <v>246</v>
      </c>
      <c r="C9854" s="1">
        <v>0.29744880791655198</v>
      </c>
    </row>
    <row r="9855" spans="1:3" x14ac:dyDescent="0.25">
      <c r="A9855" t="s">
        <v>126</v>
      </c>
      <c r="B9855" t="s">
        <v>150</v>
      </c>
      <c r="C9855" s="1">
        <v>0.29548426119319898</v>
      </c>
    </row>
    <row r="9856" spans="1:3" x14ac:dyDescent="0.25">
      <c r="A9856" t="s">
        <v>126</v>
      </c>
      <c r="B9856" t="s">
        <v>250</v>
      </c>
      <c r="C9856" s="1">
        <v>0.31508219234275803</v>
      </c>
    </row>
    <row r="9857" spans="1:3" x14ac:dyDescent="0.25">
      <c r="A9857" t="s">
        <v>126</v>
      </c>
      <c r="B9857" t="s">
        <v>251</v>
      </c>
      <c r="C9857" s="1">
        <v>0.31585612990156098</v>
      </c>
    </row>
    <row r="9858" spans="1:3" x14ac:dyDescent="0.25">
      <c r="A9858" t="s">
        <v>126</v>
      </c>
      <c r="B9858" t="s">
        <v>252</v>
      </c>
      <c r="C9858" s="1">
        <v>0.30355089852676598</v>
      </c>
    </row>
    <row r="9859" spans="1:3" x14ac:dyDescent="0.25">
      <c r="A9859" t="s">
        <v>126</v>
      </c>
      <c r="B9859" t="s">
        <v>253</v>
      </c>
      <c r="C9859" s="1">
        <v>0.30332371858862001</v>
      </c>
    </row>
    <row r="9860" spans="1:3" x14ac:dyDescent="0.25">
      <c r="A9860" t="s">
        <v>126</v>
      </c>
      <c r="B9860" t="s">
        <v>152</v>
      </c>
      <c r="C9860" s="1">
        <v>0.30147047406709199</v>
      </c>
    </row>
    <row r="9861" spans="1:3" x14ac:dyDescent="0.25">
      <c r="A9861" t="s">
        <v>126</v>
      </c>
      <c r="B9861" t="s">
        <v>366</v>
      </c>
      <c r="C9861" s="1">
        <v>0.28971481382650399</v>
      </c>
    </row>
    <row r="9862" spans="1:3" x14ac:dyDescent="0.25">
      <c r="A9862" t="s">
        <v>126</v>
      </c>
      <c r="B9862" t="s">
        <v>368</v>
      </c>
      <c r="C9862" s="1">
        <v>0.28940371185007102</v>
      </c>
    </row>
    <row r="9863" spans="1:3" x14ac:dyDescent="0.25">
      <c r="A9863" t="s">
        <v>126</v>
      </c>
      <c r="B9863" t="s">
        <v>258</v>
      </c>
      <c r="C9863" s="1">
        <v>0.30253922937953998</v>
      </c>
    </row>
    <row r="9864" spans="1:3" x14ac:dyDescent="0.25">
      <c r="A9864" t="s">
        <v>126</v>
      </c>
      <c r="B9864" t="s">
        <v>261</v>
      </c>
      <c r="C9864" s="1">
        <v>0.30582514114769499</v>
      </c>
    </row>
    <row r="9865" spans="1:3" x14ac:dyDescent="0.25">
      <c r="A9865" t="s">
        <v>126</v>
      </c>
      <c r="B9865" t="s">
        <v>263</v>
      </c>
      <c r="C9865" s="1">
        <v>0.299549681939631</v>
      </c>
    </row>
    <row r="9866" spans="1:3" x14ac:dyDescent="0.25">
      <c r="A9866" t="s">
        <v>126</v>
      </c>
      <c r="B9866" t="s">
        <v>265</v>
      </c>
      <c r="C9866" s="1">
        <v>0.31051210994608902</v>
      </c>
    </row>
    <row r="9867" spans="1:3" x14ac:dyDescent="0.25">
      <c r="A9867" t="s">
        <v>126</v>
      </c>
      <c r="B9867" t="s">
        <v>267</v>
      </c>
      <c r="C9867" s="1">
        <v>0.30072686144773603</v>
      </c>
    </row>
    <row r="9868" spans="1:3" x14ac:dyDescent="0.25">
      <c r="A9868" t="s">
        <v>126</v>
      </c>
      <c r="B9868" t="s">
        <v>271</v>
      </c>
      <c r="C9868" s="1">
        <v>0.34576489332664501</v>
      </c>
    </row>
    <row r="9869" spans="1:3" x14ac:dyDescent="0.25">
      <c r="A9869" t="s">
        <v>126</v>
      </c>
      <c r="B9869" t="s">
        <v>272</v>
      </c>
      <c r="C9869" s="1">
        <v>0.29623299445122098</v>
      </c>
    </row>
    <row r="9870" spans="1:3" x14ac:dyDescent="0.25">
      <c r="A9870" t="s">
        <v>126</v>
      </c>
      <c r="B9870" t="s">
        <v>153</v>
      </c>
      <c r="C9870" s="1">
        <v>0.31830761158329501</v>
      </c>
    </row>
    <row r="9871" spans="1:3" x14ac:dyDescent="0.25">
      <c r="A9871" t="s">
        <v>192</v>
      </c>
      <c r="B9871" t="s">
        <v>219</v>
      </c>
      <c r="C9871" s="1">
        <v>0.29750152505322303</v>
      </c>
    </row>
    <row r="9872" spans="1:3" x14ac:dyDescent="0.25">
      <c r="A9872" t="s">
        <v>192</v>
      </c>
      <c r="B9872" t="s">
        <v>344</v>
      </c>
      <c r="C9872" s="1">
        <v>0.30062948304156001</v>
      </c>
    </row>
    <row r="9873" spans="1:3" x14ac:dyDescent="0.25">
      <c r="A9873" t="s">
        <v>192</v>
      </c>
      <c r="B9873" t="s">
        <v>401</v>
      </c>
      <c r="C9873" s="1">
        <v>0.29031609232509697</v>
      </c>
    </row>
    <row r="9874" spans="1:3" x14ac:dyDescent="0.25">
      <c r="A9874" t="s">
        <v>192</v>
      </c>
      <c r="B9874" t="s">
        <v>152</v>
      </c>
      <c r="C9874" s="1">
        <v>0.33626929635344899</v>
      </c>
    </row>
    <row r="9875" spans="1:3" x14ac:dyDescent="0.25">
      <c r="A9875" t="s">
        <v>192</v>
      </c>
      <c r="B9875" t="s">
        <v>383</v>
      </c>
      <c r="C9875" s="1">
        <v>0.30619982022130698</v>
      </c>
    </row>
    <row r="9876" spans="1:3" x14ac:dyDescent="0.25">
      <c r="A9876" t="s">
        <v>393</v>
      </c>
      <c r="B9876" t="s">
        <v>118</v>
      </c>
      <c r="C9876" s="1">
        <v>0.31466488232694501</v>
      </c>
    </row>
    <row r="9877" spans="1:3" x14ac:dyDescent="0.25">
      <c r="A9877" t="s">
        <v>393</v>
      </c>
      <c r="B9877" t="s">
        <v>192</v>
      </c>
      <c r="C9877" s="1">
        <v>0.30251170859259402</v>
      </c>
    </row>
    <row r="9878" spans="1:3" x14ac:dyDescent="0.25">
      <c r="A9878" t="s">
        <v>393</v>
      </c>
      <c r="B9878" t="s">
        <v>193</v>
      </c>
      <c r="C9878" s="1">
        <v>0.30438906121693998</v>
      </c>
    </row>
    <row r="9879" spans="1:3" x14ac:dyDescent="0.25">
      <c r="A9879" t="s">
        <v>393</v>
      </c>
      <c r="B9879" t="s">
        <v>306</v>
      </c>
      <c r="C9879" s="1">
        <v>0.29777881999031902</v>
      </c>
    </row>
    <row r="9880" spans="1:3" x14ac:dyDescent="0.25">
      <c r="A9880" t="s">
        <v>393</v>
      </c>
      <c r="B9880" t="s">
        <v>308</v>
      </c>
      <c r="C9880" s="1">
        <v>0.31421937074876</v>
      </c>
    </row>
    <row r="9881" spans="1:3" x14ac:dyDescent="0.25">
      <c r="A9881" t="s">
        <v>393</v>
      </c>
      <c r="B9881" t="s">
        <v>309</v>
      </c>
      <c r="C9881" s="1">
        <v>0.29981281353650602</v>
      </c>
    </row>
    <row r="9882" spans="1:3" x14ac:dyDescent="0.25">
      <c r="A9882" t="s">
        <v>393</v>
      </c>
      <c r="B9882" t="s">
        <v>128</v>
      </c>
      <c r="C9882" s="1">
        <v>0.32634515794301999</v>
      </c>
    </row>
    <row r="9883" spans="1:3" x14ac:dyDescent="0.25">
      <c r="A9883" t="s">
        <v>393</v>
      </c>
      <c r="B9883" t="s">
        <v>200</v>
      </c>
      <c r="C9883" s="1">
        <v>0.34826763150316198</v>
      </c>
    </row>
    <row r="9884" spans="1:3" x14ac:dyDescent="0.25">
      <c r="A9884" t="s">
        <v>393</v>
      </c>
      <c r="B9884" t="s">
        <v>201</v>
      </c>
      <c r="C9884" s="1">
        <v>0.33923131099833298</v>
      </c>
    </row>
    <row r="9885" spans="1:3" x14ac:dyDescent="0.25">
      <c r="A9885" t="s">
        <v>393</v>
      </c>
      <c r="B9885" t="s">
        <v>394</v>
      </c>
      <c r="C9885" s="1">
        <v>0.34329957452686299</v>
      </c>
    </row>
    <row r="9886" spans="1:3" x14ac:dyDescent="0.25">
      <c r="A9886" t="s">
        <v>393</v>
      </c>
      <c r="B9886" t="s">
        <v>130</v>
      </c>
      <c r="C9886" s="1">
        <v>0.30256280800979601</v>
      </c>
    </row>
    <row r="9887" spans="1:3" x14ac:dyDescent="0.25">
      <c r="A9887" t="s">
        <v>393</v>
      </c>
      <c r="B9887" t="s">
        <v>396</v>
      </c>
      <c r="C9887" s="1">
        <v>0.29419218483501702</v>
      </c>
    </row>
    <row r="9888" spans="1:3" x14ac:dyDescent="0.25">
      <c r="A9888" t="s">
        <v>393</v>
      </c>
      <c r="B9888" t="s">
        <v>131</v>
      </c>
      <c r="C9888" s="1">
        <v>0.35415121990934101</v>
      </c>
    </row>
    <row r="9889" spans="1:3" x14ac:dyDescent="0.25">
      <c r="A9889" t="s">
        <v>393</v>
      </c>
      <c r="B9889" t="s">
        <v>328</v>
      </c>
      <c r="C9889" s="1">
        <v>0.29376532909499897</v>
      </c>
    </row>
    <row r="9890" spans="1:3" x14ac:dyDescent="0.25">
      <c r="A9890" t="s">
        <v>393</v>
      </c>
      <c r="B9890" t="s">
        <v>208</v>
      </c>
      <c r="C9890" s="1">
        <v>0.32907012354581</v>
      </c>
    </row>
    <row r="9891" spans="1:3" x14ac:dyDescent="0.25">
      <c r="A9891" t="s">
        <v>393</v>
      </c>
      <c r="B9891" t="s">
        <v>210</v>
      </c>
      <c r="C9891" s="1">
        <v>0.34315679663224402</v>
      </c>
    </row>
    <row r="9892" spans="1:3" x14ac:dyDescent="0.25">
      <c r="A9892" t="s">
        <v>393</v>
      </c>
      <c r="B9892" t="s">
        <v>329</v>
      </c>
      <c r="C9892" s="1">
        <v>0.30051911863859299</v>
      </c>
    </row>
    <row r="9893" spans="1:3" x14ac:dyDescent="0.25">
      <c r="A9893" t="s">
        <v>393</v>
      </c>
      <c r="B9893" t="s">
        <v>212</v>
      </c>
      <c r="C9893" s="1">
        <v>0.339785042111381</v>
      </c>
    </row>
    <row r="9894" spans="1:3" x14ac:dyDescent="0.25">
      <c r="A9894" t="s">
        <v>393</v>
      </c>
      <c r="B9894" t="s">
        <v>397</v>
      </c>
      <c r="C9894" s="1">
        <v>0.30424193040039899</v>
      </c>
    </row>
    <row r="9895" spans="1:3" x14ac:dyDescent="0.25">
      <c r="A9895" t="s">
        <v>393</v>
      </c>
      <c r="B9895" t="s">
        <v>213</v>
      </c>
      <c r="C9895" s="1">
        <v>0.28921606006073902</v>
      </c>
    </row>
    <row r="9896" spans="1:3" x14ac:dyDescent="0.25">
      <c r="A9896" t="s">
        <v>393</v>
      </c>
      <c r="B9896" t="s">
        <v>214</v>
      </c>
      <c r="C9896" s="1">
        <v>0.31947645170564998</v>
      </c>
    </row>
    <row r="9897" spans="1:3" x14ac:dyDescent="0.25">
      <c r="A9897" t="s">
        <v>393</v>
      </c>
      <c r="B9897" t="s">
        <v>332</v>
      </c>
      <c r="C9897" s="1">
        <v>0.31440957222320398</v>
      </c>
    </row>
    <row r="9898" spans="1:3" x14ac:dyDescent="0.25">
      <c r="A9898" t="s">
        <v>393</v>
      </c>
      <c r="B9898" t="s">
        <v>216</v>
      </c>
      <c r="C9898" s="1">
        <v>0.32528669268341398</v>
      </c>
    </row>
    <row r="9899" spans="1:3" x14ac:dyDescent="0.25">
      <c r="A9899" t="s">
        <v>393</v>
      </c>
      <c r="B9899" t="s">
        <v>217</v>
      </c>
      <c r="C9899" s="1">
        <v>0.35934126035554997</v>
      </c>
    </row>
    <row r="9900" spans="1:3" x14ac:dyDescent="0.25">
      <c r="A9900" t="s">
        <v>393</v>
      </c>
      <c r="B9900" t="s">
        <v>334</v>
      </c>
      <c r="C9900" s="1">
        <v>0.304639206115287</v>
      </c>
    </row>
    <row r="9901" spans="1:3" x14ac:dyDescent="0.25">
      <c r="A9901" t="s">
        <v>393</v>
      </c>
      <c r="B9901" t="s">
        <v>219</v>
      </c>
      <c r="C9901" s="1">
        <v>0.33202423009757798</v>
      </c>
    </row>
    <row r="9902" spans="1:3" x14ac:dyDescent="0.25">
      <c r="A9902" t="s">
        <v>393</v>
      </c>
      <c r="B9902" t="s">
        <v>398</v>
      </c>
      <c r="C9902" s="1">
        <v>0.324171617306315</v>
      </c>
    </row>
    <row r="9903" spans="1:3" x14ac:dyDescent="0.25">
      <c r="A9903" t="s">
        <v>393</v>
      </c>
      <c r="B9903" t="s">
        <v>399</v>
      </c>
      <c r="C9903" s="1">
        <v>0.31914164775095999</v>
      </c>
    </row>
    <row r="9904" spans="1:3" x14ac:dyDescent="0.25">
      <c r="A9904" t="s">
        <v>393</v>
      </c>
      <c r="B9904" t="s">
        <v>337</v>
      </c>
      <c r="C9904" s="1">
        <v>0.29732089267469503</v>
      </c>
    </row>
    <row r="9905" spans="1:3" x14ac:dyDescent="0.25">
      <c r="A9905" t="s">
        <v>393</v>
      </c>
      <c r="B9905" t="s">
        <v>225</v>
      </c>
      <c r="C9905" s="1">
        <v>0.32398660452427103</v>
      </c>
    </row>
    <row r="9906" spans="1:3" x14ac:dyDescent="0.25">
      <c r="A9906" t="s">
        <v>393</v>
      </c>
      <c r="B9906" t="s">
        <v>227</v>
      </c>
      <c r="C9906" s="1">
        <v>0.32631188690331903</v>
      </c>
    </row>
    <row r="9907" spans="1:3" x14ac:dyDescent="0.25">
      <c r="A9907" t="s">
        <v>393</v>
      </c>
      <c r="B9907" t="s">
        <v>228</v>
      </c>
      <c r="C9907" s="1">
        <v>0.366237490141335</v>
      </c>
    </row>
    <row r="9908" spans="1:3" x14ac:dyDescent="0.25">
      <c r="A9908" t="s">
        <v>393</v>
      </c>
      <c r="B9908" t="s">
        <v>400</v>
      </c>
      <c r="C9908" s="1">
        <v>0.30090323998040402</v>
      </c>
    </row>
    <row r="9909" spans="1:3" x14ac:dyDescent="0.25">
      <c r="A9909" t="s">
        <v>393</v>
      </c>
      <c r="B9909" t="s">
        <v>231</v>
      </c>
      <c r="C9909" s="1">
        <v>0.30936601311049</v>
      </c>
    </row>
    <row r="9910" spans="1:3" x14ac:dyDescent="0.25">
      <c r="A9910" t="s">
        <v>393</v>
      </c>
      <c r="B9910" t="s">
        <v>140</v>
      </c>
      <c r="C9910" s="1">
        <v>0.30811944543890202</v>
      </c>
    </row>
    <row r="9911" spans="1:3" x14ac:dyDescent="0.25">
      <c r="A9911" t="s">
        <v>393</v>
      </c>
      <c r="B9911" t="s">
        <v>235</v>
      </c>
      <c r="C9911" s="1">
        <v>0.292148345236451</v>
      </c>
    </row>
    <row r="9912" spans="1:3" x14ac:dyDescent="0.25">
      <c r="A9912" t="s">
        <v>393</v>
      </c>
      <c r="B9912" t="s">
        <v>236</v>
      </c>
      <c r="C9912" s="1">
        <v>0.324049819885882</v>
      </c>
    </row>
    <row r="9913" spans="1:3" x14ac:dyDescent="0.25">
      <c r="A9913" t="s">
        <v>393</v>
      </c>
      <c r="B9913" t="s">
        <v>141</v>
      </c>
      <c r="C9913" s="1">
        <v>0.298288917522255</v>
      </c>
    </row>
    <row r="9914" spans="1:3" x14ac:dyDescent="0.25">
      <c r="A9914" t="s">
        <v>393</v>
      </c>
      <c r="B9914" t="s">
        <v>350</v>
      </c>
      <c r="C9914" s="1">
        <v>0.33072006877569199</v>
      </c>
    </row>
    <row r="9915" spans="1:3" x14ac:dyDescent="0.25">
      <c r="A9915" t="s">
        <v>393</v>
      </c>
      <c r="B9915" t="s">
        <v>388</v>
      </c>
      <c r="C9915" s="1">
        <v>0.30923025857710801</v>
      </c>
    </row>
    <row r="9916" spans="1:3" x14ac:dyDescent="0.25">
      <c r="A9916" t="s">
        <v>393</v>
      </c>
      <c r="B9916" t="s">
        <v>239</v>
      </c>
      <c r="C9916" s="1">
        <v>0.30211470168943699</v>
      </c>
    </row>
    <row r="9917" spans="1:3" x14ac:dyDescent="0.25">
      <c r="A9917" t="s">
        <v>393</v>
      </c>
      <c r="B9917" t="s">
        <v>142</v>
      </c>
      <c r="C9917" s="1">
        <v>0.30200042926902698</v>
      </c>
    </row>
    <row r="9918" spans="1:3" x14ac:dyDescent="0.25">
      <c r="A9918" t="s">
        <v>393</v>
      </c>
      <c r="B9918" t="s">
        <v>242</v>
      </c>
      <c r="C9918" s="1">
        <v>0.326947754323687</v>
      </c>
    </row>
    <row r="9919" spans="1:3" x14ac:dyDescent="0.25">
      <c r="A9919" t="s">
        <v>393</v>
      </c>
      <c r="B9919" t="s">
        <v>144</v>
      </c>
      <c r="C9919" s="1">
        <v>0.29922045868521402</v>
      </c>
    </row>
    <row r="9920" spans="1:3" x14ac:dyDescent="0.25">
      <c r="A9920" t="s">
        <v>393</v>
      </c>
      <c r="B9920" t="s">
        <v>243</v>
      </c>
      <c r="C9920" s="1">
        <v>0.29011921266513202</v>
      </c>
    </row>
    <row r="9921" spans="1:3" x14ac:dyDescent="0.25">
      <c r="A9921" t="s">
        <v>393</v>
      </c>
      <c r="B9921" t="s">
        <v>402</v>
      </c>
      <c r="C9921" s="1">
        <v>0.29941940610486101</v>
      </c>
    </row>
    <row r="9922" spans="1:3" x14ac:dyDescent="0.25">
      <c r="A9922" t="s">
        <v>393</v>
      </c>
      <c r="B9922" t="s">
        <v>360</v>
      </c>
      <c r="C9922" s="1">
        <v>0.308035222184325</v>
      </c>
    </row>
    <row r="9923" spans="1:3" x14ac:dyDescent="0.25">
      <c r="A9923" t="s">
        <v>393</v>
      </c>
      <c r="B9923" t="s">
        <v>361</v>
      </c>
      <c r="C9923" s="1">
        <v>0.31646091605141802</v>
      </c>
    </row>
    <row r="9924" spans="1:3" x14ac:dyDescent="0.25">
      <c r="A9924" t="s">
        <v>393</v>
      </c>
      <c r="B9924" t="s">
        <v>362</v>
      </c>
      <c r="C9924" s="1">
        <v>0.29922910403525099</v>
      </c>
    </row>
    <row r="9925" spans="1:3" x14ac:dyDescent="0.25">
      <c r="A9925" t="s">
        <v>393</v>
      </c>
      <c r="B9925" t="s">
        <v>246</v>
      </c>
      <c r="C9925" s="1">
        <v>0.31323144920422902</v>
      </c>
    </row>
    <row r="9926" spans="1:3" x14ac:dyDescent="0.25">
      <c r="A9926" t="s">
        <v>393</v>
      </c>
      <c r="B9926" t="s">
        <v>250</v>
      </c>
      <c r="C9926" s="1">
        <v>0.35488597997563798</v>
      </c>
    </row>
    <row r="9927" spans="1:3" x14ac:dyDescent="0.25">
      <c r="A9927" t="s">
        <v>393</v>
      </c>
      <c r="B9927" t="s">
        <v>152</v>
      </c>
      <c r="C9927" s="1">
        <v>0.30106176066351897</v>
      </c>
    </row>
    <row r="9928" spans="1:3" x14ac:dyDescent="0.25">
      <c r="A9928" t="s">
        <v>393</v>
      </c>
      <c r="B9928" t="s">
        <v>365</v>
      </c>
      <c r="C9928" s="1">
        <v>0.33892663599439299</v>
      </c>
    </row>
    <row r="9929" spans="1:3" x14ac:dyDescent="0.25">
      <c r="A9929" t="s">
        <v>393</v>
      </c>
      <c r="B9929" t="s">
        <v>404</v>
      </c>
      <c r="C9929" s="1">
        <v>0.29504892084409301</v>
      </c>
    </row>
    <row r="9930" spans="1:3" x14ac:dyDescent="0.25">
      <c r="A9930" t="s">
        <v>393</v>
      </c>
      <c r="B9930" t="s">
        <v>368</v>
      </c>
      <c r="C9930" s="1">
        <v>0.29149727056747199</v>
      </c>
    </row>
    <row r="9931" spans="1:3" x14ac:dyDescent="0.25">
      <c r="A9931" t="s">
        <v>393</v>
      </c>
      <c r="B9931" t="s">
        <v>369</v>
      </c>
      <c r="C9931" s="1">
        <v>0.32476599053827299</v>
      </c>
    </row>
    <row r="9932" spans="1:3" x14ac:dyDescent="0.25">
      <c r="A9932" t="s">
        <v>393</v>
      </c>
      <c r="B9932" t="s">
        <v>261</v>
      </c>
      <c r="C9932" s="1">
        <v>0.360233630673921</v>
      </c>
    </row>
    <row r="9933" spans="1:3" x14ac:dyDescent="0.25">
      <c r="A9933" t="s">
        <v>393</v>
      </c>
      <c r="B9933" t="s">
        <v>262</v>
      </c>
      <c r="C9933" s="1">
        <v>0.34776239418896998</v>
      </c>
    </row>
    <row r="9934" spans="1:3" x14ac:dyDescent="0.25">
      <c r="A9934" t="s">
        <v>393</v>
      </c>
      <c r="B9934" t="s">
        <v>372</v>
      </c>
      <c r="C9934" s="1">
        <v>0.29044251266343601</v>
      </c>
    </row>
    <row r="9935" spans="1:3" x14ac:dyDescent="0.25">
      <c r="A9935" t="s">
        <v>393</v>
      </c>
      <c r="B9935" t="s">
        <v>383</v>
      </c>
      <c r="C9935" s="1">
        <v>0.34863814393117998</v>
      </c>
    </row>
    <row r="9936" spans="1:3" x14ac:dyDescent="0.25">
      <c r="A9936" t="s">
        <v>393</v>
      </c>
      <c r="B9936" t="s">
        <v>406</v>
      </c>
      <c r="C9936" s="1">
        <v>0.30354896771085699</v>
      </c>
    </row>
    <row r="9937" spans="1:3" x14ac:dyDescent="0.25">
      <c r="A9937" t="s">
        <v>393</v>
      </c>
      <c r="B9937" t="s">
        <v>267</v>
      </c>
      <c r="C9937" s="1">
        <v>0.33075818647010202</v>
      </c>
    </row>
    <row r="9938" spans="1:3" x14ac:dyDescent="0.25">
      <c r="A9938" t="s">
        <v>393</v>
      </c>
      <c r="B9938" t="s">
        <v>271</v>
      </c>
      <c r="C9938" s="1">
        <v>0.300111095837238</v>
      </c>
    </row>
    <row r="9939" spans="1:3" x14ac:dyDescent="0.25">
      <c r="A9939" t="s">
        <v>193</v>
      </c>
      <c r="B9939" t="s">
        <v>308</v>
      </c>
      <c r="C9939" s="1">
        <v>0.33497602636555701</v>
      </c>
    </row>
    <row r="9940" spans="1:3" x14ac:dyDescent="0.25">
      <c r="A9940" t="s">
        <v>193</v>
      </c>
      <c r="B9940" t="s">
        <v>196</v>
      </c>
      <c r="C9940" s="1">
        <v>0.292678676621976</v>
      </c>
    </row>
    <row r="9941" spans="1:3" x14ac:dyDescent="0.25">
      <c r="A9941" t="s">
        <v>193</v>
      </c>
      <c r="B9941" t="s">
        <v>309</v>
      </c>
      <c r="C9941" s="1">
        <v>0.29285640498050403</v>
      </c>
    </row>
    <row r="9942" spans="1:3" x14ac:dyDescent="0.25">
      <c r="A9942" t="s">
        <v>193</v>
      </c>
      <c r="B9942" t="s">
        <v>128</v>
      </c>
      <c r="C9942" s="1">
        <v>0.36019377012661202</v>
      </c>
    </row>
    <row r="9943" spans="1:3" x14ac:dyDescent="0.25">
      <c r="A9943" t="s">
        <v>193</v>
      </c>
      <c r="B9943" t="s">
        <v>199</v>
      </c>
      <c r="C9943" s="1">
        <v>0.299144553561079</v>
      </c>
    </row>
    <row r="9944" spans="1:3" x14ac:dyDescent="0.25">
      <c r="A9944" t="s">
        <v>193</v>
      </c>
      <c r="B9944" t="s">
        <v>200</v>
      </c>
      <c r="C9944" s="1">
        <v>0.38530842381326902</v>
      </c>
    </row>
    <row r="9945" spans="1:3" x14ac:dyDescent="0.25">
      <c r="A9945" t="s">
        <v>193</v>
      </c>
      <c r="B9945" t="s">
        <v>201</v>
      </c>
      <c r="C9945" s="1">
        <v>0.30966729427348</v>
      </c>
    </row>
    <row r="9946" spans="1:3" x14ac:dyDescent="0.25">
      <c r="A9946" t="s">
        <v>193</v>
      </c>
      <c r="B9946" t="s">
        <v>205</v>
      </c>
      <c r="C9946" s="1">
        <v>0.29889404601122699</v>
      </c>
    </row>
    <row r="9947" spans="1:3" x14ac:dyDescent="0.25">
      <c r="A9947" t="s">
        <v>193</v>
      </c>
      <c r="B9947" t="s">
        <v>394</v>
      </c>
      <c r="C9947" s="1">
        <v>0.33751272573452801</v>
      </c>
    </row>
    <row r="9948" spans="1:3" x14ac:dyDescent="0.25">
      <c r="A9948" t="s">
        <v>193</v>
      </c>
      <c r="B9948" t="s">
        <v>318</v>
      </c>
      <c r="C9948" s="1">
        <v>0.29867477930412401</v>
      </c>
    </row>
    <row r="9949" spans="1:3" x14ac:dyDescent="0.25">
      <c r="A9949" t="s">
        <v>193</v>
      </c>
      <c r="B9949" t="s">
        <v>130</v>
      </c>
      <c r="C9949" s="1">
        <v>0.30702241149662401</v>
      </c>
    </row>
    <row r="9950" spans="1:3" x14ac:dyDescent="0.25">
      <c r="A9950" t="s">
        <v>193</v>
      </c>
      <c r="B9950" t="s">
        <v>131</v>
      </c>
      <c r="C9950" s="1">
        <v>0.37501096947607898</v>
      </c>
    </row>
    <row r="9951" spans="1:3" x14ac:dyDescent="0.25">
      <c r="A9951" t="s">
        <v>193</v>
      </c>
      <c r="B9951" t="s">
        <v>208</v>
      </c>
      <c r="C9951" s="1">
        <v>0.36061328795268</v>
      </c>
    </row>
    <row r="9952" spans="1:3" x14ac:dyDescent="0.25">
      <c r="A9952" t="s">
        <v>193</v>
      </c>
      <c r="B9952" t="s">
        <v>209</v>
      </c>
      <c r="C9952" s="1">
        <v>0.30877612205118099</v>
      </c>
    </row>
    <row r="9953" spans="1:3" x14ac:dyDescent="0.25">
      <c r="A9953" t="s">
        <v>193</v>
      </c>
      <c r="B9953" t="s">
        <v>210</v>
      </c>
      <c r="C9953" s="1">
        <v>0.29623421601308197</v>
      </c>
    </row>
    <row r="9954" spans="1:3" x14ac:dyDescent="0.25">
      <c r="A9954" t="s">
        <v>193</v>
      </c>
      <c r="B9954" t="s">
        <v>212</v>
      </c>
      <c r="C9954" s="1">
        <v>0.31108239672376098</v>
      </c>
    </row>
    <row r="9955" spans="1:3" x14ac:dyDescent="0.25">
      <c r="A9955" t="s">
        <v>193</v>
      </c>
      <c r="B9955" t="s">
        <v>214</v>
      </c>
      <c r="C9955" s="1">
        <v>0.30039117516526398</v>
      </c>
    </row>
    <row r="9956" spans="1:3" x14ac:dyDescent="0.25">
      <c r="A9956" t="s">
        <v>193</v>
      </c>
      <c r="B9956" t="s">
        <v>332</v>
      </c>
      <c r="C9956" s="1">
        <v>0.30126296068303399</v>
      </c>
    </row>
    <row r="9957" spans="1:3" x14ac:dyDescent="0.25">
      <c r="A9957" t="s">
        <v>193</v>
      </c>
      <c r="B9957" t="s">
        <v>216</v>
      </c>
      <c r="C9957" s="1">
        <v>0.31678507317879201</v>
      </c>
    </row>
    <row r="9958" spans="1:3" x14ac:dyDescent="0.25">
      <c r="A9958" t="s">
        <v>193</v>
      </c>
      <c r="B9958" t="s">
        <v>217</v>
      </c>
      <c r="C9958" s="1">
        <v>0.316197765681135</v>
      </c>
    </row>
    <row r="9959" spans="1:3" x14ac:dyDescent="0.25">
      <c r="A9959" t="s">
        <v>193</v>
      </c>
      <c r="B9959" t="s">
        <v>218</v>
      </c>
      <c r="C9959" s="1">
        <v>0.29209635154987201</v>
      </c>
    </row>
    <row r="9960" spans="1:3" x14ac:dyDescent="0.25">
      <c r="A9960" t="s">
        <v>193</v>
      </c>
      <c r="B9960" t="s">
        <v>334</v>
      </c>
      <c r="C9960" s="1">
        <v>0.30581277117567801</v>
      </c>
    </row>
    <row r="9961" spans="1:3" x14ac:dyDescent="0.25">
      <c r="A9961" t="s">
        <v>193</v>
      </c>
      <c r="B9961" t="s">
        <v>219</v>
      </c>
      <c r="C9961" s="1">
        <v>0.295302906611005</v>
      </c>
    </row>
    <row r="9962" spans="1:3" x14ac:dyDescent="0.25">
      <c r="A9962" t="s">
        <v>193</v>
      </c>
      <c r="B9962" t="s">
        <v>225</v>
      </c>
      <c r="C9962" s="1">
        <v>0.29240633006983902</v>
      </c>
    </row>
    <row r="9963" spans="1:3" x14ac:dyDescent="0.25">
      <c r="A9963" t="s">
        <v>193</v>
      </c>
      <c r="B9963" t="s">
        <v>137</v>
      </c>
      <c r="C9963" s="1">
        <v>0.30905599808242501</v>
      </c>
    </row>
    <row r="9964" spans="1:3" x14ac:dyDescent="0.25">
      <c r="A9964" t="s">
        <v>193</v>
      </c>
      <c r="B9964" t="s">
        <v>227</v>
      </c>
      <c r="C9964" s="1">
        <v>0.33879388913288899</v>
      </c>
    </row>
    <row r="9965" spans="1:3" x14ac:dyDescent="0.25">
      <c r="A9965" t="s">
        <v>193</v>
      </c>
      <c r="B9965" t="s">
        <v>228</v>
      </c>
      <c r="C9965" s="1">
        <v>0.38810509390300901</v>
      </c>
    </row>
    <row r="9966" spans="1:3" x14ac:dyDescent="0.25">
      <c r="A9966" t="s">
        <v>193</v>
      </c>
      <c r="B9966" t="s">
        <v>413</v>
      </c>
      <c r="C9966" s="1">
        <v>0.29323375437674098</v>
      </c>
    </row>
    <row r="9967" spans="1:3" x14ac:dyDescent="0.25">
      <c r="A9967" t="s">
        <v>193</v>
      </c>
      <c r="B9967" t="s">
        <v>231</v>
      </c>
      <c r="C9967" s="1">
        <v>0.35558454553414698</v>
      </c>
    </row>
    <row r="9968" spans="1:3" x14ac:dyDescent="0.25">
      <c r="A9968" t="s">
        <v>193</v>
      </c>
      <c r="B9968" t="s">
        <v>233</v>
      </c>
      <c r="C9968" s="1">
        <v>0.31515360780667601</v>
      </c>
    </row>
    <row r="9969" spans="1:3" x14ac:dyDescent="0.25">
      <c r="A9969" t="s">
        <v>193</v>
      </c>
      <c r="B9969" t="s">
        <v>140</v>
      </c>
      <c r="C9969" s="1">
        <v>0.32614980743956501</v>
      </c>
    </row>
    <row r="9970" spans="1:3" x14ac:dyDescent="0.25">
      <c r="A9970" t="s">
        <v>193</v>
      </c>
      <c r="B9970" t="s">
        <v>409</v>
      </c>
      <c r="C9970" s="1">
        <v>0.309678849072684</v>
      </c>
    </row>
    <row r="9971" spans="1:3" x14ac:dyDescent="0.25">
      <c r="A9971" t="s">
        <v>193</v>
      </c>
      <c r="B9971" t="s">
        <v>235</v>
      </c>
      <c r="C9971" s="1">
        <v>0.30693272832867902</v>
      </c>
    </row>
    <row r="9972" spans="1:3" x14ac:dyDescent="0.25">
      <c r="A9972" t="s">
        <v>193</v>
      </c>
      <c r="B9972" t="s">
        <v>236</v>
      </c>
      <c r="C9972" s="1">
        <v>0.33294611581322597</v>
      </c>
    </row>
    <row r="9973" spans="1:3" x14ac:dyDescent="0.25">
      <c r="A9973" t="s">
        <v>193</v>
      </c>
      <c r="B9973" t="s">
        <v>350</v>
      </c>
      <c r="C9973" s="1">
        <v>0.343471359591554</v>
      </c>
    </row>
    <row r="9974" spans="1:3" x14ac:dyDescent="0.25">
      <c r="A9974" t="s">
        <v>193</v>
      </c>
      <c r="B9974" t="s">
        <v>239</v>
      </c>
      <c r="C9974" s="1">
        <v>0.31329646776034598</v>
      </c>
    </row>
    <row r="9975" spans="1:3" x14ac:dyDescent="0.25">
      <c r="A9975" t="s">
        <v>193</v>
      </c>
      <c r="B9975" t="s">
        <v>142</v>
      </c>
      <c r="C9975" s="1">
        <v>0.29453756268238201</v>
      </c>
    </row>
    <row r="9976" spans="1:3" x14ac:dyDescent="0.25">
      <c r="A9976" t="s">
        <v>193</v>
      </c>
      <c r="B9976" t="s">
        <v>242</v>
      </c>
      <c r="C9976" s="1">
        <v>0.34790298111197299</v>
      </c>
    </row>
    <row r="9977" spans="1:3" x14ac:dyDescent="0.25">
      <c r="A9977" t="s">
        <v>193</v>
      </c>
      <c r="B9977" t="s">
        <v>361</v>
      </c>
      <c r="C9977" s="1">
        <v>0.28988463267063103</v>
      </c>
    </row>
    <row r="9978" spans="1:3" x14ac:dyDescent="0.25">
      <c r="A9978" t="s">
        <v>193</v>
      </c>
      <c r="B9978" t="s">
        <v>246</v>
      </c>
      <c r="C9978" s="1">
        <v>0.31196262768977001</v>
      </c>
    </row>
    <row r="9979" spans="1:3" x14ac:dyDescent="0.25">
      <c r="A9979" t="s">
        <v>193</v>
      </c>
      <c r="B9979" t="s">
        <v>250</v>
      </c>
      <c r="C9979" s="1">
        <v>0.33262479040345</v>
      </c>
    </row>
    <row r="9980" spans="1:3" x14ac:dyDescent="0.25">
      <c r="A9980" t="s">
        <v>193</v>
      </c>
      <c r="B9980" t="s">
        <v>365</v>
      </c>
      <c r="C9980" s="1">
        <v>0.30027192018881499</v>
      </c>
    </row>
    <row r="9981" spans="1:3" x14ac:dyDescent="0.25">
      <c r="A9981" t="s">
        <v>193</v>
      </c>
      <c r="B9981" t="s">
        <v>369</v>
      </c>
      <c r="C9981" s="1">
        <v>0.30871045819873399</v>
      </c>
    </row>
    <row r="9982" spans="1:3" x14ac:dyDescent="0.25">
      <c r="A9982" t="s">
        <v>193</v>
      </c>
      <c r="B9982" t="s">
        <v>261</v>
      </c>
      <c r="C9982" s="1">
        <v>0.34382435209433299</v>
      </c>
    </row>
    <row r="9983" spans="1:3" x14ac:dyDescent="0.25">
      <c r="A9983" t="s">
        <v>193</v>
      </c>
      <c r="B9983" t="s">
        <v>262</v>
      </c>
      <c r="C9983" s="1">
        <v>0.30233788879565698</v>
      </c>
    </row>
    <row r="9984" spans="1:3" x14ac:dyDescent="0.25">
      <c r="A9984" t="s">
        <v>193</v>
      </c>
      <c r="B9984" t="s">
        <v>383</v>
      </c>
      <c r="C9984" s="1">
        <v>0.29637920882830898</v>
      </c>
    </row>
    <row r="9985" spans="1:3" x14ac:dyDescent="0.25">
      <c r="A9985" t="s">
        <v>193</v>
      </c>
      <c r="B9985" t="s">
        <v>267</v>
      </c>
      <c r="C9985" s="1">
        <v>0.35967328213771799</v>
      </c>
    </row>
    <row r="9986" spans="1:3" x14ac:dyDescent="0.25">
      <c r="A9986" t="s">
        <v>193</v>
      </c>
      <c r="B9986" t="s">
        <v>271</v>
      </c>
      <c r="C9986" s="1">
        <v>0.353286494604241</v>
      </c>
    </row>
    <row r="9987" spans="1:3" x14ac:dyDescent="0.25">
      <c r="A9987" t="s">
        <v>193</v>
      </c>
      <c r="B9987" t="s">
        <v>272</v>
      </c>
      <c r="C9987" s="1">
        <v>0.29387314955907201</v>
      </c>
    </row>
    <row r="9988" spans="1:3" x14ac:dyDescent="0.25">
      <c r="A9988" t="s">
        <v>193</v>
      </c>
      <c r="B9988" t="s">
        <v>153</v>
      </c>
      <c r="C9988" s="1">
        <v>0.303783795805321</v>
      </c>
    </row>
    <row r="9989" spans="1:3" x14ac:dyDescent="0.25">
      <c r="A9989" t="s">
        <v>194</v>
      </c>
      <c r="B9989" t="s">
        <v>155</v>
      </c>
      <c r="C9989" s="1">
        <v>0.31531046723580097</v>
      </c>
    </row>
    <row r="9990" spans="1:3" x14ac:dyDescent="0.25">
      <c r="A9990" t="s">
        <v>194</v>
      </c>
      <c r="B9990" t="s">
        <v>162</v>
      </c>
      <c r="C9990" s="1">
        <v>0.30148431368040701</v>
      </c>
    </row>
    <row r="9991" spans="1:3" x14ac:dyDescent="0.25">
      <c r="A9991" t="s">
        <v>194</v>
      </c>
      <c r="B9991" t="s">
        <v>192</v>
      </c>
      <c r="C9991" s="1">
        <v>0.28933291304020498</v>
      </c>
    </row>
    <row r="9992" spans="1:3" x14ac:dyDescent="0.25">
      <c r="A9992" t="s">
        <v>194</v>
      </c>
      <c r="B9992" t="s">
        <v>475</v>
      </c>
      <c r="C9992" s="1">
        <v>0.29417575599796802</v>
      </c>
    </row>
    <row r="9993" spans="1:3" x14ac:dyDescent="0.25">
      <c r="A9993" t="s">
        <v>194</v>
      </c>
      <c r="B9993" t="s">
        <v>307</v>
      </c>
      <c r="C9993" s="1">
        <v>0.290708615596387</v>
      </c>
    </row>
    <row r="9994" spans="1:3" x14ac:dyDescent="0.25">
      <c r="A9994" t="s">
        <v>194</v>
      </c>
      <c r="B9994" t="s">
        <v>196</v>
      </c>
      <c r="C9994" s="1">
        <v>0.295241258895378</v>
      </c>
    </row>
    <row r="9995" spans="1:3" x14ac:dyDescent="0.25">
      <c r="A9995" t="s">
        <v>194</v>
      </c>
      <c r="B9995" t="s">
        <v>197</v>
      </c>
      <c r="C9995" s="1">
        <v>0.302604005867111</v>
      </c>
    </row>
    <row r="9996" spans="1:3" x14ac:dyDescent="0.25">
      <c r="A9996" t="s">
        <v>194</v>
      </c>
      <c r="B9996" t="s">
        <v>128</v>
      </c>
      <c r="C9996" s="1">
        <v>0.35180338779909998</v>
      </c>
    </row>
    <row r="9997" spans="1:3" x14ac:dyDescent="0.25">
      <c r="A9997" t="s">
        <v>194</v>
      </c>
      <c r="B9997" t="s">
        <v>387</v>
      </c>
      <c r="C9997" s="1">
        <v>0.29223132569402699</v>
      </c>
    </row>
    <row r="9998" spans="1:3" x14ac:dyDescent="0.25">
      <c r="A9998" t="s">
        <v>194</v>
      </c>
      <c r="B9998" t="s">
        <v>200</v>
      </c>
      <c r="C9998" s="1">
        <v>0.30617923220503601</v>
      </c>
    </row>
    <row r="9999" spans="1:3" x14ac:dyDescent="0.25">
      <c r="A9999" t="s">
        <v>194</v>
      </c>
      <c r="B9999" t="s">
        <v>479</v>
      </c>
      <c r="C9999" s="1">
        <v>0.294215694750604</v>
      </c>
    </row>
    <row r="10000" spans="1:3" x14ac:dyDescent="0.25">
      <c r="A10000" t="s">
        <v>194</v>
      </c>
      <c r="B10000" t="s">
        <v>202</v>
      </c>
      <c r="C10000" s="1">
        <v>0.297989911975858</v>
      </c>
    </row>
    <row r="10001" spans="1:3" x14ac:dyDescent="0.25">
      <c r="A10001" t="s">
        <v>194</v>
      </c>
      <c r="B10001" t="s">
        <v>203</v>
      </c>
      <c r="C10001" s="1">
        <v>0.31944022227742602</v>
      </c>
    </row>
    <row r="10002" spans="1:3" x14ac:dyDescent="0.25">
      <c r="A10002" t="s">
        <v>194</v>
      </c>
      <c r="B10002" t="s">
        <v>204</v>
      </c>
      <c r="C10002" s="1">
        <v>0.31033605855484703</v>
      </c>
    </row>
    <row r="10003" spans="1:3" x14ac:dyDescent="0.25">
      <c r="A10003" t="s">
        <v>194</v>
      </c>
      <c r="B10003" t="s">
        <v>129</v>
      </c>
      <c r="C10003" s="1">
        <v>0.305925372048309</v>
      </c>
    </row>
    <row r="10004" spans="1:3" x14ac:dyDescent="0.25">
      <c r="A10004" t="s">
        <v>194</v>
      </c>
      <c r="B10004" t="s">
        <v>130</v>
      </c>
      <c r="C10004" s="1">
        <v>0.30085077605166999</v>
      </c>
    </row>
    <row r="10005" spans="1:3" x14ac:dyDescent="0.25">
      <c r="A10005" t="s">
        <v>194</v>
      </c>
      <c r="B10005" t="s">
        <v>206</v>
      </c>
      <c r="C10005" s="1">
        <v>0.30607919355034402</v>
      </c>
    </row>
    <row r="10006" spans="1:3" x14ac:dyDescent="0.25">
      <c r="A10006" t="s">
        <v>194</v>
      </c>
      <c r="B10006" t="s">
        <v>131</v>
      </c>
      <c r="C10006" s="1">
        <v>0.33473230791935898</v>
      </c>
    </row>
    <row r="10007" spans="1:3" x14ac:dyDescent="0.25">
      <c r="A10007" t="s">
        <v>194</v>
      </c>
      <c r="B10007" t="s">
        <v>133</v>
      </c>
      <c r="C10007" s="1">
        <v>0.32496554894358398</v>
      </c>
    </row>
    <row r="10008" spans="1:3" x14ac:dyDescent="0.25">
      <c r="A10008" t="s">
        <v>194</v>
      </c>
      <c r="B10008" t="s">
        <v>208</v>
      </c>
      <c r="C10008" s="1">
        <v>0.33087247044321</v>
      </c>
    </row>
    <row r="10009" spans="1:3" x14ac:dyDescent="0.25">
      <c r="A10009" t="s">
        <v>194</v>
      </c>
      <c r="B10009" t="s">
        <v>209</v>
      </c>
      <c r="C10009" s="1">
        <v>0.30914614904665899</v>
      </c>
    </row>
    <row r="10010" spans="1:3" x14ac:dyDescent="0.25">
      <c r="A10010" t="s">
        <v>194</v>
      </c>
      <c r="B10010" t="s">
        <v>330</v>
      </c>
      <c r="C10010" s="1">
        <v>0.29410634114459799</v>
      </c>
    </row>
    <row r="10011" spans="1:3" x14ac:dyDescent="0.25">
      <c r="A10011" t="s">
        <v>194</v>
      </c>
      <c r="B10011" t="s">
        <v>135</v>
      </c>
      <c r="C10011" s="1">
        <v>0.321411191947509</v>
      </c>
    </row>
    <row r="10012" spans="1:3" x14ac:dyDescent="0.25">
      <c r="A10012" t="s">
        <v>194</v>
      </c>
      <c r="B10012" t="s">
        <v>220</v>
      </c>
      <c r="C10012" s="1">
        <v>0.308122756720841</v>
      </c>
    </row>
    <row r="10013" spans="1:3" x14ac:dyDescent="0.25">
      <c r="A10013" t="s">
        <v>194</v>
      </c>
      <c r="B10013" t="s">
        <v>223</v>
      </c>
      <c r="C10013" s="1">
        <v>0.300534305248427</v>
      </c>
    </row>
    <row r="10014" spans="1:3" x14ac:dyDescent="0.25">
      <c r="A10014" t="s">
        <v>194</v>
      </c>
      <c r="B10014" t="s">
        <v>224</v>
      </c>
      <c r="C10014" s="1">
        <v>0.32140438934555698</v>
      </c>
    </row>
    <row r="10015" spans="1:3" x14ac:dyDescent="0.25">
      <c r="A10015" t="s">
        <v>194</v>
      </c>
      <c r="B10015" t="s">
        <v>137</v>
      </c>
      <c r="C10015" s="1">
        <v>0.33637037229439398</v>
      </c>
    </row>
    <row r="10016" spans="1:3" x14ac:dyDescent="0.25">
      <c r="A10016" t="s">
        <v>194</v>
      </c>
      <c r="B10016" t="s">
        <v>227</v>
      </c>
      <c r="C10016" s="1">
        <v>0.30251219154655201</v>
      </c>
    </row>
    <row r="10017" spans="1:3" x14ac:dyDescent="0.25">
      <c r="A10017" t="s">
        <v>194</v>
      </c>
      <c r="B10017" t="s">
        <v>228</v>
      </c>
      <c r="C10017" s="1">
        <v>0.30053830092885297</v>
      </c>
    </row>
    <row r="10018" spans="1:3" x14ac:dyDescent="0.25">
      <c r="A10018" t="s">
        <v>194</v>
      </c>
      <c r="B10018" t="s">
        <v>342</v>
      </c>
      <c r="C10018" s="1">
        <v>0.29602510944256299</v>
      </c>
    </row>
    <row r="10019" spans="1:3" x14ac:dyDescent="0.25">
      <c r="A10019" t="s">
        <v>194</v>
      </c>
      <c r="B10019" t="s">
        <v>232</v>
      </c>
      <c r="C10019" s="1">
        <v>0.30817091605969299</v>
      </c>
    </row>
    <row r="10020" spans="1:3" x14ac:dyDescent="0.25">
      <c r="A10020" t="s">
        <v>194</v>
      </c>
      <c r="B10020" t="s">
        <v>233</v>
      </c>
      <c r="C10020" s="1">
        <v>0.29784376654469202</v>
      </c>
    </row>
    <row r="10021" spans="1:3" x14ac:dyDescent="0.25">
      <c r="A10021" t="s">
        <v>194</v>
      </c>
      <c r="B10021" t="s">
        <v>140</v>
      </c>
      <c r="C10021" s="1">
        <v>0.31505829405040697</v>
      </c>
    </row>
    <row r="10022" spans="1:3" x14ac:dyDescent="0.25">
      <c r="A10022" t="s">
        <v>194</v>
      </c>
      <c r="B10022" t="s">
        <v>141</v>
      </c>
      <c r="C10022" s="1">
        <v>0.30620924200995298</v>
      </c>
    </row>
    <row r="10023" spans="1:3" x14ac:dyDescent="0.25">
      <c r="A10023" t="s">
        <v>194</v>
      </c>
      <c r="B10023" t="s">
        <v>237</v>
      </c>
      <c r="C10023" s="1">
        <v>0.30342821765226102</v>
      </c>
    </row>
    <row r="10024" spans="1:3" x14ac:dyDescent="0.25">
      <c r="A10024" t="s">
        <v>194</v>
      </c>
      <c r="B10024" t="s">
        <v>239</v>
      </c>
      <c r="C10024" s="1">
        <v>0.32229390607514502</v>
      </c>
    </row>
    <row r="10025" spans="1:3" x14ac:dyDescent="0.25">
      <c r="A10025" t="s">
        <v>194</v>
      </c>
      <c r="B10025" t="s">
        <v>142</v>
      </c>
      <c r="C10025" s="1">
        <v>0.29598609719298602</v>
      </c>
    </row>
    <row r="10026" spans="1:3" x14ac:dyDescent="0.25">
      <c r="A10026" t="s">
        <v>194</v>
      </c>
      <c r="B10026" t="s">
        <v>143</v>
      </c>
      <c r="C10026" s="1">
        <v>0.31636527379424401</v>
      </c>
    </row>
    <row r="10027" spans="1:3" x14ac:dyDescent="0.25">
      <c r="A10027" t="s">
        <v>194</v>
      </c>
      <c r="B10027" t="s">
        <v>240</v>
      </c>
      <c r="C10027" s="1">
        <v>0.31056850101290501</v>
      </c>
    </row>
    <row r="10028" spans="1:3" x14ac:dyDescent="0.25">
      <c r="A10028" t="s">
        <v>194</v>
      </c>
      <c r="B10028" t="s">
        <v>242</v>
      </c>
      <c r="C10028" s="1">
        <v>0.34233143395370602</v>
      </c>
    </row>
    <row r="10029" spans="1:3" x14ac:dyDescent="0.25">
      <c r="A10029" t="s">
        <v>194</v>
      </c>
      <c r="B10029" t="s">
        <v>146</v>
      </c>
      <c r="C10029" s="1">
        <v>0.31027394885915799</v>
      </c>
    </row>
    <row r="10030" spans="1:3" x14ac:dyDescent="0.25">
      <c r="A10030" t="s">
        <v>194</v>
      </c>
      <c r="B10030" t="s">
        <v>357</v>
      </c>
      <c r="C10030" s="1">
        <v>0.29943405937174</v>
      </c>
    </row>
    <row r="10031" spans="1:3" x14ac:dyDescent="0.25">
      <c r="A10031" t="s">
        <v>194</v>
      </c>
      <c r="B10031" t="s">
        <v>148</v>
      </c>
      <c r="C10031" s="1">
        <v>0.30837705291242501</v>
      </c>
    </row>
    <row r="10032" spans="1:3" x14ac:dyDescent="0.25">
      <c r="A10032" t="s">
        <v>194</v>
      </c>
      <c r="B10032" t="s">
        <v>244</v>
      </c>
      <c r="C10032" s="1">
        <v>0.31548996557450698</v>
      </c>
    </row>
    <row r="10033" spans="1:3" x14ac:dyDescent="0.25">
      <c r="A10033" t="s">
        <v>194</v>
      </c>
      <c r="B10033" t="s">
        <v>245</v>
      </c>
      <c r="C10033" s="1">
        <v>0.29778408226226799</v>
      </c>
    </row>
    <row r="10034" spans="1:3" x14ac:dyDescent="0.25">
      <c r="A10034" t="s">
        <v>194</v>
      </c>
      <c r="B10034" t="s">
        <v>247</v>
      </c>
      <c r="C10034" s="1">
        <v>0.29484757147826501</v>
      </c>
    </row>
    <row r="10035" spans="1:3" x14ac:dyDescent="0.25">
      <c r="A10035" t="s">
        <v>194</v>
      </c>
      <c r="B10035" t="s">
        <v>248</v>
      </c>
      <c r="C10035" s="1">
        <v>0.296797841331923</v>
      </c>
    </row>
    <row r="10036" spans="1:3" x14ac:dyDescent="0.25">
      <c r="A10036" t="s">
        <v>194</v>
      </c>
      <c r="B10036" t="s">
        <v>150</v>
      </c>
      <c r="C10036" s="1">
        <v>0.29021208479289401</v>
      </c>
    </row>
    <row r="10037" spans="1:3" x14ac:dyDescent="0.25">
      <c r="A10037" t="s">
        <v>194</v>
      </c>
      <c r="B10037" t="s">
        <v>250</v>
      </c>
      <c r="C10037" s="1">
        <v>0.30040664526366001</v>
      </c>
    </row>
    <row r="10038" spans="1:3" x14ac:dyDescent="0.25">
      <c r="A10038" t="s">
        <v>194</v>
      </c>
      <c r="B10038" t="s">
        <v>251</v>
      </c>
      <c r="C10038" s="1">
        <v>0.31120536544492899</v>
      </c>
    </row>
    <row r="10039" spans="1:3" x14ac:dyDescent="0.25">
      <c r="A10039" t="s">
        <v>194</v>
      </c>
      <c r="B10039" t="s">
        <v>253</v>
      </c>
      <c r="C10039" s="1">
        <v>0.33157756367640301</v>
      </c>
    </row>
    <row r="10040" spans="1:3" x14ac:dyDescent="0.25">
      <c r="A10040" t="s">
        <v>194</v>
      </c>
      <c r="B10040" t="s">
        <v>254</v>
      </c>
      <c r="C10040" s="1">
        <v>0.29566023132254599</v>
      </c>
    </row>
    <row r="10041" spans="1:3" x14ac:dyDescent="0.25">
      <c r="A10041" t="s">
        <v>194</v>
      </c>
      <c r="B10041" t="s">
        <v>255</v>
      </c>
      <c r="C10041" s="1">
        <v>0.292588111002205</v>
      </c>
    </row>
    <row r="10042" spans="1:3" x14ac:dyDescent="0.25">
      <c r="A10042" t="s">
        <v>194</v>
      </c>
      <c r="B10042" t="s">
        <v>256</v>
      </c>
      <c r="C10042" s="1">
        <v>0.298149290620704</v>
      </c>
    </row>
    <row r="10043" spans="1:3" x14ac:dyDescent="0.25">
      <c r="A10043" t="s">
        <v>194</v>
      </c>
      <c r="B10043" t="s">
        <v>259</v>
      </c>
      <c r="C10043" s="1">
        <v>0.30872423224013201</v>
      </c>
    </row>
    <row r="10044" spans="1:3" x14ac:dyDescent="0.25">
      <c r="A10044" t="s">
        <v>194</v>
      </c>
      <c r="B10044" t="s">
        <v>263</v>
      </c>
      <c r="C10044" s="1">
        <v>0.31247587130627702</v>
      </c>
    </row>
    <row r="10045" spans="1:3" x14ac:dyDescent="0.25">
      <c r="A10045" t="s">
        <v>194</v>
      </c>
      <c r="B10045" t="s">
        <v>269</v>
      </c>
      <c r="C10045" s="1">
        <v>0.29657996466880698</v>
      </c>
    </row>
    <row r="10046" spans="1:3" x14ac:dyDescent="0.25">
      <c r="A10046" t="s">
        <v>194</v>
      </c>
      <c r="B10046" t="s">
        <v>270</v>
      </c>
      <c r="C10046" s="1">
        <v>0.30087215668686701</v>
      </c>
    </row>
    <row r="10047" spans="1:3" x14ac:dyDescent="0.25">
      <c r="A10047" t="s">
        <v>194</v>
      </c>
      <c r="B10047" t="s">
        <v>271</v>
      </c>
      <c r="C10047" s="1">
        <v>0.31151092001429098</v>
      </c>
    </row>
    <row r="10048" spans="1:3" x14ac:dyDescent="0.25">
      <c r="A10048" t="s">
        <v>194</v>
      </c>
      <c r="B10048" t="s">
        <v>376</v>
      </c>
      <c r="C10048" s="1">
        <v>0.30375159814884001</v>
      </c>
    </row>
    <row r="10049" spans="1:3" x14ac:dyDescent="0.25">
      <c r="A10049" t="s">
        <v>194</v>
      </c>
      <c r="B10049" t="s">
        <v>153</v>
      </c>
      <c r="C10049" s="1">
        <v>0.31935625578065402</v>
      </c>
    </row>
    <row r="10050" spans="1:3" x14ac:dyDescent="0.25">
      <c r="A10050" t="s">
        <v>306</v>
      </c>
      <c r="B10050" t="s">
        <v>162</v>
      </c>
      <c r="C10050" s="1">
        <v>0.32038566946869501</v>
      </c>
    </row>
    <row r="10051" spans="1:3" x14ac:dyDescent="0.25">
      <c r="A10051" t="s">
        <v>306</v>
      </c>
      <c r="B10051" t="s">
        <v>303</v>
      </c>
      <c r="C10051" s="1">
        <v>0.33490901113153998</v>
      </c>
    </row>
    <row r="10052" spans="1:3" x14ac:dyDescent="0.25">
      <c r="A10052" t="s">
        <v>306</v>
      </c>
      <c r="B10052" t="s">
        <v>304</v>
      </c>
      <c r="C10052" s="1">
        <v>0.32439820512057299</v>
      </c>
    </row>
    <row r="10053" spans="1:3" x14ac:dyDescent="0.25">
      <c r="A10053" t="s">
        <v>306</v>
      </c>
      <c r="B10053" t="s">
        <v>195</v>
      </c>
      <c r="C10053" s="1">
        <v>0.29031809033986899</v>
      </c>
    </row>
    <row r="10054" spans="1:3" x14ac:dyDescent="0.25">
      <c r="A10054" t="s">
        <v>306</v>
      </c>
      <c r="B10054" t="s">
        <v>197</v>
      </c>
      <c r="C10054" s="1">
        <v>0.29304698670565799</v>
      </c>
    </row>
    <row r="10055" spans="1:3" x14ac:dyDescent="0.25">
      <c r="A10055" t="s">
        <v>306</v>
      </c>
      <c r="B10055" t="s">
        <v>198</v>
      </c>
      <c r="C10055" s="1">
        <v>0.29279857479626398</v>
      </c>
    </row>
    <row r="10056" spans="1:3" x14ac:dyDescent="0.25">
      <c r="A10056" t="s">
        <v>306</v>
      </c>
      <c r="B10056" t="s">
        <v>309</v>
      </c>
      <c r="C10056" s="1">
        <v>0.327422409963184</v>
      </c>
    </row>
    <row r="10057" spans="1:3" x14ac:dyDescent="0.25">
      <c r="A10057" t="s">
        <v>306</v>
      </c>
      <c r="B10057" t="s">
        <v>128</v>
      </c>
      <c r="C10057" s="1">
        <v>0.316637817059647</v>
      </c>
    </row>
    <row r="10058" spans="1:3" x14ac:dyDescent="0.25">
      <c r="A10058" t="s">
        <v>306</v>
      </c>
      <c r="B10058" t="s">
        <v>410</v>
      </c>
      <c r="C10058" s="1">
        <v>0.31308839928270699</v>
      </c>
    </row>
    <row r="10059" spans="1:3" x14ac:dyDescent="0.25">
      <c r="A10059" t="s">
        <v>306</v>
      </c>
      <c r="B10059" t="s">
        <v>311</v>
      </c>
      <c r="C10059" s="1">
        <v>0.29420136234468602</v>
      </c>
    </row>
    <row r="10060" spans="1:3" x14ac:dyDescent="0.25">
      <c r="A10060" t="s">
        <v>306</v>
      </c>
      <c r="B10060" t="s">
        <v>312</v>
      </c>
      <c r="C10060" s="1">
        <v>0.32996380108207102</v>
      </c>
    </row>
    <row r="10061" spans="1:3" x14ac:dyDescent="0.25">
      <c r="A10061" t="s">
        <v>306</v>
      </c>
      <c r="B10061" t="s">
        <v>313</v>
      </c>
      <c r="C10061" s="1">
        <v>0.291005353036626</v>
      </c>
    </row>
    <row r="10062" spans="1:3" x14ac:dyDescent="0.25">
      <c r="A10062" t="s">
        <v>306</v>
      </c>
      <c r="B10062" t="s">
        <v>200</v>
      </c>
      <c r="C10062" s="1">
        <v>0.30309367615315602</v>
      </c>
    </row>
    <row r="10063" spans="1:3" x14ac:dyDescent="0.25">
      <c r="A10063" t="s">
        <v>306</v>
      </c>
      <c r="B10063" t="s">
        <v>394</v>
      </c>
      <c r="C10063" s="1">
        <v>0.29545291571320997</v>
      </c>
    </row>
    <row r="10064" spans="1:3" x14ac:dyDescent="0.25">
      <c r="A10064" t="s">
        <v>306</v>
      </c>
      <c r="B10064" t="s">
        <v>480</v>
      </c>
      <c r="C10064" s="1">
        <v>0.29056171677435799</v>
      </c>
    </row>
    <row r="10065" spans="1:3" x14ac:dyDescent="0.25">
      <c r="A10065" t="s">
        <v>306</v>
      </c>
      <c r="B10065" t="s">
        <v>395</v>
      </c>
      <c r="C10065" s="1">
        <v>0.29505637195428502</v>
      </c>
    </row>
    <row r="10066" spans="1:3" x14ac:dyDescent="0.25">
      <c r="A10066" t="s">
        <v>306</v>
      </c>
      <c r="B10066" t="s">
        <v>319</v>
      </c>
      <c r="C10066" s="1">
        <v>0.31016765481803199</v>
      </c>
    </row>
    <row r="10067" spans="1:3" x14ac:dyDescent="0.25">
      <c r="A10067" t="s">
        <v>306</v>
      </c>
      <c r="B10067" t="s">
        <v>321</v>
      </c>
      <c r="C10067" s="1">
        <v>0.297725476668322</v>
      </c>
    </row>
    <row r="10068" spans="1:3" x14ac:dyDescent="0.25">
      <c r="A10068" t="s">
        <v>306</v>
      </c>
      <c r="B10068" t="s">
        <v>396</v>
      </c>
      <c r="C10068" s="1">
        <v>0.30865605929777901</v>
      </c>
    </row>
    <row r="10069" spans="1:3" x14ac:dyDescent="0.25">
      <c r="A10069" t="s">
        <v>306</v>
      </c>
      <c r="B10069" t="s">
        <v>131</v>
      </c>
      <c r="C10069" s="1">
        <v>0.34974925347075703</v>
      </c>
    </row>
    <row r="10070" spans="1:3" x14ac:dyDescent="0.25">
      <c r="A10070" t="s">
        <v>306</v>
      </c>
      <c r="B10070" t="s">
        <v>325</v>
      </c>
      <c r="C10070" s="1">
        <v>0.317950153822878</v>
      </c>
    </row>
    <row r="10071" spans="1:3" x14ac:dyDescent="0.25">
      <c r="A10071" t="s">
        <v>306</v>
      </c>
      <c r="B10071" t="s">
        <v>327</v>
      </c>
      <c r="C10071" s="1">
        <v>0.30356352718824497</v>
      </c>
    </row>
    <row r="10072" spans="1:3" x14ac:dyDescent="0.25">
      <c r="A10072" t="s">
        <v>306</v>
      </c>
      <c r="B10072" t="s">
        <v>208</v>
      </c>
      <c r="C10072" s="1">
        <v>0.33952832749022999</v>
      </c>
    </row>
    <row r="10073" spans="1:3" x14ac:dyDescent="0.25">
      <c r="A10073" t="s">
        <v>306</v>
      </c>
      <c r="B10073" t="s">
        <v>210</v>
      </c>
      <c r="C10073" s="1">
        <v>0.34199038610614202</v>
      </c>
    </row>
    <row r="10074" spans="1:3" x14ac:dyDescent="0.25">
      <c r="A10074" t="s">
        <v>306</v>
      </c>
      <c r="B10074" t="s">
        <v>211</v>
      </c>
      <c r="C10074" s="1">
        <v>0.30380918317097599</v>
      </c>
    </row>
    <row r="10075" spans="1:3" x14ac:dyDescent="0.25">
      <c r="A10075" t="s">
        <v>306</v>
      </c>
      <c r="B10075" t="s">
        <v>329</v>
      </c>
      <c r="C10075" s="1">
        <v>0.30559820131895099</v>
      </c>
    </row>
    <row r="10076" spans="1:3" x14ac:dyDescent="0.25">
      <c r="A10076" t="s">
        <v>306</v>
      </c>
      <c r="B10076" t="s">
        <v>212</v>
      </c>
      <c r="C10076" s="1">
        <v>0.31564723395678501</v>
      </c>
    </row>
    <row r="10077" spans="1:3" x14ac:dyDescent="0.25">
      <c r="A10077" t="s">
        <v>306</v>
      </c>
      <c r="B10077" t="s">
        <v>213</v>
      </c>
      <c r="C10077" s="1">
        <v>0.30962126135394702</v>
      </c>
    </row>
    <row r="10078" spans="1:3" x14ac:dyDescent="0.25">
      <c r="A10078" t="s">
        <v>306</v>
      </c>
      <c r="B10078" t="s">
        <v>331</v>
      </c>
      <c r="C10078" s="1">
        <v>0.31716900048584901</v>
      </c>
    </row>
    <row r="10079" spans="1:3" x14ac:dyDescent="0.25">
      <c r="A10079" t="s">
        <v>306</v>
      </c>
      <c r="B10079" t="s">
        <v>214</v>
      </c>
      <c r="C10079" s="1">
        <v>0.33119456949528397</v>
      </c>
    </row>
    <row r="10080" spans="1:3" x14ac:dyDescent="0.25">
      <c r="A10080" t="s">
        <v>306</v>
      </c>
      <c r="B10080" t="s">
        <v>135</v>
      </c>
      <c r="C10080" s="1">
        <v>0.315034896837176</v>
      </c>
    </row>
    <row r="10081" spans="1:3" x14ac:dyDescent="0.25">
      <c r="A10081" t="s">
        <v>306</v>
      </c>
      <c r="B10081" t="s">
        <v>217</v>
      </c>
      <c r="C10081" s="1">
        <v>0.31011939863870902</v>
      </c>
    </row>
    <row r="10082" spans="1:3" x14ac:dyDescent="0.25">
      <c r="A10082" t="s">
        <v>306</v>
      </c>
      <c r="B10082" t="s">
        <v>219</v>
      </c>
      <c r="C10082" s="1">
        <v>0.340777783546028</v>
      </c>
    </row>
    <row r="10083" spans="1:3" x14ac:dyDescent="0.25">
      <c r="A10083" t="s">
        <v>306</v>
      </c>
      <c r="B10083" t="s">
        <v>398</v>
      </c>
      <c r="C10083" s="1">
        <v>0.306408019150684</v>
      </c>
    </row>
    <row r="10084" spans="1:3" x14ac:dyDescent="0.25">
      <c r="A10084" t="s">
        <v>306</v>
      </c>
      <c r="B10084" t="s">
        <v>337</v>
      </c>
      <c r="C10084" s="1">
        <v>0.33869471204922402</v>
      </c>
    </row>
    <row r="10085" spans="1:3" x14ac:dyDescent="0.25">
      <c r="A10085" t="s">
        <v>306</v>
      </c>
      <c r="B10085" t="s">
        <v>225</v>
      </c>
      <c r="C10085" s="1">
        <v>0.29331076975918702</v>
      </c>
    </row>
    <row r="10086" spans="1:3" x14ac:dyDescent="0.25">
      <c r="A10086" t="s">
        <v>306</v>
      </c>
      <c r="B10086" t="s">
        <v>227</v>
      </c>
      <c r="C10086" s="1">
        <v>0.330606276073383</v>
      </c>
    </row>
    <row r="10087" spans="1:3" x14ac:dyDescent="0.25">
      <c r="A10087" t="s">
        <v>306</v>
      </c>
      <c r="B10087" t="s">
        <v>339</v>
      </c>
      <c r="C10087" s="1">
        <v>0.30603534310666503</v>
      </c>
    </row>
    <row r="10088" spans="1:3" x14ac:dyDescent="0.25">
      <c r="A10088" t="s">
        <v>306</v>
      </c>
      <c r="B10088" t="s">
        <v>228</v>
      </c>
      <c r="C10088" s="1">
        <v>0.31154978304919301</v>
      </c>
    </row>
    <row r="10089" spans="1:3" x14ac:dyDescent="0.25">
      <c r="A10089" t="s">
        <v>306</v>
      </c>
      <c r="B10089" t="s">
        <v>229</v>
      </c>
      <c r="C10089" s="1">
        <v>0.32966462552089298</v>
      </c>
    </row>
    <row r="10090" spans="1:3" x14ac:dyDescent="0.25">
      <c r="A10090" t="s">
        <v>306</v>
      </c>
      <c r="B10090" t="s">
        <v>341</v>
      </c>
      <c r="C10090" s="1">
        <v>0.32072567446196498</v>
      </c>
    </row>
    <row r="10091" spans="1:3" x14ac:dyDescent="0.25">
      <c r="A10091" t="s">
        <v>306</v>
      </c>
      <c r="B10091" t="s">
        <v>400</v>
      </c>
      <c r="C10091" s="1">
        <v>0.32000274283865099</v>
      </c>
    </row>
    <row r="10092" spans="1:3" x14ac:dyDescent="0.25">
      <c r="A10092" t="s">
        <v>306</v>
      </c>
      <c r="B10092" t="s">
        <v>343</v>
      </c>
      <c r="C10092" s="1">
        <v>0.30894490874654501</v>
      </c>
    </row>
    <row r="10093" spans="1:3" x14ac:dyDescent="0.25">
      <c r="A10093" t="s">
        <v>306</v>
      </c>
      <c r="B10093" t="s">
        <v>344</v>
      </c>
      <c r="C10093" s="1">
        <v>0.306823689745434</v>
      </c>
    </row>
    <row r="10094" spans="1:3" x14ac:dyDescent="0.25">
      <c r="A10094" t="s">
        <v>306</v>
      </c>
      <c r="B10094" t="s">
        <v>232</v>
      </c>
      <c r="C10094" s="1">
        <v>0.301027084504009</v>
      </c>
    </row>
    <row r="10095" spans="1:3" x14ac:dyDescent="0.25">
      <c r="A10095" t="s">
        <v>306</v>
      </c>
      <c r="B10095" t="s">
        <v>235</v>
      </c>
      <c r="C10095" s="1">
        <v>0.29092288734504301</v>
      </c>
    </row>
    <row r="10096" spans="1:3" x14ac:dyDescent="0.25">
      <c r="A10096" t="s">
        <v>306</v>
      </c>
      <c r="B10096" t="s">
        <v>345</v>
      </c>
      <c r="C10096" s="1">
        <v>0.293755282706475</v>
      </c>
    </row>
    <row r="10097" spans="1:3" x14ac:dyDescent="0.25">
      <c r="A10097" t="s">
        <v>306</v>
      </c>
      <c r="B10097" t="s">
        <v>141</v>
      </c>
      <c r="C10097" s="1">
        <v>0.31834583679071898</v>
      </c>
    </row>
    <row r="10098" spans="1:3" x14ac:dyDescent="0.25">
      <c r="A10098" t="s">
        <v>306</v>
      </c>
      <c r="B10098" t="s">
        <v>401</v>
      </c>
      <c r="C10098" s="1">
        <v>0.289817644818394</v>
      </c>
    </row>
    <row r="10099" spans="1:3" x14ac:dyDescent="0.25">
      <c r="A10099" t="s">
        <v>306</v>
      </c>
      <c r="B10099" t="s">
        <v>349</v>
      </c>
      <c r="C10099" s="1">
        <v>0.31475017078805001</v>
      </c>
    </row>
    <row r="10100" spans="1:3" x14ac:dyDescent="0.25">
      <c r="A10100" t="s">
        <v>306</v>
      </c>
      <c r="B10100" t="s">
        <v>350</v>
      </c>
      <c r="C10100" s="1">
        <v>0.28943500940564998</v>
      </c>
    </row>
    <row r="10101" spans="1:3" x14ac:dyDescent="0.25">
      <c r="A10101" t="s">
        <v>306</v>
      </c>
      <c r="B10101" t="s">
        <v>351</v>
      </c>
      <c r="C10101" s="1">
        <v>0.30016353123377099</v>
      </c>
    </row>
    <row r="10102" spans="1:3" x14ac:dyDescent="0.25">
      <c r="A10102" t="s">
        <v>306</v>
      </c>
      <c r="B10102" t="s">
        <v>237</v>
      </c>
      <c r="C10102" s="1">
        <v>0.30495988612678299</v>
      </c>
    </row>
    <row r="10103" spans="1:3" x14ac:dyDescent="0.25">
      <c r="A10103" t="s">
        <v>306</v>
      </c>
      <c r="B10103" t="s">
        <v>239</v>
      </c>
      <c r="C10103" s="1">
        <v>0.34135457901997901</v>
      </c>
    </row>
    <row r="10104" spans="1:3" x14ac:dyDescent="0.25">
      <c r="A10104" t="s">
        <v>306</v>
      </c>
      <c r="B10104" t="s">
        <v>142</v>
      </c>
      <c r="C10104" s="1">
        <v>0.31037929913386503</v>
      </c>
    </row>
    <row r="10105" spans="1:3" x14ac:dyDescent="0.25">
      <c r="A10105" t="s">
        <v>306</v>
      </c>
      <c r="B10105" t="s">
        <v>242</v>
      </c>
      <c r="C10105" s="1">
        <v>0.34903287743717898</v>
      </c>
    </row>
    <row r="10106" spans="1:3" x14ac:dyDescent="0.25">
      <c r="A10106" t="s">
        <v>306</v>
      </c>
      <c r="B10106" t="s">
        <v>354</v>
      </c>
      <c r="C10106" s="1">
        <v>0.30915701219300901</v>
      </c>
    </row>
    <row r="10107" spans="1:3" x14ac:dyDescent="0.25">
      <c r="A10107" t="s">
        <v>306</v>
      </c>
      <c r="B10107" t="s">
        <v>355</v>
      </c>
      <c r="C10107" s="1">
        <v>0.31300428590454898</v>
      </c>
    </row>
    <row r="10108" spans="1:3" x14ac:dyDescent="0.25">
      <c r="A10108" t="s">
        <v>306</v>
      </c>
      <c r="B10108" t="s">
        <v>146</v>
      </c>
      <c r="C10108" s="1">
        <v>0.33661924767929602</v>
      </c>
    </row>
    <row r="10109" spans="1:3" x14ac:dyDescent="0.25">
      <c r="A10109" t="s">
        <v>306</v>
      </c>
      <c r="B10109" t="s">
        <v>243</v>
      </c>
      <c r="C10109" s="1">
        <v>0.35254596832096002</v>
      </c>
    </row>
    <row r="10110" spans="1:3" x14ac:dyDescent="0.25">
      <c r="A10110" t="s">
        <v>306</v>
      </c>
      <c r="B10110" t="s">
        <v>402</v>
      </c>
      <c r="C10110" s="1">
        <v>0.30030790121688</v>
      </c>
    </row>
    <row r="10111" spans="1:3" x14ac:dyDescent="0.25">
      <c r="A10111" t="s">
        <v>306</v>
      </c>
      <c r="B10111" t="s">
        <v>358</v>
      </c>
      <c r="C10111" s="1">
        <v>0.34961106290009197</v>
      </c>
    </row>
    <row r="10112" spans="1:3" x14ac:dyDescent="0.25">
      <c r="A10112" t="s">
        <v>306</v>
      </c>
      <c r="B10112" t="s">
        <v>245</v>
      </c>
      <c r="C10112" s="1">
        <v>0.32477741956411899</v>
      </c>
    </row>
    <row r="10113" spans="1:3" x14ac:dyDescent="0.25">
      <c r="A10113" t="s">
        <v>306</v>
      </c>
      <c r="B10113" t="s">
        <v>359</v>
      </c>
      <c r="C10113" s="1">
        <v>0.30449752318546802</v>
      </c>
    </row>
    <row r="10114" spans="1:3" x14ac:dyDescent="0.25">
      <c r="A10114" t="s">
        <v>306</v>
      </c>
      <c r="B10114" t="s">
        <v>360</v>
      </c>
      <c r="C10114" s="1">
        <v>0.29965408304420299</v>
      </c>
    </row>
    <row r="10115" spans="1:3" x14ac:dyDescent="0.25">
      <c r="A10115" t="s">
        <v>306</v>
      </c>
      <c r="B10115" t="s">
        <v>247</v>
      </c>
      <c r="C10115" s="1">
        <v>0.309512590609267</v>
      </c>
    </row>
    <row r="10116" spans="1:3" x14ac:dyDescent="0.25">
      <c r="A10116" t="s">
        <v>306</v>
      </c>
      <c r="B10116" t="s">
        <v>403</v>
      </c>
      <c r="C10116" s="1">
        <v>0.30269739097529802</v>
      </c>
    </row>
    <row r="10117" spans="1:3" x14ac:dyDescent="0.25">
      <c r="A10117" t="s">
        <v>306</v>
      </c>
      <c r="B10117" t="s">
        <v>250</v>
      </c>
      <c r="C10117" s="1">
        <v>0.33496270519075799</v>
      </c>
    </row>
    <row r="10118" spans="1:3" x14ac:dyDescent="0.25">
      <c r="A10118" t="s">
        <v>306</v>
      </c>
      <c r="B10118" t="s">
        <v>364</v>
      </c>
      <c r="C10118" s="1">
        <v>0.29202984218897898</v>
      </c>
    </row>
    <row r="10119" spans="1:3" x14ac:dyDescent="0.25">
      <c r="A10119" t="s">
        <v>306</v>
      </c>
      <c r="B10119" t="s">
        <v>252</v>
      </c>
      <c r="C10119" s="1">
        <v>0.30485799370240202</v>
      </c>
    </row>
    <row r="10120" spans="1:3" x14ac:dyDescent="0.25">
      <c r="A10120" t="s">
        <v>306</v>
      </c>
      <c r="B10120" t="s">
        <v>253</v>
      </c>
      <c r="C10120" s="1">
        <v>0.29087480123776699</v>
      </c>
    </row>
    <row r="10121" spans="1:3" x14ac:dyDescent="0.25">
      <c r="A10121" t="s">
        <v>306</v>
      </c>
      <c r="B10121" t="s">
        <v>152</v>
      </c>
      <c r="C10121" s="1">
        <v>0.31953321022925602</v>
      </c>
    </row>
    <row r="10122" spans="1:3" x14ac:dyDescent="0.25">
      <c r="A10122" t="s">
        <v>306</v>
      </c>
      <c r="B10122" t="s">
        <v>254</v>
      </c>
      <c r="C10122" s="1">
        <v>0.30753697316711298</v>
      </c>
    </row>
    <row r="10123" spans="1:3" x14ac:dyDescent="0.25">
      <c r="A10123" t="s">
        <v>306</v>
      </c>
      <c r="B10123" t="s">
        <v>255</v>
      </c>
      <c r="C10123" s="1">
        <v>0.31323205856004499</v>
      </c>
    </row>
    <row r="10124" spans="1:3" x14ac:dyDescent="0.25">
      <c r="A10124" t="s">
        <v>306</v>
      </c>
      <c r="B10124" t="s">
        <v>365</v>
      </c>
      <c r="C10124" s="1">
        <v>0.31760359217721201</v>
      </c>
    </row>
    <row r="10125" spans="1:3" x14ac:dyDescent="0.25">
      <c r="A10125" t="s">
        <v>306</v>
      </c>
      <c r="B10125" t="s">
        <v>367</v>
      </c>
      <c r="C10125" s="1">
        <v>0.32972337851496702</v>
      </c>
    </row>
    <row r="10126" spans="1:3" x14ac:dyDescent="0.25">
      <c r="A10126" t="s">
        <v>306</v>
      </c>
      <c r="B10126" t="s">
        <v>368</v>
      </c>
      <c r="C10126" s="1">
        <v>0.30873068896881201</v>
      </c>
    </row>
    <row r="10127" spans="1:3" x14ac:dyDescent="0.25">
      <c r="A10127" t="s">
        <v>306</v>
      </c>
      <c r="B10127" t="s">
        <v>258</v>
      </c>
      <c r="C10127" s="1">
        <v>0.29238871540532102</v>
      </c>
    </row>
    <row r="10128" spans="1:3" x14ac:dyDescent="0.25">
      <c r="A10128" t="s">
        <v>306</v>
      </c>
      <c r="B10128" t="s">
        <v>369</v>
      </c>
      <c r="C10128" s="1">
        <v>0.31809902268269702</v>
      </c>
    </row>
    <row r="10129" spans="1:3" x14ac:dyDescent="0.25">
      <c r="A10129" t="s">
        <v>306</v>
      </c>
      <c r="B10129" t="s">
        <v>370</v>
      </c>
      <c r="C10129" s="1">
        <v>0.29002911748694898</v>
      </c>
    </row>
    <row r="10130" spans="1:3" x14ac:dyDescent="0.25">
      <c r="A10130" t="s">
        <v>306</v>
      </c>
      <c r="B10130" t="s">
        <v>261</v>
      </c>
      <c r="C10130" s="1">
        <v>0.33102523503043801</v>
      </c>
    </row>
    <row r="10131" spans="1:3" x14ac:dyDescent="0.25">
      <c r="A10131" t="s">
        <v>306</v>
      </c>
      <c r="B10131" t="s">
        <v>262</v>
      </c>
      <c r="C10131" s="1">
        <v>0.31260462253485999</v>
      </c>
    </row>
    <row r="10132" spans="1:3" x14ac:dyDescent="0.25">
      <c r="A10132" t="s">
        <v>306</v>
      </c>
      <c r="B10132" t="s">
        <v>264</v>
      </c>
      <c r="C10132" s="1">
        <v>0.29003599841063499</v>
      </c>
    </row>
    <row r="10133" spans="1:3" x14ac:dyDescent="0.25">
      <c r="A10133" t="s">
        <v>306</v>
      </c>
      <c r="B10133" t="s">
        <v>372</v>
      </c>
      <c r="C10133" s="1">
        <v>0.31507613685255198</v>
      </c>
    </row>
    <row r="10134" spans="1:3" x14ac:dyDescent="0.25">
      <c r="A10134" t="s">
        <v>306</v>
      </c>
      <c r="B10134" t="s">
        <v>383</v>
      </c>
      <c r="C10134" s="1">
        <v>0.32597124060522598</v>
      </c>
    </row>
    <row r="10135" spans="1:3" x14ac:dyDescent="0.25">
      <c r="A10135" t="s">
        <v>306</v>
      </c>
      <c r="B10135" t="s">
        <v>265</v>
      </c>
      <c r="C10135" s="1">
        <v>0.31885989042289598</v>
      </c>
    </row>
    <row r="10136" spans="1:3" x14ac:dyDescent="0.25">
      <c r="A10136" t="s">
        <v>306</v>
      </c>
      <c r="B10136" t="s">
        <v>266</v>
      </c>
      <c r="C10136" s="1">
        <v>0.311820022126373</v>
      </c>
    </row>
    <row r="10137" spans="1:3" x14ac:dyDescent="0.25">
      <c r="A10137" t="s">
        <v>306</v>
      </c>
      <c r="B10137" t="s">
        <v>268</v>
      </c>
      <c r="C10137" s="1">
        <v>0.29997141693504698</v>
      </c>
    </row>
    <row r="10138" spans="1:3" x14ac:dyDescent="0.25">
      <c r="A10138" t="s">
        <v>306</v>
      </c>
      <c r="B10138" t="s">
        <v>271</v>
      </c>
      <c r="C10138" s="1">
        <v>0.293739277242686</v>
      </c>
    </row>
    <row r="10139" spans="1:3" x14ac:dyDescent="0.25">
      <c r="A10139" t="s">
        <v>306</v>
      </c>
      <c r="B10139" t="s">
        <v>407</v>
      </c>
      <c r="C10139" s="1">
        <v>0.316371844620985</v>
      </c>
    </row>
    <row r="10140" spans="1:3" x14ac:dyDescent="0.25">
      <c r="A10140" t="s">
        <v>306</v>
      </c>
      <c r="B10140" t="s">
        <v>375</v>
      </c>
      <c r="C10140" s="1">
        <v>0.30194397103819398</v>
      </c>
    </row>
    <row r="10141" spans="1:3" x14ac:dyDescent="0.25">
      <c r="A10141" t="s">
        <v>306</v>
      </c>
      <c r="B10141" t="s">
        <v>418</v>
      </c>
      <c r="C10141" s="1">
        <v>0.30007465740135802</v>
      </c>
    </row>
    <row r="10142" spans="1:3" x14ac:dyDescent="0.25">
      <c r="A10142" t="s">
        <v>306</v>
      </c>
      <c r="B10142" t="s">
        <v>272</v>
      </c>
      <c r="C10142" s="1">
        <v>0.30165056132891099</v>
      </c>
    </row>
    <row r="10143" spans="1:3" x14ac:dyDescent="0.25">
      <c r="A10143" t="s">
        <v>306</v>
      </c>
      <c r="B10143" t="s">
        <v>408</v>
      </c>
      <c r="C10143" s="1">
        <v>0.31044231523633098</v>
      </c>
    </row>
    <row r="10144" spans="1:3" x14ac:dyDescent="0.25">
      <c r="A10144" t="s">
        <v>306</v>
      </c>
      <c r="B10144" t="s">
        <v>273</v>
      </c>
      <c r="C10144" s="1">
        <v>0.28991716064663697</v>
      </c>
    </row>
    <row r="10145" spans="1:3" x14ac:dyDescent="0.25">
      <c r="A10145" t="s">
        <v>306</v>
      </c>
      <c r="B10145" t="s">
        <v>153</v>
      </c>
      <c r="C10145" s="1">
        <v>0.30591394649865</v>
      </c>
    </row>
    <row r="10146" spans="1:3" x14ac:dyDescent="0.25">
      <c r="A10146" t="s">
        <v>475</v>
      </c>
      <c r="B10146" t="s">
        <v>137</v>
      </c>
      <c r="C10146" s="1">
        <v>0.29342811789052198</v>
      </c>
    </row>
    <row r="10147" spans="1:3" x14ac:dyDescent="0.25">
      <c r="A10147" t="s">
        <v>475</v>
      </c>
      <c r="B10147" t="s">
        <v>253</v>
      </c>
      <c r="C10147" s="1">
        <v>0.30343712840083598</v>
      </c>
    </row>
    <row r="10148" spans="1:3" x14ac:dyDescent="0.25">
      <c r="A10148" t="s">
        <v>127</v>
      </c>
      <c r="B10148" t="s">
        <v>131</v>
      </c>
      <c r="C10148" s="1">
        <v>0.29667685452665599</v>
      </c>
    </row>
    <row r="10149" spans="1:3" x14ac:dyDescent="0.25">
      <c r="A10149" t="s">
        <v>127</v>
      </c>
      <c r="B10149" t="s">
        <v>134</v>
      </c>
      <c r="C10149" s="1">
        <v>0.290769916945192</v>
      </c>
    </row>
    <row r="10150" spans="1:3" x14ac:dyDescent="0.25">
      <c r="A10150" t="s">
        <v>127</v>
      </c>
      <c r="B10150" t="s">
        <v>138</v>
      </c>
      <c r="C10150" s="1">
        <v>0.29367267408778702</v>
      </c>
    </row>
    <row r="10151" spans="1:3" x14ac:dyDescent="0.25">
      <c r="A10151" t="s">
        <v>127</v>
      </c>
      <c r="B10151" t="s">
        <v>229</v>
      </c>
      <c r="C10151" s="1">
        <v>0.29823196486137399</v>
      </c>
    </row>
    <row r="10152" spans="1:3" x14ac:dyDescent="0.25">
      <c r="A10152" t="s">
        <v>127</v>
      </c>
      <c r="B10152" t="s">
        <v>142</v>
      </c>
      <c r="C10152" s="1">
        <v>0.29369112003305797</v>
      </c>
    </row>
    <row r="10153" spans="1:3" x14ac:dyDescent="0.25">
      <c r="A10153" t="s">
        <v>127</v>
      </c>
      <c r="B10153" t="s">
        <v>152</v>
      </c>
      <c r="C10153" s="1">
        <v>0.317098480665231</v>
      </c>
    </row>
    <row r="10154" spans="1:3" x14ac:dyDescent="0.25">
      <c r="A10154" t="s">
        <v>195</v>
      </c>
      <c r="B10154" t="s">
        <v>155</v>
      </c>
      <c r="C10154" s="1">
        <v>0.29459889485968999</v>
      </c>
    </row>
    <row r="10155" spans="1:3" x14ac:dyDescent="0.25">
      <c r="A10155" t="s">
        <v>195</v>
      </c>
      <c r="B10155" t="s">
        <v>162</v>
      </c>
      <c r="C10155" s="1">
        <v>0.335577830377916</v>
      </c>
    </row>
    <row r="10156" spans="1:3" x14ac:dyDescent="0.25">
      <c r="A10156" t="s">
        <v>195</v>
      </c>
      <c r="B10156" t="s">
        <v>192</v>
      </c>
      <c r="C10156" s="1">
        <v>0.28944388962295498</v>
      </c>
    </row>
    <row r="10157" spans="1:3" x14ac:dyDescent="0.25">
      <c r="A10157" t="s">
        <v>195</v>
      </c>
      <c r="B10157" t="s">
        <v>128</v>
      </c>
      <c r="C10157" s="1">
        <v>0.31634126650989403</v>
      </c>
    </row>
    <row r="10158" spans="1:3" x14ac:dyDescent="0.25">
      <c r="A10158" t="s">
        <v>195</v>
      </c>
      <c r="B10158" t="s">
        <v>200</v>
      </c>
      <c r="C10158" s="1">
        <v>0.293184476499457</v>
      </c>
    </row>
    <row r="10159" spans="1:3" x14ac:dyDescent="0.25">
      <c r="A10159" t="s">
        <v>195</v>
      </c>
      <c r="B10159" t="s">
        <v>318</v>
      </c>
      <c r="C10159" s="1">
        <v>0.31732277589542202</v>
      </c>
    </row>
    <row r="10160" spans="1:3" x14ac:dyDescent="0.25">
      <c r="A10160" t="s">
        <v>195</v>
      </c>
      <c r="B10160" t="s">
        <v>130</v>
      </c>
      <c r="C10160" s="1">
        <v>0.31683712228798799</v>
      </c>
    </row>
    <row r="10161" spans="1:3" x14ac:dyDescent="0.25">
      <c r="A10161" t="s">
        <v>195</v>
      </c>
      <c r="B10161" t="s">
        <v>131</v>
      </c>
      <c r="C10161" s="1">
        <v>0.35599733036748099</v>
      </c>
    </row>
    <row r="10162" spans="1:3" x14ac:dyDescent="0.25">
      <c r="A10162" t="s">
        <v>195</v>
      </c>
      <c r="B10162" t="s">
        <v>132</v>
      </c>
      <c r="C10162" s="1">
        <v>0.29106867897875199</v>
      </c>
    </row>
    <row r="10163" spans="1:3" x14ac:dyDescent="0.25">
      <c r="A10163" t="s">
        <v>195</v>
      </c>
      <c r="B10163" t="s">
        <v>207</v>
      </c>
      <c r="C10163" s="1">
        <v>0.29417364306494898</v>
      </c>
    </row>
    <row r="10164" spans="1:3" x14ac:dyDescent="0.25">
      <c r="A10164" t="s">
        <v>195</v>
      </c>
      <c r="B10164" t="s">
        <v>208</v>
      </c>
      <c r="C10164" s="1">
        <v>0.33766075009239599</v>
      </c>
    </row>
    <row r="10165" spans="1:3" x14ac:dyDescent="0.25">
      <c r="A10165" t="s">
        <v>195</v>
      </c>
      <c r="B10165" t="s">
        <v>209</v>
      </c>
      <c r="C10165" s="1">
        <v>0.30189913533966101</v>
      </c>
    </row>
    <row r="10166" spans="1:3" x14ac:dyDescent="0.25">
      <c r="A10166" t="s">
        <v>195</v>
      </c>
      <c r="B10166" t="s">
        <v>213</v>
      </c>
      <c r="C10166" s="1">
        <v>0.30593449869893402</v>
      </c>
    </row>
    <row r="10167" spans="1:3" x14ac:dyDescent="0.25">
      <c r="A10167" t="s">
        <v>195</v>
      </c>
      <c r="B10167" t="s">
        <v>214</v>
      </c>
      <c r="C10167" s="1">
        <v>0.29712588194689799</v>
      </c>
    </row>
    <row r="10168" spans="1:3" x14ac:dyDescent="0.25">
      <c r="A10168" t="s">
        <v>195</v>
      </c>
      <c r="B10168" t="s">
        <v>216</v>
      </c>
      <c r="C10168" s="1">
        <v>0.29407457215904598</v>
      </c>
    </row>
    <row r="10169" spans="1:3" x14ac:dyDescent="0.25">
      <c r="A10169" t="s">
        <v>195</v>
      </c>
      <c r="B10169" t="s">
        <v>135</v>
      </c>
      <c r="C10169" s="1">
        <v>0.31393822572187002</v>
      </c>
    </row>
    <row r="10170" spans="1:3" x14ac:dyDescent="0.25">
      <c r="A10170" t="s">
        <v>195</v>
      </c>
      <c r="B10170" t="s">
        <v>218</v>
      </c>
      <c r="C10170" s="1">
        <v>0.29315057607478101</v>
      </c>
    </row>
    <row r="10171" spans="1:3" x14ac:dyDescent="0.25">
      <c r="A10171" t="s">
        <v>195</v>
      </c>
      <c r="B10171" t="s">
        <v>219</v>
      </c>
      <c r="C10171" s="1">
        <v>0.30348360928618601</v>
      </c>
    </row>
    <row r="10172" spans="1:3" x14ac:dyDescent="0.25">
      <c r="A10172" t="s">
        <v>195</v>
      </c>
      <c r="B10172" t="s">
        <v>137</v>
      </c>
      <c r="C10172" s="1">
        <v>0.30270719010115399</v>
      </c>
    </row>
    <row r="10173" spans="1:3" x14ac:dyDescent="0.25">
      <c r="A10173" t="s">
        <v>195</v>
      </c>
      <c r="B10173" t="s">
        <v>227</v>
      </c>
      <c r="C10173" s="1">
        <v>0.34667425963826598</v>
      </c>
    </row>
    <row r="10174" spans="1:3" x14ac:dyDescent="0.25">
      <c r="A10174" t="s">
        <v>195</v>
      </c>
      <c r="B10174" t="s">
        <v>228</v>
      </c>
      <c r="C10174" s="1">
        <v>0.31316030143719997</v>
      </c>
    </row>
    <row r="10175" spans="1:3" x14ac:dyDescent="0.25">
      <c r="A10175" t="s">
        <v>195</v>
      </c>
      <c r="B10175" t="s">
        <v>229</v>
      </c>
      <c r="C10175" s="1">
        <v>0.31212814870576799</v>
      </c>
    </row>
    <row r="10176" spans="1:3" x14ac:dyDescent="0.25">
      <c r="A10176" t="s">
        <v>195</v>
      </c>
      <c r="B10176" t="s">
        <v>344</v>
      </c>
      <c r="C10176" s="1">
        <v>0.290992628464397</v>
      </c>
    </row>
    <row r="10177" spans="1:3" x14ac:dyDescent="0.25">
      <c r="A10177" t="s">
        <v>195</v>
      </c>
      <c r="B10177" t="s">
        <v>232</v>
      </c>
      <c r="C10177" s="1">
        <v>0.29638188651461</v>
      </c>
    </row>
    <row r="10178" spans="1:3" x14ac:dyDescent="0.25">
      <c r="A10178" t="s">
        <v>195</v>
      </c>
      <c r="B10178" t="s">
        <v>140</v>
      </c>
      <c r="C10178" s="1">
        <v>0.30755705733016397</v>
      </c>
    </row>
    <row r="10179" spans="1:3" x14ac:dyDescent="0.25">
      <c r="A10179" t="s">
        <v>195</v>
      </c>
      <c r="B10179" t="s">
        <v>234</v>
      </c>
      <c r="C10179" s="1">
        <v>0.30356234744962302</v>
      </c>
    </row>
    <row r="10180" spans="1:3" x14ac:dyDescent="0.25">
      <c r="A10180" t="s">
        <v>195</v>
      </c>
      <c r="B10180" t="s">
        <v>141</v>
      </c>
      <c r="C10180" s="1">
        <v>0.33981111836502897</v>
      </c>
    </row>
    <row r="10181" spans="1:3" x14ac:dyDescent="0.25">
      <c r="A10181" t="s">
        <v>195</v>
      </c>
      <c r="B10181" t="s">
        <v>346</v>
      </c>
      <c r="C10181" s="1">
        <v>0.30305636383998602</v>
      </c>
    </row>
    <row r="10182" spans="1:3" x14ac:dyDescent="0.25">
      <c r="A10182" t="s">
        <v>195</v>
      </c>
      <c r="B10182" t="s">
        <v>237</v>
      </c>
      <c r="C10182" s="1">
        <v>0.32971707290464197</v>
      </c>
    </row>
    <row r="10183" spans="1:3" x14ac:dyDescent="0.25">
      <c r="A10183" t="s">
        <v>195</v>
      </c>
      <c r="B10183" t="s">
        <v>239</v>
      </c>
      <c r="C10183" s="1">
        <v>0.35003578194350299</v>
      </c>
    </row>
    <row r="10184" spans="1:3" x14ac:dyDescent="0.25">
      <c r="A10184" t="s">
        <v>195</v>
      </c>
      <c r="B10184" t="s">
        <v>142</v>
      </c>
      <c r="C10184" s="1">
        <v>0.30539947583599403</v>
      </c>
    </row>
    <row r="10185" spans="1:3" x14ac:dyDescent="0.25">
      <c r="A10185" t="s">
        <v>195</v>
      </c>
      <c r="B10185" t="s">
        <v>143</v>
      </c>
      <c r="C10185" s="1">
        <v>0.30282993515418599</v>
      </c>
    </row>
    <row r="10186" spans="1:3" x14ac:dyDescent="0.25">
      <c r="A10186" t="s">
        <v>195</v>
      </c>
      <c r="B10186" t="s">
        <v>242</v>
      </c>
      <c r="C10186" s="1">
        <v>0.35970580956952303</v>
      </c>
    </row>
    <row r="10187" spans="1:3" x14ac:dyDescent="0.25">
      <c r="A10187" t="s">
        <v>195</v>
      </c>
      <c r="B10187" t="s">
        <v>146</v>
      </c>
      <c r="C10187" s="1">
        <v>0.31707380781534</v>
      </c>
    </row>
    <row r="10188" spans="1:3" x14ac:dyDescent="0.25">
      <c r="A10188" t="s">
        <v>195</v>
      </c>
      <c r="B10188" t="s">
        <v>243</v>
      </c>
      <c r="C10188" s="1">
        <v>0.32144845984176001</v>
      </c>
    </row>
    <row r="10189" spans="1:3" x14ac:dyDescent="0.25">
      <c r="A10189" t="s">
        <v>195</v>
      </c>
      <c r="B10189" t="s">
        <v>245</v>
      </c>
      <c r="C10189" s="1">
        <v>0.30404440068893102</v>
      </c>
    </row>
    <row r="10190" spans="1:3" x14ac:dyDescent="0.25">
      <c r="A10190" t="s">
        <v>195</v>
      </c>
      <c r="B10190" t="s">
        <v>359</v>
      </c>
      <c r="C10190" s="1">
        <v>0.30980338686467701</v>
      </c>
    </row>
    <row r="10191" spans="1:3" x14ac:dyDescent="0.25">
      <c r="A10191" t="s">
        <v>195</v>
      </c>
      <c r="B10191" t="s">
        <v>361</v>
      </c>
      <c r="C10191" s="1">
        <v>0.30036150210930401</v>
      </c>
    </row>
    <row r="10192" spans="1:3" x14ac:dyDescent="0.25">
      <c r="A10192" t="s">
        <v>195</v>
      </c>
      <c r="B10192" t="s">
        <v>247</v>
      </c>
      <c r="C10192" s="1">
        <v>0.32775236203441399</v>
      </c>
    </row>
    <row r="10193" spans="1:3" x14ac:dyDescent="0.25">
      <c r="A10193" t="s">
        <v>195</v>
      </c>
      <c r="B10193" t="s">
        <v>150</v>
      </c>
      <c r="C10193" s="1">
        <v>0.29250991267256798</v>
      </c>
    </row>
    <row r="10194" spans="1:3" x14ac:dyDescent="0.25">
      <c r="A10194" t="s">
        <v>195</v>
      </c>
      <c r="B10194" t="s">
        <v>250</v>
      </c>
      <c r="C10194" s="1">
        <v>0.30645822798466299</v>
      </c>
    </row>
    <row r="10195" spans="1:3" x14ac:dyDescent="0.25">
      <c r="A10195" t="s">
        <v>195</v>
      </c>
      <c r="B10195" t="s">
        <v>253</v>
      </c>
      <c r="C10195" s="1">
        <v>0.32938088583577202</v>
      </c>
    </row>
    <row r="10196" spans="1:3" x14ac:dyDescent="0.25">
      <c r="A10196" t="s">
        <v>195</v>
      </c>
      <c r="B10196" t="s">
        <v>152</v>
      </c>
      <c r="C10196" s="1">
        <v>0.30254230663501303</v>
      </c>
    </row>
    <row r="10197" spans="1:3" x14ac:dyDescent="0.25">
      <c r="A10197" t="s">
        <v>195</v>
      </c>
      <c r="B10197" t="s">
        <v>254</v>
      </c>
      <c r="C10197" s="1">
        <v>0.29585518519112203</v>
      </c>
    </row>
    <row r="10198" spans="1:3" x14ac:dyDescent="0.25">
      <c r="A10198" t="s">
        <v>195</v>
      </c>
      <c r="B10198" t="s">
        <v>255</v>
      </c>
      <c r="C10198" s="1">
        <v>0.29230385989558699</v>
      </c>
    </row>
    <row r="10199" spans="1:3" x14ac:dyDescent="0.25">
      <c r="A10199" t="s">
        <v>195</v>
      </c>
      <c r="B10199" t="s">
        <v>365</v>
      </c>
      <c r="C10199" s="1">
        <v>0.30423536842499999</v>
      </c>
    </row>
    <row r="10200" spans="1:3" x14ac:dyDescent="0.25">
      <c r="A10200" t="s">
        <v>195</v>
      </c>
      <c r="B10200" t="s">
        <v>404</v>
      </c>
      <c r="C10200" s="1">
        <v>0.300517863806751</v>
      </c>
    </row>
    <row r="10201" spans="1:3" x14ac:dyDescent="0.25">
      <c r="A10201" t="s">
        <v>195</v>
      </c>
      <c r="B10201" t="s">
        <v>264</v>
      </c>
      <c r="C10201" s="1">
        <v>0.292719945101937</v>
      </c>
    </row>
    <row r="10202" spans="1:3" x14ac:dyDescent="0.25">
      <c r="A10202" t="s">
        <v>195</v>
      </c>
      <c r="B10202" t="s">
        <v>267</v>
      </c>
      <c r="C10202" s="1">
        <v>0.29705735968229102</v>
      </c>
    </row>
    <row r="10203" spans="1:3" x14ac:dyDescent="0.25">
      <c r="A10203" t="s">
        <v>195</v>
      </c>
      <c r="B10203" t="s">
        <v>268</v>
      </c>
      <c r="C10203" s="1">
        <v>0.302111771673511</v>
      </c>
    </row>
    <row r="10204" spans="1:3" x14ac:dyDescent="0.25">
      <c r="A10204" t="s">
        <v>195</v>
      </c>
      <c r="B10204" t="s">
        <v>271</v>
      </c>
      <c r="C10204" s="1">
        <v>0.293932773735532</v>
      </c>
    </row>
    <row r="10205" spans="1:3" x14ac:dyDescent="0.25">
      <c r="A10205" t="s">
        <v>195</v>
      </c>
      <c r="B10205" t="s">
        <v>272</v>
      </c>
      <c r="C10205" s="1">
        <v>0.29976848748259599</v>
      </c>
    </row>
    <row r="10206" spans="1:3" x14ac:dyDescent="0.25">
      <c r="A10206" t="s">
        <v>195</v>
      </c>
      <c r="B10206" t="s">
        <v>153</v>
      </c>
      <c r="C10206" s="1">
        <v>0.32116153503678002</v>
      </c>
    </row>
    <row r="10207" spans="1:3" x14ac:dyDescent="0.25">
      <c r="A10207" t="s">
        <v>307</v>
      </c>
      <c r="B10207" t="s">
        <v>128</v>
      </c>
      <c r="C10207" s="1">
        <v>0.291744265629856</v>
      </c>
    </row>
    <row r="10208" spans="1:3" x14ac:dyDescent="0.25">
      <c r="A10208" t="s">
        <v>307</v>
      </c>
      <c r="B10208" t="s">
        <v>208</v>
      </c>
      <c r="C10208" s="1">
        <v>0.29240315174939102</v>
      </c>
    </row>
    <row r="10209" spans="1:3" x14ac:dyDescent="0.25">
      <c r="A10209" t="s">
        <v>307</v>
      </c>
      <c r="B10209" t="s">
        <v>224</v>
      </c>
      <c r="C10209" s="1">
        <v>0.29569970729242401</v>
      </c>
    </row>
    <row r="10210" spans="1:3" x14ac:dyDescent="0.25">
      <c r="A10210" t="s">
        <v>307</v>
      </c>
      <c r="B10210" t="s">
        <v>239</v>
      </c>
      <c r="C10210" s="1">
        <v>0.30297310303631297</v>
      </c>
    </row>
    <row r="10211" spans="1:3" x14ac:dyDescent="0.25">
      <c r="A10211" t="s">
        <v>307</v>
      </c>
      <c r="B10211" t="s">
        <v>143</v>
      </c>
      <c r="C10211" s="1">
        <v>0.29656681176793998</v>
      </c>
    </row>
    <row r="10212" spans="1:3" x14ac:dyDescent="0.25">
      <c r="A10212" t="s">
        <v>307</v>
      </c>
      <c r="B10212" t="s">
        <v>242</v>
      </c>
      <c r="C10212" s="1">
        <v>0.30338170998570602</v>
      </c>
    </row>
    <row r="10213" spans="1:3" x14ac:dyDescent="0.25">
      <c r="A10213" t="s">
        <v>307</v>
      </c>
      <c r="B10213" t="s">
        <v>253</v>
      </c>
      <c r="C10213" s="1">
        <v>0.30298062030452999</v>
      </c>
    </row>
    <row r="10214" spans="1:3" x14ac:dyDescent="0.25">
      <c r="A10214" t="s">
        <v>307</v>
      </c>
      <c r="B10214" t="s">
        <v>263</v>
      </c>
      <c r="C10214" s="1">
        <v>0.29793524073420202</v>
      </c>
    </row>
    <row r="10215" spans="1:3" x14ac:dyDescent="0.25">
      <c r="A10215" t="s">
        <v>307</v>
      </c>
      <c r="B10215" t="s">
        <v>153</v>
      </c>
      <c r="C10215" s="1">
        <v>0.29725279990605302</v>
      </c>
    </row>
    <row r="10216" spans="1:3" x14ac:dyDescent="0.25">
      <c r="A10216" t="s">
        <v>308</v>
      </c>
      <c r="B10216" t="s">
        <v>154</v>
      </c>
      <c r="C10216" s="1">
        <v>0.311025098784803</v>
      </c>
    </row>
    <row r="10217" spans="1:3" x14ac:dyDescent="0.25">
      <c r="A10217" t="s">
        <v>308</v>
      </c>
      <c r="B10217" t="s">
        <v>162</v>
      </c>
      <c r="C10217" s="1">
        <v>0.28934404683397802</v>
      </c>
    </row>
    <row r="10218" spans="1:3" x14ac:dyDescent="0.25">
      <c r="A10218" t="s">
        <v>308</v>
      </c>
      <c r="B10218" t="s">
        <v>196</v>
      </c>
      <c r="C10218" s="1">
        <v>0.33998637996712999</v>
      </c>
    </row>
    <row r="10219" spans="1:3" x14ac:dyDescent="0.25">
      <c r="A10219" t="s">
        <v>308</v>
      </c>
      <c r="B10219" t="s">
        <v>198</v>
      </c>
      <c r="C10219" s="1">
        <v>0.35382101750710598</v>
      </c>
    </row>
    <row r="10220" spans="1:3" x14ac:dyDescent="0.25">
      <c r="A10220" t="s">
        <v>308</v>
      </c>
      <c r="B10220" t="s">
        <v>309</v>
      </c>
      <c r="C10220" s="1">
        <v>0.33965339779092901</v>
      </c>
    </row>
    <row r="10221" spans="1:3" x14ac:dyDescent="0.25">
      <c r="A10221" t="s">
        <v>308</v>
      </c>
      <c r="B10221" t="s">
        <v>128</v>
      </c>
      <c r="C10221" s="1">
        <v>0.336977048409205</v>
      </c>
    </row>
    <row r="10222" spans="1:3" x14ac:dyDescent="0.25">
      <c r="A10222" t="s">
        <v>308</v>
      </c>
      <c r="B10222" t="s">
        <v>410</v>
      </c>
      <c r="C10222" s="1">
        <v>0.30864158276269799</v>
      </c>
    </row>
    <row r="10223" spans="1:3" x14ac:dyDescent="0.25">
      <c r="A10223" t="s">
        <v>308</v>
      </c>
      <c r="B10223" t="s">
        <v>199</v>
      </c>
      <c r="C10223" s="1">
        <v>0.335199343676991</v>
      </c>
    </row>
    <row r="10224" spans="1:3" x14ac:dyDescent="0.25">
      <c r="A10224" t="s">
        <v>308</v>
      </c>
      <c r="B10224" t="s">
        <v>200</v>
      </c>
      <c r="C10224" s="1">
        <v>0.35981496219704401</v>
      </c>
    </row>
    <row r="10225" spans="1:3" x14ac:dyDescent="0.25">
      <c r="A10225" t="s">
        <v>308</v>
      </c>
      <c r="B10225" t="s">
        <v>315</v>
      </c>
      <c r="C10225" s="1">
        <v>0.30036502048859498</v>
      </c>
    </row>
    <row r="10226" spans="1:3" x14ac:dyDescent="0.25">
      <c r="A10226" t="s">
        <v>308</v>
      </c>
      <c r="B10226" t="s">
        <v>201</v>
      </c>
      <c r="C10226" s="1">
        <v>0.32253137940447602</v>
      </c>
    </row>
    <row r="10227" spans="1:3" x14ac:dyDescent="0.25">
      <c r="A10227" t="s">
        <v>308</v>
      </c>
      <c r="B10227" t="s">
        <v>205</v>
      </c>
      <c r="C10227" s="1">
        <v>0.29955163087357101</v>
      </c>
    </row>
    <row r="10228" spans="1:3" x14ac:dyDescent="0.25">
      <c r="A10228" t="s">
        <v>308</v>
      </c>
      <c r="B10228" t="s">
        <v>394</v>
      </c>
      <c r="C10228" s="1">
        <v>0.35000422615547899</v>
      </c>
    </row>
    <row r="10229" spans="1:3" x14ac:dyDescent="0.25">
      <c r="A10229" t="s">
        <v>308</v>
      </c>
      <c r="B10229" t="s">
        <v>318</v>
      </c>
      <c r="C10229" s="1">
        <v>0.29957831875963598</v>
      </c>
    </row>
    <row r="10230" spans="1:3" x14ac:dyDescent="0.25">
      <c r="A10230" t="s">
        <v>308</v>
      </c>
      <c r="B10230" t="s">
        <v>130</v>
      </c>
      <c r="C10230" s="1">
        <v>0.29205139408421898</v>
      </c>
    </row>
    <row r="10231" spans="1:3" x14ac:dyDescent="0.25">
      <c r="A10231" t="s">
        <v>308</v>
      </c>
      <c r="B10231" t="s">
        <v>131</v>
      </c>
      <c r="C10231" s="1">
        <v>0.35715780839632</v>
      </c>
    </row>
    <row r="10232" spans="1:3" x14ac:dyDescent="0.25">
      <c r="A10232" t="s">
        <v>308</v>
      </c>
      <c r="B10232" t="s">
        <v>325</v>
      </c>
      <c r="C10232" s="1">
        <v>0.31706675216930302</v>
      </c>
    </row>
    <row r="10233" spans="1:3" x14ac:dyDescent="0.25">
      <c r="A10233" t="s">
        <v>308</v>
      </c>
      <c r="B10233" t="s">
        <v>412</v>
      </c>
      <c r="C10233" s="1">
        <v>0.34697226711252599</v>
      </c>
    </row>
    <row r="10234" spans="1:3" x14ac:dyDescent="0.25">
      <c r="A10234" t="s">
        <v>308</v>
      </c>
      <c r="B10234" t="s">
        <v>208</v>
      </c>
      <c r="C10234" s="1">
        <v>0.35335442580295801</v>
      </c>
    </row>
    <row r="10235" spans="1:3" x14ac:dyDescent="0.25">
      <c r="A10235" t="s">
        <v>308</v>
      </c>
      <c r="B10235" t="s">
        <v>209</v>
      </c>
      <c r="C10235" s="1">
        <v>0.29272820164102298</v>
      </c>
    </row>
    <row r="10236" spans="1:3" x14ac:dyDescent="0.25">
      <c r="A10236" t="s">
        <v>308</v>
      </c>
      <c r="B10236" t="s">
        <v>210</v>
      </c>
      <c r="C10236" s="1">
        <v>0.32919900910962802</v>
      </c>
    </row>
    <row r="10237" spans="1:3" x14ac:dyDescent="0.25">
      <c r="A10237" t="s">
        <v>308</v>
      </c>
      <c r="B10237" t="s">
        <v>212</v>
      </c>
      <c r="C10237" s="1">
        <v>0.33810769645066202</v>
      </c>
    </row>
    <row r="10238" spans="1:3" x14ac:dyDescent="0.25">
      <c r="A10238" t="s">
        <v>308</v>
      </c>
      <c r="B10238" t="s">
        <v>213</v>
      </c>
      <c r="C10238" s="1">
        <v>0.30843284918979402</v>
      </c>
    </row>
    <row r="10239" spans="1:3" x14ac:dyDescent="0.25">
      <c r="A10239" t="s">
        <v>308</v>
      </c>
      <c r="B10239" t="s">
        <v>331</v>
      </c>
      <c r="C10239" s="1">
        <v>0.29471683077476102</v>
      </c>
    </row>
    <row r="10240" spans="1:3" x14ac:dyDescent="0.25">
      <c r="A10240" t="s">
        <v>308</v>
      </c>
      <c r="B10240" t="s">
        <v>214</v>
      </c>
      <c r="C10240" s="1">
        <v>0.316108224465038</v>
      </c>
    </row>
    <row r="10241" spans="1:3" x14ac:dyDescent="0.25">
      <c r="A10241" t="s">
        <v>308</v>
      </c>
      <c r="B10241" t="s">
        <v>332</v>
      </c>
      <c r="C10241" s="1">
        <v>0.30458760368849602</v>
      </c>
    </row>
    <row r="10242" spans="1:3" x14ac:dyDescent="0.25">
      <c r="A10242" t="s">
        <v>308</v>
      </c>
      <c r="B10242" t="s">
        <v>215</v>
      </c>
      <c r="C10242" s="1">
        <v>0.30217907850479497</v>
      </c>
    </row>
    <row r="10243" spans="1:3" x14ac:dyDescent="0.25">
      <c r="A10243" t="s">
        <v>308</v>
      </c>
      <c r="B10243" t="s">
        <v>216</v>
      </c>
      <c r="C10243" s="1">
        <v>0.30828284389632499</v>
      </c>
    </row>
    <row r="10244" spans="1:3" x14ac:dyDescent="0.25">
      <c r="A10244" t="s">
        <v>308</v>
      </c>
      <c r="B10244" t="s">
        <v>217</v>
      </c>
      <c r="C10244" s="1">
        <v>0.34149171105196502</v>
      </c>
    </row>
    <row r="10245" spans="1:3" x14ac:dyDescent="0.25">
      <c r="A10245" t="s">
        <v>308</v>
      </c>
      <c r="B10245" t="s">
        <v>218</v>
      </c>
      <c r="C10245" s="1">
        <v>0.303283540603484</v>
      </c>
    </row>
    <row r="10246" spans="1:3" x14ac:dyDescent="0.25">
      <c r="A10246" t="s">
        <v>308</v>
      </c>
      <c r="B10246" t="s">
        <v>334</v>
      </c>
      <c r="C10246" s="1">
        <v>0.35098490499010299</v>
      </c>
    </row>
    <row r="10247" spans="1:3" x14ac:dyDescent="0.25">
      <c r="A10247" t="s">
        <v>308</v>
      </c>
      <c r="B10247" t="s">
        <v>219</v>
      </c>
      <c r="C10247" s="1">
        <v>0.32857659039207998</v>
      </c>
    </row>
    <row r="10248" spans="1:3" x14ac:dyDescent="0.25">
      <c r="A10248" t="s">
        <v>308</v>
      </c>
      <c r="B10248" t="s">
        <v>398</v>
      </c>
      <c r="C10248" s="1">
        <v>0.29139124143105499</v>
      </c>
    </row>
    <row r="10249" spans="1:3" x14ac:dyDescent="0.25">
      <c r="A10249" t="s">
        <v>308</v>
      </c>
      <c r="B10249" t="s">
        <v>221</v>
      </c>
      <c r="C10249" s="1">
        <v>0.30451034105594299</v>
      </c>
    </row>
    <row r="10250" spans="1:3" x14ac:dyDescent="0.25">
      <c r="A10250" t="s">
        <v>308</v>
      </c>
      <c r="B10250" t="s">
        <v>399</v>
      </c>
      <c r="C10250" s="1">
        <v>0.31298271811160699</v>
      </c>
    </row>
    <row r="10251" spans="1:3" x14ac:dyDescent="0.25">
      <c r="A10251" t="s">
        <v>308</v>
      </c>
      <c r="B10251" t="s">
        <v>225</v>
      </c>
      <c r="C10251" s="1">
        <v>0.31964266268776798</v>
      </c>
    </row>
    <row r="10252" spans="1:3" x14ac:dyDescent="0.25">
      <c r="A10252" t="s">
        <v>308</v>
      </c>
      <c r="B10252" t="s">
        <v>226</v>
      </c>
      <c r="C10252" s="1">
        <v>0.30294423829235301</v>
      </c>
    </row>
    <row r="10253" spans="1:3" x14ac:dyDescent="0.25">
      <c r="A10253" t="s">
        <v>308</v>
      </c>
      <c r="B10253" t="s">
        <v>137</v>
      </c>
      <c r="C10253" s="1">
        <v>0.29020682721670199</v>
      </c>
    </row>
    <row r="10254" spans="1:3" x14ac:dyDescent="0.25">
      <c r="A10254" t="s">
        <v>308</v>
      </c>
      <c r="B10254" t="s">
        <v>227</v>
      </c>
      <c r="C10254" s="1">
        <v>0.339923907715039</v>
      </c>
    </row>
    <row r="10255" spans="1:3" x14ac:dyDescent="0.25">
      <c r="A10255" t="s">
        <v>308</v>
      </c>
      <c r="B10255" t="s">
        <v>339</v>
      </c>
      <c r="C10255" s="1">
        <v>0.31714720083218101</v>
      </c>
    </row>
    <row r="10256" spans="1:3" x14ac:dyDescent="0.25">
      <c r="A10256" t="s">
        <v>308</v>
      </c>
      <c r="B10256" t="s">
        <v>228</v>
      </c>
      <c r="C10256" s="1">
        <v>0.35810064076874898</v>
      </c>
    </row>
    <row r="10257" spans="1:3" x14ac:dyDescent="0.25">
      <c r="A10257" t="s">
        <v>308</v>
      </c>
      <c r="B10257" t="s">
        <v>229</v>
      </c>
      <c r="C10257" s="1">
        <v>0.29067301035785098</v>
      </c>
    </row>
    <row r="10258" spans="1:3" x14ac:dyDescent="0.25">
      <c r="A10258" t="s">
        <v>308</v>
      </c>
      <c r="B10258" t="s">
        <v>413</v>
      </c>
      <c r="C10258" s="1">
        <v>0.32184273318357198</v>
      </c>
    </row>
    <row r="10259" spans="1:3" x14ac:dyDescent="0.25">
      <c r="A10259" t="s">
        <v>308</v>
      </c>
      <c r="B10259" t="s">
        <v>231</v>
      </c>
      <c r="C10259" s="1">
        <v>0.35853876453128303</v>
      </c>
    </row>
    <row r="10260" spans="1:3" x14ac:dyDescent="0.25">
      <c r="A10260" t="s">
        <v>308</v>
      </c>
      <c r="B10260" t="s">
        <v>343</v>
      </c>
      <c r="C10260" s="1">
        <v>0.31061992495556101</v>
      </c>
    </row>
    <row r="10261" spans="1:3" x14ac:dyDescent="0.25">
      <c r="A10261" t="s">
        <v>308</v>
      </c>
      <c r="B10261" t="s">
        <v>233</v>
      </c>
      <c r="C10261" s="1">
        <v>0.32867257719148402</v>
      </c>
    </row>
    <row r="10262" spans="1:3" x14ac:dyDescent="0.25">
      <c r="A10262" t="s">
        <v>308</v>
      </c>
      <c r="B10262" t="s">
        <v>140</v>
      </c>
      <c r="C10262" s="1">
        <v>0.29318358714392401</v>
      </c>
    </row>
    <row r="10263" spans="1:3" x14ac:dyDescent="0.25">
      <c r="A10263" t="s">
        <v>308</v>
      </c>
      <c r="B10263" t="s">
        <v>414</v>
      </c>
      <c r="C10263" s="1">
        <v>0.32142205963813297</v>
      </c>
    </row>
    <row r="10264" spans="1:3" x14ac:dyDescent="0.25">
      <c r="A10264" t="s">
        <v>308</v>
      </c>
      <c r="B10264" t="s">
        <v>409</v>
      </c>
      <c r="C10264" s="1">
        <v>0.35520082701222799</v>
      </c>
    </row>
    <row r="10265" spans="1:3" x14ac:dyDescent="0.25">
      <c r="A10265" t="s">
        <v>308</v>
      </c>
      <c r="B10265" t="s">
        <v>235</v>
      </c>
      <c r="C10265" s="1">
        <v>0.33240090458351101</v>
      </c>
    </row>
    <row r="10266" spans="1:3" x14ac:dyDescent="0.25">
      <c r="A10266" t="s">
        <v>308</v>
      </c>
      <c r="B10266" t="s">
        <v>345</v>
      </c>
      <c r="C10266" s="1">
        <v>0.30957956712579898</v>
      </c>
    </row>
    <row r="10267" spans="1:3" x14ac:dyDescent="0.25">
      <c r="A10267" t="s">
        <v>308</v>
      </c>
      <c r="B10267" t="s">
        <v>236</v>
      </c>
      <c r="C10267" s="1">
        <v>0.34288843490286802</v>
      </c>
    </row>
    <row r="10268" spans="1:3" x14ac:dyDescent="0.25">
      <c r="A10268" t="s">
        <v>308</v>
      </c>
      <c r="B10268" t="s">
        <v>141</v>
      </c>
      <c r="C10268" s="1">
        <v>0.30476733335628597</v>
      </c>
    </row>
    <row r="10269" spans="1:3" x14ac:dyDescent="0.25">
      <c r="A10269" t="s">
        <v>308</v>
      </c>
      <c r="B10269" t="s">
        <v>350</v>
      </c>
      <c r="C10269" s="1">
        <v>0.34589723111453402</v>
      </c>
    </row>
    <row r="10270" spans="1:3" x14ac:dyDescent="0.25">
      <c r="A10270" t="s">
        <v>308</v>
      </c>
      <c r="B10270" t="s">
        <v>237</v>
      </c>
      <c r="C10270" s="1">
        <v>0.293409627849396</v>
      </c>
    </row>
    <row r="10271" spans="1:3" x14ac:dyDescent="0.25">
      <c r="A10271" t="s">
        <v>308</v>
      </c>
      <c r="B10271" t="s">
        <v>239</v>
      </c>
      <c r="C10271" s="1">
        <v>0.33045539203478103</v>
      </c>
    </row>
    <row r="10272" spans="1:3" x14ac:dyDescent="0.25">
      <c r="A10272" t="s">
        <v>308</v>
      </c>
      <c r="B10272" t="s">
        <v>142</v>
      </c>
      <c r="C10272" s="1">
        <v>0.29753187903630801</v>
      </c>
    </row>
    <row r="10273" spans="1:3" x14ac:dyDescent="0.25">
      <c r="A10273" t="s">
        <v>308</v>
      </c>
      <c r="B10273" t="s">
        <v>242</v>
      </c>
      <c r="C10273" s="1">
        <v>0.34543825082417001</v>
      </c>
    </row>
    <row r="10274" spans="1:3" x14ac:dyDescent="0.25">
      <c r="A10274" t="s">
        <v>308</v>
      </c>
      <c r="B10274" t="s">
        <v>146</v>
      </c>
      <c r="C10274" s="1">
        <v>0.29596681206117798</v>
      </c>
    </row>
    <row r="10275" spans="1:3" x14ac:dyDescent="0.25">
      <c r="A10275" t="s">
        <v>308</v>
      </c>
      <c r="B10275" t="s">
        <v>243</v>
      </c>
      <c r="C10275" s="1">
        <v>0.30149347059667903</v>
      </c>
    </row>
    <row r="10276" spans="1:3" x14ac:dyDescent="0.25">
      <c r="A10276" t="s">
        <v>308</v>
      </c>
      <c r="B10276" t="s">
        <v>402</v>
      </c>
      <c r="C10276" s="1">
        <v>0.32326846926597402</v>
      </c>
    </row>
    <row r="10277" spans="1:3" x14ac:dyDescent="0.25">
      <c r="A10277" t="s">
        <v>308</v>
      </c>
      <c r="B10277" t="s">
        <v>245</v>
      </c>
      <c r="C10277" s="1">
        <v>0.290427533017453</v>
      </c>
    </row>
    <row r="10278" spans="1:3" x14ac:dyDescent="0.25">
      <c r="A10278" t="s">
        <v>308</v>
      </c>
      <c r="B10278" t="s">
        <v>360</v>
      </c>
      <c r="C10278" s="1">
        <v>0.29044020042471802</v>
      </c>
    </row>
    <row r="10279" spans="1:3" x14ac:dyDescent="0.25">
      <c r="A10279" t="s">
        <v>308</v>
      </c>
      <c r="B10279" t="s">
        <v>361</v>
      </c>
      <c r="C10279" s="1">
        <v>0.31126767118681598</v>
      </c>
    </row>
    <row r="10280" spans="1:3" x14ac:dyDescent="0.25">
      <c r="A10280" t="s">
        <v>308</v>
      </c>
      <c r="B10280" t="s">
        <v>362</v>
      </c>
      <c r="C10280" s="1">
        <v>0.297193998875938</v>
      </c>
    </row>
    <row r="10281" spans="1:3" x14ac:dyDescent="0.25">
      <c r="A10281" t="s">
        <v>308</v>
      </c>
      <c r="B10281" t="s">
        <v>246</v>
      </c>
      <c r="C10281" s="1">
        <v>0.31855531406615401</v>
      </c>
    </row>
    <row r="10282" spans="1:3" x14ac:dyDescent="0.25">
      <c r="A10282" t="s">
        <v>308</v>
      </c>
      <c r="B10282" t="s">
        <v>250</v>
      </c>
      <c r="C10282" s="1">
        <v>0.344656567571827</v>
      </c>
    </row>
    <row r="10283" spans="1:3" x14ac:dyDescent="0.25">
      <c r="A10283" t="s">
        <v>308</v>
      </c>
      <c r="B10283" t="s">
        <v>252</v>
      </c>
      <c r="C10283" s="1">
        <v>0.30809916895575301</v>
      </c>
    </row>
    <row r="10284" spans="1:3" x14ac:dyDescent="0.25">
      <c r="A10284" t="s">
        <v>308</v>
      </c>
      <c r="B10284" t="s">
        <v>365</v>
      </c>
      <c r="C10284" s="1">
        <v>0.32345443218215297</v>
      </c>
    </row>
    <row r="10285" spans="1:3" x14ac:dyDescent="0.25">
      <c r="A10285" t="s">
        <v>308</v>
      </c>
      <c r="B10285" t="s">
        <v>366</v>
      </c>
      <c r="C10285" s="1">
        <v>0.34122366102856799</v>
      </c>
    </row>
    <row r="10286" spans="1:3" x14ac:dyDescent="0.25">
      <c r="A10286" t="s">
        <v>308</v>
      </c>
      <c r="B10286" t="s">
        <v>257</v>
      </c>
      <c r="C10286" s="1">
        <v>0.28938916467297798</v>
      </c>
    </row>
    <row r="10287" spans="1:3" x14ac:dyDescent="0.25">
      <c r="A10287" t="s">
        <v>308</v>
      </c>
      <c r="B10287" t="s">
        <v>367</v>
      </c>
      <c r="C10287" s="1">
        <v>0.292522723437391</v>
      </c>
    </row>
    <row r="10288" spans="1:3" x14ac:dyDescent="0.25">
      <c r="A10288" t="s">
        <v>308</v>
      </c>
      <c r="B10288" t="s">
        <v>368</v>
      </c>
      <c r="C10288" s="1">
        <v>0.34590838501765397</v>
      </c>
    </row>
    <row r="10289" spans="1:3" x14ac:dyDescent="0.25">
      <c r="A10289" t="s">
        <v>308</v>
      </c>
      <c r="B10289" t="s">
        <v>416</v>
      </c>
      <c r="C10289" s="1">
        <v>0.29596441118203098</v>
      </c>
    </row>
    <row r="10290" spans="1:3" x14ac:dyDescent="0.25">
      <c r="A10290" t="s">
        <v>308</v>
      </c>
      <c r="B10290" t="s">
        <v>369</v>
      </c>
      <c r="C10290" s="1">
        <v>0.32064536290212797</v>
      </c>
    </row>
    <row r="10291" spans="1:3" x14ac:dyDescent="0.25">
      <c r="A10291" t="s">
        <v>308</v>
      </c>
      <c r="B10291" t="s">
        <v>261</v>
      </c>
      <c r="C10291" s="1">
        <v>0.36274538171426701</v>
      </c>
    </row>
    <row r="10292" spans="1:3" x14ac:dyDescent="0.25">
      <c r="A10292" t="s">
        <v>308</v>
      </c>
      <c r="B10292" t="s">
        <v>262</v>
      </c>
      <c r="C10292" s="1">
        <v>0.332097610153895</v>
      </c>
    </row>
    <row r="10293" spans="1:3" x14ac:dyDescent="0.25">
      <c r="A10293" t="s">
        <v>308</v>
      </c>
      <c r="B10293" t="s">
        <v>383</v>
      </c>
      <c r="C10293" s="1">
        <v>0.33664902924289702</v>
      </c>
    </row>
    <row r="10294" spans="1:3" x14ac:dyDescent="0.25">
      <c r="A10294" t="s">
        <v>308</v>
      </c>
      <c r="B10294" t="s">
        <v>265</v>
      </c>
      <c r="C10294" s="1">
        <v>0.31441039342324101</v>
      </c>
    </row>
    <row r="10295" spans="1:3" x14ac:dyDescent="0.25">
      <c r="A10295" t="s">
        <v>308</v>
      </c>
      <c r="B10295" t="s">
        <v>266</v>
      </c>
      <c r="C10295" s="1">
        <v>0.32276252553846602</v>
      </c>
    </row>
    <row r="10296" spans="1:3" x14ac:dyDescent="0.25">
      <c r="A10296" t="s">
        <v>308</v>
      </c>
      <c r="B10296" t="s">
        <v>267</v>
      </c>
      <c r="C10296" s="1">
        <v>0.32857768572221502</v>
      </c>
    </row>
    <row r="10297" spans="1:3" x14ac:dyDescent="0.25">
      <c r="A10297" t="s">
        <v>308</v>
      </c>
      <c r="B10297" t="s">
        <v>271</v>
      </c>
      <c r="C10297" s="1">
        <v>0.34937809729055302</v>
      </c>
    </row>
    <row r="10298" spans="1:3" x14ac:dyDescent="0.25">
      <c r="A10298" t="s">
        <v>308</v>
      </c>
      <c r="B10298" t="s">
        <v>418</v>
      </c>
      <c r="C10298" s="1">
        <v>0.299101561689534</v>
      </c>
    </row>
    <row r="10299" spans="1:3" x14ac:dyDescent="0.25">
      <c r="A10299" t="s">
        <v>308</v>
      </c>
      <c r="B10299" t="s">
        <v>272</v>
      </c>
      <c r="C10299" s="1">
        <v>0.31391621141546699</v>
      </c>
    </row>
    <row r="10300" spans="1:3" x14ac:dyDescent="0.25">
      <c r="A10300" t="s">
        <v>308</v>
      </c>
      <c r="B10300" t="s">
        <v>153</v>
      </c>
      <c r="C10300" s="1">
        <v>0.31074912420032202</v>
      </c>
    </row>
    <row r="10301" spans="1:3" x14ac:dyDescent="0.25">
      <c r="A10301" t="s">
        <v>476</v>
      </c>
      <c r="B10301" t="s">
        <v>135</v>
      </c>
      <c r="C10301" s="1">
        <v>0.30061469616252001</v>
      </c>
    </row>
    <row r="10302" spans="1:3" x14ac:dyDescent="0.25">
      <c r="A10302" t="s">
        <v>476</v>
      </c>
      <c r="B10302" t="s">
        <v>239</v>
      </c>
      <c r="C10302" s="1">
        <v>0.29362440387141098</v>
      </c>
    </row>
    <row r="10303" spans="1:3" x14ac:dyDescent="0.25">
      <c r="A10303" t="s">
        <v>476</v>
      </c>
      <c r="B10303" t="s">
        <v>242</v>
      </c>
      <c r="C10303" s="1">
        <v>0.29527116016353</v>
      </c>
    </row>
    <row r="10304" spans="1:3" x14ac:dyDescent="0.25">
      <c r="A10304" t="s">
        <v>476</v>
      </c>
      <c r="B10304" t="s">
        <v>244</v>
      </c>
      <c r="C10304" s="1">
        <v>0.28930110397073699</v>
      </c>
    </row>
    <row r="10305" spans="1:3" x14ac:dyDescent="0.25">
      <c r="A10305" t="s">
        <v>476</v>
      </c>
      <c r="B10305" t="s">
        <v>253</v>
      </c>
      <c r="C10305" s="1">
        <v>0.30402662286832</v>
      </c>
    </row>
    <row r="10306" spans="1:3" x14ac:dyDescent="0.25">
      <c r="A10306" t="s">
        <v>196</v>
      </c>
      <c r="B10306" t="s">
        <v>154</v>
      </c>
      <c r="C10306" s="1">
        <v>0.31881003876698999</v>
      </c>
    </row>
    <row r="10307" spans="1:3" x14ac:dyDescent="0.25">
      <c r="A10307" t="s">
        <v>196</v>
      </c>
      <c r="B10307" t="s">
        <v>155</v>
      </c>
      <c r="C10307" s="1">
        <v>0.29549369206885301</v>
      </c>
    </row>
    <row r="10308" spans="1:3" x14ac:dyDescent="0.25">
      <c r="A10308" t="s">
        <v>196</v>
      </c>
      <c r="B10308" t="s">
        <v>162</v>
      </c>
      <c r="C10308" s="1">
        <v>0.29566592351714799</v>
      </c>
    </row>
    <row r="10309" spans="1:3" x14ac:dyDescent="0.25">
      <c r="A10309" t="s">
        <v>196</v>
      </c>
      <c r="B10309" t="s">
        <v>192</v>
      </c>
      <c r="C10309" s="1">
        <v>0.29798944582813103</v>
      </c>
    </row>
    <row r="10310" spans="1:3" x14ac:dyDescent="0.25">
      <c r="A10310" t="s">
        <v>196</v>
      </c>
      <c r="B10310" t="s">
        <v>198</v>
      </c>
      <c r="C10310" s="1">
        <v>0.31529536055694701</v>
      </c>
    </row>
    <row r="10311" spans="1:3" x14ac:dyDescent="0.25">
      <c r="A10311" t="s">
        <v>196</v>
      </c>
      <c r="B10311" t="s">
        <v>309</v>
      </c>
      <c r="C10311" s="1">
        <v>0.32055673399966</v>
      </c>
    </row>
    <row r="10312" spans="1:3" x14ac:dyDescent="0.25">
      <c r="A10312" t="s">
        <v>196</v>
      </c>
      <c r="B10312" t="s">
        <v>128</v>
      </c>
      <c r="C10312" s="1">
        <v>0.364456501340441</v>
      </c>
    </row>
    <row r="10313" spans="1:3" x14ac:dyDescent="0.25">
      <c r="A10313" t="s">
        <v>196</v>
      </c>
      <c r="B10313" t="s">
        <v>199</v>
      </c>
      <c r="C10313" s="1">
        <v>0.30926764181295402</v>
      </c>
    </row>
    <row r="10314" spans="1:3" x14ac:dyDescent="0.25">
      <c r="A10314" t="s">
        <v>196</v>
      </c>
      <c r="B10314" t="s">
        <v>200</v>
      </c>
      <c r="C10314" s="1">
        <v>0.35010278390528299</v>
      </c>
    </row>
    <row r="10315" spans="1:3" x14ac:dyDescent="0.25">
      <c r="A10315" t="s">
        <v>196</v>
      </c>
      <c r="B10315" t="s">
        <v>315</v>
      </c>
      <c r="C10315" s="1">
        <v>0.30096895904384102</v>
      </c>
    </row>
    <row r="10316" spans="1:3" x14ac:dyDescent="0.25">
      <c r="A10316" t="s">
        <v>196</v>
      </c>
      <c r="B10316" t="s">
        <v>201</v>
      </c>
      <c r="C10316" s="1">
        <v>0.31516456967184098</v>
      </c>
    </row>
    <row r="10317" spans="1:3" x14ac:dyDescent="0.25">
      <c r="A10317" t="s">
        <v>196</v>
      </c>
      <c r="B10317" t="s">
        <v>203</v>
      </c>
      <c r="C10317" s="1">
        <v>0.29876956741731803</v>
      </c>
    </row>
    <row r="10318" spans="1:3" x14ac:dyDescent="0.25">
      <c r="A10318" t="s">
        <v>196</v>
      </c>
      <c r="B10318" t="s">
        <v>205</v>
      </c>
      <c r="C10318" s="1">
        <v>0.30743113495340602</v>
      </c>
    </row>
    <row r="10319" spans="1:3" x14ac:dyDescent="0.25">
      <c r="A10319" t="s">
        <v>196</v>
      </c>
      <c r="B10319" t="s">
        <v>394</v>
      </c>
      <c r="C10319" s="1">
        <v>0.316247123680783</v>
      </c>
    </row>
    <row r="10320" spans="1:3" x14ac:dyDescent="0.25">
      <c r="A10320" t="s">
        <v>196</v>
      </c>
      <c r="B10320" t="s">
        <v>318</v>
      </c>
      <c r="C10320" s="1">
        <v>0.29491420914121902</v>
      </c>
    </row>
    <row r="10321" spans="1:3" x14ac:dyDescent="0.25">
      <c r="A10321" t="s">
        <v>196</v>
      </c>
      <c r="B10321" t="s">
        <v>130</v>
      </c>
      <c r="C10321" s="1">
        <v>0.315344263571744</v>
      </c>
    </row>
    <row r="10322" spans="1:3" x14ac:dyDescent="0.25">
      <c r="A10322" t="s">
        <v>196</v>
      </c>
      <c r="B10322" t="s">
        <v>131</v>
      </c>
      <c r="C10322" s="1">
        <v>0.358049980654147</v>
      </c>
    </row>
    <row r="10323" spans="1:3" x14ac:dyDescent="0.25">
      <c r="A10323" t="s">
        <v>196</v>
      </c>
      <c r="B10323" t="s">
        <v>324</v>
      </c>
      <c r="C10323" s="1">
        <v>0.30014537501189997</v>
      </c>
    </row>
    <row r="10324" spans="1:3" x14ac:dyDescent="0.25">
      <c r="A10324" t="s">
        <v>196</v>
      </c>
      <c r="B10324" t="s">
        <v>325</v>
      </c>
      <c r="C10324" s="1">
        <v>0.30000859226105397</v>
      </c>
    </row>
    <row r="10325" spans="1:3" x14ac:dyDescent="0.25">
      <c r="A10325" t="s">
        <v>196</v>
      </c>
      <c r="B10325" t="s">
        <v>412</v>
      </c>
      <c r="C10325" s="1">
        <v>0.32417498819493901</v>
      </c>
    </row>
    <row r="10326" spans="1:3" x14ac:dyDescent="0.25">
      <c r="A10326" t="s">
        <v>196</v>
      </c>
      <c r="B10326" t="s">
        <v>208</v>
      </c>
      <c r="C10326" s="1">
        <v>0.35489663966851798</v>
      </c>
    </row>
    <row r="10327" spans="1:3" x14ac:dyDescent="0.25">
      <c r="A10327" t="s">
        <v>196</v>
      </c>
      <c r="B10327" t="s">
        <v>209</v>
      </c>
      <c r="C10327" s="1">
        <v>0.30955883499270298</v>
      </c>
    </row>
    <row r="10328" spans="1:3" x14ac:dyDescent="0.25">
      <c r="A10328" t="s">
        <v>196</v>
      </c>
      <c r="B10328" t="s">
        <v>213</v>
      </c>
      <c r="C10328" s="1">
        <v>0.29800479278428499</v>
      </c>
    </row>
    <row r="10329" spans="1:3" x14ac:dyDescent="0.25">
      <c r="A10329" t="s">
        <v>196</v>
      </c>
      <c r="B10329" t="s">
        <v>214</v>
      </c>
      <c r="C10329" s="1">
        <v>0.30064648605441702</v>
      </c>
    </row>
    <row r="10330" spans="1:3" x14ac:dyDescent="0.25">
      <c r="A10330" t="s">
        <v>196</v>
      </c>
      <c r="B10330" t="s">
        <v>215</v>
      </c>
      <c r="C10330" s="1">
        <v>0.30204482662170701</v>
      </c>
    </row>
    <row r="10331" spans="1:3" x14ac:dyDescent="0.25">
      <c r="A10331" t="s">
        <v>196</v>
      </c>
      <c r="B10331" t="s">
        <v>216</v>
      </c>
      <c r="C10331" s="1">
        <v>0.30237107774451499</v>
      </c>
    </row>
    <row r="10332" spans="1:3" x14ac:dyDescent="0.25">
      <c r="A10332" t="s">
        <v>196</v>
      </c>
      <c r="B10332" t="s">
        <v>135</v>
      </c>
      <c r="C10332" s="1">
        <v>0.29293884922774099</v>
      </c>
    </row>
    <row r="10333" spans="1:3" x14ac:dyDescent="0.25">
      <c r="A10333" t="s">
        <v>196</v>
      </c>
      <c r="B10333" t="s">
        <v>217</v>
      </c>
      <c r="C10333" s="1">
        <v>0.29808933977891799</v>
      </c>
    </row>
    <row r="10334" spans="1:3" x14ac:dyDescent="0.25">
      <c r="A10334" t="s">
        <v>196</v>
      </c>
      <c r="B10334" t="s">
        <v>334</v>
      </c>
      <c r="C10334" s="1">
        <v>0.31671816166316502</v>
      </c>
    </row>
    <row r="10335" spans="1:3" x14ac:dyDescent="0.25">
      <c r="A10335" t="s">
        <v>196</v>
      </c>
      <c r="B10335" t="s">
        <v>221</v>
      </c>
      <c r="C10335" s="1">
        <v>0.316843680154822</v>
      </c>
    </row>
    <row r="10336" spans="1:3" x14ac:dyDescent="0.25">
      <c r="A10336" t="s">
        <v>196</v>
      </c>
      <c r="B10336" t="s">
        <v>224</v>
      </c>
      <c r="C10336" s="1">
        <v>0.29700600330749599</v>
      </c>
    </row>
    <row r="10337" spans="1:3" x14ac:dyDescent="0.25">
      <c r="A10337" t="s">
        <v>196</v>
      </c>
      <c r="B10337" t="s">
        <v>226</v>
      </c>
      <c r="C10337" s="1">
        <v>0.31229775317398101</v>
      </c>
    </row>
    <row r="10338" spans="1:3" x14ac:dyDescent="0.25">
      <c r="A10338" t="s">
        <v>196</v>
      </c>
      <c r="B10338" t="s">
        <v>137</v>
      </c>
      <c r="C10338" s="1">
        <v>0.32574255523766499</v>
      </c>
    </row>
    <row r="10339" spans="1:3" x14ac:dyDescent="0.25">
      <c r="A10339" t="s">
        <v>196</v>
      </c>
      <c r="B10339" t="s">
        <v>227</v>
      </c>
      <c r="C10339" s="1">
        <v>0.32568513105164298</v>
      </c>
    </row>
    <row r="10340" spans="1:3" x14ac:dyDescent="0.25">
      <c r="A10340" t="s">
        <v>196</v>
      </c>
      <c r="B10340" t="s">
        <v>339</v>
      </c>
      <c r="C10340" s="1">
        <v>0.31015794240067701</v>
      </c>
    </row>
    <row r="10341" spans="1:3" x14ac:dyDescent="0.25">
      <c r="A10341" t="s">
        <v>196</v>
      </c>
      <c r="B10341" t="s">
        <v>228</v>
      </c>
      <c r="C10341" s="1">
        <v>0.34496201442212499</v>
      </c>
    </row>
    <row r="10342" spans="1:3" x14ac:dyDescent="0.25">
      <c r="A10342" t="s">
        <v>196</v>
      </c>
      <c r="B10342" t="s">
        <v>229</v>
      </c>
      <c r="C10342" s="1">
        <v>0.289659203536693</v>
      </c>
    </row>
    <row r="10343" spans="1:3" x14ac:dyDescent="0.25">
      <c r="A10343" t="s">
        <v>196</v>
      </c>
      <c r="B10343" t="s">
        <v>413</v>
      </c>
      <c r="C10343" s="1">
        <v>0.304442352962846</v>
      </c>
    </row>
    <row r="10344" spans="1:3" x14ac:dyDescent="0.25">
      <c r="A10344" t="s">
        <v>196</v>
      </c>
      <c r="B10344" t="s">
        <v>231</v>
      </c>
      <c r="C10344" s="1">
        <v>0.34462802326895398</v>
      </c>
    </row>
    <row r="10345" spans="1:3" x14ac:dyDescent="0.25">
      <c r="A10345" t="s">
        <v>196</v>
      </c>
      <c r="B10345" t="s">
        <v>232</v>
      </c>
      <c r="C10345" s="1">
        <v>0.29185540721376402</v>
      </c>
    </row>
    <row r="10346" spans="1:3" x14ac:dyDescent="0.25">
      <c r="A10346" t="s">
        <v>196</v>
      </c>
      <c r="B10346" t="s">
        <v>233</v>
      </c>
      <c r="C10346" s="1">
        <v>0.33713956736211398</v>
      </c>
    </row>
    <row r="10347" spans="1:3" x14ac:dyDescent="0.25">
      <c r="A10347" t="s">
        <v>196</v>
      </c>
      <c r="B10347" t="s">
        <v>140</v>
      </c>
      <c r="C10347" s="1">
        <v>0.31386631388806202</v>
      </c>
    </row>
    <row r="10348" spans="1:3" x14ac:dyDescent="0.25">
      <c r="A10348" t="s">
        <v>196</v>
      </c>
      <c r="B10348" t="s">
        <v>409</v>
      </c>
      <c r="C10348" s="1">
        <v>0.32418002366457299</v>
      </c>
    </row>
    <row r="10349" spans="1:3" x14ac:dyDescent="0.25">
      <c r="A10349" t="s">
        <v>196</v>
      </c>
      <c r="B10349" t="s">
        <v>235</v>
      </c>
      <c r="C10349" s="1">
        <v>0.314316130264161</v>
      </c>
    </row>
    <row r="10350" spans="1:3" x14ac:dyDescent="0.25">
      <c r="A10350" t="s">
        <v>196</v>
      </c>
      <c r="B10350" t="s">
        <v>236</v>
      </c>
      <c r="C10350" s="1">
        <v>0.33615430811727298</v>
      </c>
    </row>
    <row r="10351" spans="1:3" x14ac:dyDescent="0.25">
      <c r="A10351" t="s">
        <v>196</v>
      </c>
      <c r="B10351" t="s">
        <v>141</v>
      </c>
      <c r="C10351" s="1">
        <v>0.30787618022026703</v>
      </c>
    </row>
    <row r="10352" spans="1:3" x14ac:dyDescent="0.25">
      <c r="A10352" t="s">
        <v>196</v>
      </c>
      <c r="B10352" t="s">
        <v>350</v>
      </c>
      <c r="C10352" s="1">
        <v>0.30075570511932898</v>
      </c>
    </row>
    <row r="10353" spans="1:3" x14ac:dyDescent="0.25">
      <c r="A10353" t="s">
        <v>196</v>
      </c>
      <c r="B10353" t="s">
        <v>237</v>
      </c>
      <c r="C10353" s="1">
        <v>0.29852626061340998</v>
      </c>
    </row>
    <row r="10354" spans="1:3" x14ac:dyDescent="0.25">
      <c r="A10354" t="s">
        <v>196</v>
      </c>
      <c r="B10354" t="s">
        <v>239</v>
      </c>
      <c r="C10354" s="1">
        <v>0.33958816646038797</v>
      </c>
    </row>
    <row r="10355" spans="1:3" x14ac:dyDescent="0.25">
      <c r="A10355" t="s">
        <v>196</v>
      </c>
      <c r="B10355" t="s">
        <v>142</v>
      </c>
      <c r="C10355" s="1">
        <v>0.31569828370409603</v>
      </c>
    </row>
    <row r="10356" spans="1:3" x14ac:dyDescent="0.25">
      <c r="A10356" t="s">
        <v>196</v>
      </c>
      <c r="B10356" t="s">
        <v>143</v>
      </c>
      <c r="C10356" s="1">
        <v>0.306373271224334</v>
      </c>
    </row>
    <row r="10357" spans="1:3" x14ac:dyDescent="0.25">
      <c r="A10357" t="s">
        <v>196</v>
      </c>
      <c r="B10357" t="s">
        <v>242</v>
      </c>
      <c r="C10357" s="1">
        <v>0.35244065611834202</v>
      </c>
    </row>
    <row r="10358" spans="1:3" x14ac:dyDescent="0.25">
      <c r="A10358" t="s">
        <v>196</v>
      </c>
      <c r="B10358" t="s">
        <v>146</v>
      </c>
      <c r="C10358" s="1">
        <v>0.31576247977765798</v>
      </c>
    </row>
    <row r="10359" spans="1:3" x14ac:dyDescent="0.25">
      <c r="A10359" t="s">
        <v>196</v>
      </c>
      <c r="B10359" t="s">
        <v>357</v>
      </c>
      <c r="C10359" s="1">
        <v>0.29145565997454498</v>
      </c>
    </row>
    <row r="10360" spans="1:3" x14ac:dyDescent="0.25">
      <c r="A10360" t="s">
        <v>196</v>
      </c>
      <c r="B10360" t="s">
        <v>402</v>
      </c>
      <c r="C10360" s="1">
        <v>0.28959873412702902</v>
      </c>
    </row>
    <row r="10361" spans="1:3" x14ac:dyDescent="0.25">
      <c r="A10361" t="s">
        <v>196</v>
      </c>
      <c r="B10361" t="s">
        <v>245</v>
      </c>
      <c r="C10361" s="1">
        <v>0.30804257511983701</v>
      </c>
    </row>
    <row r="10362" spans="1:3" x14ac:dyDescent="0.25">
      <c r="A10362" t="s">
        <v>196</v>
      </c>
      <c r="B10362" t="s">
        <v>246</v>
      </c>
      <c r="C10362" s="1">
        <v>0.29656137454187498</v>
      </c>
    </row>
    <row r="10363" spans="1:3" x14ac:dyDescent="0.25">
      <c r="A10363" t="s">
        <v>196</v>
      </c>
      <c r="B10363" t="s">
        <v>248</v>
      </c>
      <c r="C10363" s="1">
        <v>0.29545104408241701</v>
      </c>
    </row>
    <row r="10364" spans="1:3" x14ac:dyDescent="0.25">
      <c r="A10364" t="s">
        <v>196</v>
      </c>
      <c r="B10364" t="s">
        <v>250</v>
      </c>
      <c r="C10364" s="1">
        <v>0.34459909490290302</v>
      </c>
    </row>
    <row r="10365" spans="1:3" x14ac:dyDescent="0.25">
      <c r="A10365" t="s">
        <v>196</v>
      </c>
      <c r="B10365" t="s">
        <v>251</v>
      </c>
      <c r="C10365" s="1">
        <v>0.30120547853637197</v>
      </c>
    </row>
    <row r="10366" spans="1:3" x14ac:dyDescent="0.25">
      <c r="A10366" t="s">
        <v>196</v>
      </c>
      <c r="B10366" t="s">
        <v>252</v>
      </c>
      <c r="C10366" s="1">
        <v>0.29281430697197502</v>
      </c>
    </row>
    <row r="10367" spans="1:3" x14ac:dyDescent="0.25">
      <c r="A10367" t="s">
        <v>196</v>
      </c>
      <c r="B10367" t="s">
        <v>253</v>
      </c>
      <c r="C10367" s="1">
        <v>0.31006873112947703</v>
      </c>
    </row>
    <row r="10368" spans="1:3" x14ac:dyDescent="0.25">
      <c r="A10368" t="s">
        <v>196</v>
      </c>
      <c r="B10368" t="s">
        <v>152</v>
      </c>
      <c r="C10368" s="1">
        <v>0.288915005999131</v>
      </c>
    </row>
    <row r="10369" spans="1:3" x14ac:dyDescent="0.25">
      <c r="A10369" t="s">
        <v>196</v>
      </c>
      <c r="B10369" t="s">
        <v>366</v>
      </c>
      <c r="C10369" s="1">
        <v>0.30616923607153601</v>
      </c>
    </row>
    <row r="10370" spans="1:3" x14ac:dyDescent="0.25">
      <c r="A10370" t="s">
        <v>196</v>
      </c>
      <c r="B10370" t="s">
        <v>257</v>
      </c>
      <c r="C10370" s="1">
        <v>0.29525045526393501</v>
      </c>
    </row>
    <row r="10371" spans="1:3" x14ac:dyDescent="0.25">
      <c r="A10371" t="s">
        <v>196</v>
      </c>
      <c r="B10371" t="s">
        <v>368</v>
      </c>
      <c r="C10371" s="1">
        <v>0.31460431127694799</v>
      </c>
    </row>
    <row r="10372" spans="1:3" x14ac:dyDescent="0.25">
      <c r="A10372" t="s">
        <v>196</v>
      </c>
      <c r="B10372" t="s">
        <v>260</v>
      </c>
      <c r="C10372" s="1">
        <v>0.290190557743155</v>
      </c>
    </row>
    <row r="10373" spans="1:3" x14ac:dyDescent="0.25">
      <c r="A10373" t="s">
        <v>196</v>
      </c>
      <c r="B10373" t="s">
        <v>261</v>
      </c>
      <c r="C10373" s="1">
        <v>0.317963304412897</v>
      </c>
    </row>
    <row r="10374" spans="1:3" x14ac:dyDescent="0.25">
      <c r="A10374" t="s">
        <v>196</v>
      </c>
      <c r="B10374" t="s">
        <v>263</v>
      </c>
      <c r="C10374" s="1">
        <v>0.307430871479763</v>
      </c>
    </row>
    <row r="10375" spans="1:3" x14ac:dyDescent="0.25">
      <c r="A10375" t="s">
        <v>196</v>
      </c>
      <c r="B10375" t="s">
        <v>265</v>
      </c>
      <c r="C10375" s="1">
        <v>0.31210859787198197</v>
      </c>
    </row>
    <row r="10376" spans="1:3" x14ac:dyDescent="0.25">
      <c r="A10376" t="s">
        <v>196</v>
      </c>
      <c r="B10376" t="s">
        <v>266</v>
      </c>
      <c r="C10376" s="1">
        <v>0.31814137189272101</v>
      </c>
    </row>
    <row r="10377" spans="1:3" x14ac:dyDescent="0.25">
      <c r="A10377" t="s">
        <v>196</v>
      </c>
      <c r="B10377" t="s">
        <v>267</v>
      </c>
      <c r="C10377" s="1">
        <v>0.31248235567263799</v>
      </c>
    </row>
    <row r="10378" spans="1:3" x14ac:dyDescent="0.25">
      <c r="A10378" t="s">
        <v>196</v>
      </c>
      <c r="B10378" t="s">
        <v>269</v>
      </c>
      <c r="C10378" s="1">
        <v>0.31093369160402801</v>
      </c>
    </row>
    <row r="10379" spans="1:3" x14ac:dyDescent="0.25">
      <c r="A10379" t="s">
        <v>196</v>
      </c>
      <c r="B10379" t="s">
        <v>271</v>
      </c>
      <c r="C10379" s="1">
        <v>0.35086127506988302</v>
      </c>
    </row>
    <row r="10380" spans="1:3" x14ac:dyDescent="0.25">
      <c r="A10380" t="s">
        <v>196</v>
      </c>
      <c r="B10380" t="s">
        <v>272</v>
      </c>
      <c r="C10380" s="1">
        <v>0.30202549471456902</v>
      </c>
    </row>
    <row r="10381" spans="1:3" x14ac:dyDescent="0.25">
      <c r="A10381" t="s">
        <v>196</v>
      </c>
      <c r="B10381" t="s">
        <v>153</v>
      </c>
      <c r="C10381" s="1">
        <v>0.33691793694656402</v>
      </c>
    </row>
    <row r="10382" spans="1:3" x14ac:dyDescent="0.25">
      <c r="A10382" t="s">
        <v>386</v>
      </c>
      <c r="B10382" t="s">
        <v>135</v>
      </c>
      <c r="C10382" s="1">
        <v>0.30149412310293799</v>
      </c>
    </row>
    <row r="10383" spans="1:3" x14ac:dyDescent="0.25">
      <c r="A10383" t="s">
        <v>386</v>
      </c>
      <c r="B10383" t="s">
        <v>138</v>
      </c>
      <c r="C10383" s="1">
        <v>0.29224345967318499</v>
      </c>
    </row>
    <row r="10384" spans="1:3" x14ac:dyDescent="0.25">
      <c r="A10384" t="s">
        <v>386</v>
      </c>
      <c r="B10384" t="s">
        <v>143</v>
      </c>
      <c r="C10384" s="1">
        <v>0.29394343207021301</v>
      </c>
    </row>
    <row r="10385" spans="1:3" x14ac:dyDescent="0.25">
      <c r="A10385" t="s">
        <v>386</v>
      </c>
      <c r="B10385" t="s">
        <v>391</v>
      </c>
      <c r="C10385" s="1">
        <v>0.29335172595025899</v>
      </c>
    </row>
    <row r="10386" spans="1:3" x14ac:dyDescent="0.25">
      <c r="A10386" t="s">
        <v>386</v>
      </c>
      <c r="B10386" t="s">
        <v>152</v>
      </c>
      <c r="C10386" s="1">
        <v>0.29878706545065697</v>
      </c>
    </row>
    <row r="10387" spans="1:3" x14ac:dyDescent="0.25">
      <c r="A10387" t="s">
        <v>197</v>
      </c>
      <c r="B10387" t="s">
        <v>162</v>
      </c>
      <c r="C10387" s="1">
        <v>0.31386156419926797</v>
      </c>
    </row>
    <row r="10388" spans="1:3" x14ac:dyDescent="0.25">
      <c r="A10388" t="s">
        <v>197</v>
      </c>
      <c r="B10388" t="s">
        <v>192</v>
      </c>
      <c r="C10388" s="1">
        <v>0.31246057826279899</v>
      </c>
    </row>
    <row r="10389" spans="1:3" x14ac:dyDescent="0.25">
      <c r="A10389" t="s">
        <v>197</v>
      </c>
      <c r="B10389" t="s">
        <v>128</v>
      </c>
      <c r="C10389" s="1">
        <v>0.31285437366178598</v>
      </c>
    </row>
    <row r="10390" spans="1:3" x14ac:dyDescent="0.25">
      <c r="A10390" t="s">
        <v>197</v>
      </c>
      <c r="B10390" t="s">
        <v>317</v>
      </c>
      <c r="C10390" s="1">
        <v>0.29005553272530499</v>
      </c>
    </row>
    <row r="10391" spans="1:3" x14ac:dyDescent="0.25">
      <c r="A10391" t="s">
        <v>197</v>
      </c>
      <c r="B10391" t="s">
        <v>130</v>
      </c>
      <c r="C10391" s="1">
        <v>0.313305856882512</v>
      </c>
    </row>
    <row r="10392" spans="1:3" x14ac:dyDescent="0.25">
      <c r="A10392" t="s">
        <v>197</v>
      </c>
      <c r="B10392" t="s">
        <v>206</v>
      </c>
      <c r="C10392" s="1">
        <v>0.29258047352077399</v>
      </c>
    </row>
    <row r="10393" spans="1:3" x14ac:dyDescent="0.25">
      <c r="A10393" t="s">
        <v>197</v>
      </c>
      <c r="B10393" t="s">
        <v>131</v>
      </c>
      <c r="C10393" s="1">
        <v>0.33517415395209599</v>
      </c>
    </row>
    <row r="10394" spans="1:3" x14ac:dyDescent="0.25">
      <c r="A10394" t="s">
        <v>197</v>
      </c>
      <c r="B10394" t="s">
        <v>207</v>
      </c>
      <c r="C10394" s="1">
        <v>0.30886684251024998</v>
      </c>
    </row>
    <row r="10395" spans="1:3" x14ac:dyDescent="0.25">
      <c r="A10395" t="s">
        <v>197</v>
      </c>
      <c r="B10395" t="s">
        <v>208</v>
      </c>
      <c r="C10395" s="1">
        <v>0.32332417336121899</v>
      </c>
    </row>
    <row r="10396" spans="1:3" x14ac:dyDescent="0.25">
      <c r="A10396" t="s">
        <v>197</v>
      </c>
      <c r="B10396" t="s">
        <v>209</v>
      </c>
      <c r="C10396" s="1">
        <v>0.29258645662789001</v>
      </c>
    </row>
    <row r="10397" spans="1:3" x14ac:dyDescent="0.25">
      <c r="A10397" t="s">
        <v>197</v>
      </c>
      <c r="B10397" t="s">
        <v>211</v>
      </c>
      <c r="C10397" s="1">
        <v>0.29104256529865402</v>
      </c>
    </row>
    <row r="10398" spans="1:3" x14ac:dyDescent="0.25">
      <c r="A10398" t="s">
        <v>197</v>
      </c>
      <c r="B10398" t="s">
        <v>135</v>
      </c>
      <c r="C10398" s="1">
        <v>0.320441958639339</v>
      </c>
    </row>
    <row r="10399" spans="1:3" x14ac:dyDescent="0.25">
      <c r="A10399" t="s">
        <v>197</v>
      </c>
      <c r="B10399" t="s">
        <v>338</v>
      </c>
      <c r="C10399" s="1">
        <v>0.29261735079749801</v>
      </c>
    </row>
    <row r="10400" spans="1:3" x14ac:dyDescent="0.25">
      <c r="A10400" t="s">
        <v>197</v>
      </c>
      <c r="B10400" t="s">
        <v>137</v>
      </c>
      <c r="C10400" s="1">
        <v>0.29385001847186898</v>
      </c>
    </row>
    <row r="10401" spans="1:3" x14ac:dyDescent="0.25">
      <c r="A10401" t="s">
        <v>197</v>
      </c>
      <c r="B10401" t="s">
        <v>227</v>
      </c>
      <c r="C10401" s="1">
        <v>0.31951641230008798</v>
      </c>
    </row>
    <row r="10402" spans="1:3" x14ac:dyDescent="0.25">
      <c r="A10402" t="s">
        <v>197</v>
      </c>
      <c r="B10402" t="s">
        <v>138</v>
      </c>
      <c r="C10402" s="1">
        <v>0.29685823546776902</v>
      </c>
    </row>
    <row r="10403" spans="1:3" x14ac:dyDescent="0.25">
      <c r="A10403" t="s">
        <v>197</v>
      </c>
      <c r="B10403" t="s">
        <v>229</v>
      </c>
      <c r="C10403" s="1">
        <v>0.30077235632584398</v>
      </c>
    </row>
    <row r="10404" spans="1:3" x14ac:dyDescent="0.25">
      <c r="A10404" t="s">
        <v>197</v>
      </c>
      <c r="B10404" t="s">
        <v>342</v>
      </c>
      <c r="C10404" s="1">
        <v>0.29609036951838702</v>
      </c>
    </row>
    <row r="10405" spans="1:3" x14ac:dyDescent="0.25">
      <c r="A10405" t="s">
        <v>197</v>
      </c>
      <c r="B10405" t="s">
        <v>232</v>
      </c>
      <c r="C10405" s="1">
        <v>0.30385516146872399</v>
      </c>
    </row>
    <row r="10406" spans="1:3" x14ac:dyDescent="0.25">
      <c r="A10406" t="s">
        <v>197</v>
      </c>
      <c r="B10406" t="s">
        <v>141</v>
      </c>
      <c r="C10406" s="1">
        <v>0.31068755033150097</v>
      </c>
    </row>
    <row r="10407" spans="1:3" x14ac:dyDescent="0.25">
      <c r="A10407" t="s">
        <v>197</v>
      </c>
      <c r="B10407" t="s">
        <v>348</v>
      </c>
      <c r="C10407" s="1">
        <v>0.29054872820347</v>
      </c>
    </row>
    <row r="10408" spans="1:3" x14ac:dyDescent="0.25">
      <c r="A10408" t="s">
        <v>197</v>
      </c>
      <c r="B10408" t="s">
        <v>237</v>
      </c>
      <c r="C10408" s="1">
        <v>0.30336123824266498</v>
      </c>
    </row>
    <row r="10409" spans="1:3" x14ac:dyDescent="0.25">
      <c r="A10409" t="s">
        <v>197</v>
      </c>
      <c r="B10409" t="s">
        <v>239</v>
      </c>
      <c r="C10409" s="1">
        <v>0.34745211247346403</v>
      </c>
    </row>
    <row r="10410" spans="1:3" x14ac:dyDescent="0.25">
      <c r="A10410" t="s">
        <v>197</v>
      </c>
      <c r="B10410" t="s">
        <v>142</v>
      </c>
      <c r="C10410" s="1">
        <v>0.30839626588916003</v>
      </c>
    </row>
    <row r="10411" spans="1:3" x14ac:dyDescent="0.25">
      <c r="A10411" t="s">
        <v>197</v>
      </c>
      <c r="B10411" t="s">
        <v>143</v>
      </c>
      <c r="C10411" s="1">
        <v>0.33647840121158201</v>
      </c>
    </row>
    <row r="10412" spans="1:3" x14ac:dyDescent="0.25">
      <c r="A10412" t="s">
        <v>197</v>
      </c>
      <c r="B10412" t="s">
        <v>241</v>
      </c>
      <c r="C10412" s="1">
        <v>0.29000182150234399</v>
      </c>
    </row>
    <row r="10413" spans="1:3" x14ac:dyDescent="0.25">
      <c r="A10413" t="s">
        <v>197</v>
      </c>
      <c r="B10413" t="s">
        <v>242</v>
      </c>
      <c r="C10413" s="1">
        <v>0.34065048227599198</v>
      </c>
    </row>
    <row r="10414" spans="1:3" x14ac:dyDescent="0.25">
      <c r="A10414" t="s">
        <v>197</v>
      </c>
      <c r="B10414" t="s">
        <v>146</v>
      </c>
      <c r="C10414" s="1">
        <v>0.32695958779164502</v>
      </c>
    </row>
    <row r="10415" spans="1:3" x14ac:dyDescent="0.25">
      <c r="A10415" t="s">
        <v>197</v>
      </c>
      <c r="B10415" t="s">
        <v>243</v>
      </c>
      <c r="C10415" s="1">
        <v>0.29730181825152402</v>
      </c>
    </row>
    <row r="10416" spans="1:3" x14ac:dyDescent="0.25">
      <c r="A10416" t="s">
        <v>197</v>
      </c>
      <c r="B10416" t="s">
        <v>244</v>
      </c>
      <c r="C10416" s="1">
        <v>0.290417799568919</v>
      </c>
    </row>
    <row r="10417" spans="1:3" x14ac:dyDescent="0.25">
      <c r="A10417" t="s">
        <v>197</v>
      </c>
      <c r="B10417" t="s">
        <v>245</v>
      </c>
      <c r="C10417" s="1">
        <v>0.31705542479632898</v>
      </c>
    </row>
    <row r="10418" spans="1:3" x14ac:dyDescent="0.25">
      <c r="A10418" t="s">
        <v>197</v>
      </c>
      <c r="B10418" t="s">
        <v>359</v>
      </c>
      <c r="C10418" s="1">
        <v>0.29480200695472503</v>
      </c>
    </row>
    <row r="10419" spans="1:3" x14ac:dyDescent="0.25">
      <c r="A10419" t="s">
        <v>197</v>
      </c>
      <c r="B10419" t="s">
        <v>247</v>
      </c>
      <c r="C10419" s="1">
        <v>0.30320190029789501</v>
      </c>
    </row>
    <row r="10420" spans="1:3" x14ac:dyDescent="0.25">
      <c r="A10420" t="s">
        <v>197</v>
      </c>
      <c r="B10420" t="s">
        <v>250</v>
      </c>
      <c r="C10420" s="1">
        <v>0.30372530747563897</v>
      </c>
    </row>
    <row r="10421" spans="1:3" x14ac:dyDescent="0.25">
      <c r="A10421" t="s">
        <v>197</v>
      </c>
      <c r="B10421" t="s">
        <v>363</v>
      </c>
      <c r="C10421" s="1">
        <v>0.29269653419826402</v>
      </c>
    </row>
    <row r="10422" spans="1:3" x14ac:dyDescent="0.25">
      <c r="A10422" t="s">
        <v>197</v>
      </c>
      <c r="B10422" t="s">
        <v>253</v>
      </c>
      <c r="C10422" s="1">
        <v>0.32591570233503803</v>
      </c>
    </row>
    <row r="10423" spans="1:3" x14ac:dyDescent="0.25">
      <c r="A10423" t="s">
        <v>197</v>
      </c>
      <c r="B10423" t="s">
        <v>152</v>
      </c>
      <c r="C10423" s="1">
        <v>0.30941135501989803</v>
      </c>
    </row>
    <row r="10424" spans="1:3" x14ac:dyDescent="0.25">
      <c r="A10424" t="s">
        <v>197</v>
      </c>
      <c r="B10424" t="s">
        <v>254</v>
      </c>
      <c r="C10424" s="1">
        <v>0.303169531157853</v>
      </c>
    </row>
    <row r="10425" spans="1:3" x14ac:dyDescent="0.25">
      <c r="A10425" t="s">
        <v>197</v>
      </c>
      <c r="B10425" t="s">
        <v>255</v>
      </c>
      <c r="C10425" s="1">
        <v>0.29450239768951603</v>
      </c>
    </row>
    <row r="10426" spans="1:3" x14ac:dyDescent="0.25">
      <c r="A10426" t="s">
        <v>197</v>
      </c>
      <c r="B10426" t="s">
        <v>256</v>
      </c>
      <c r="C10426" s="1">
        <v>0.29156309625756599</v>
      </c>
    </row>
    <row r="10427" spans="1:3" x14ac:dyDescent="0.25">
      <c r="A10427" t="s">
        <v>197</v>
      </c>
      <c r="B10427" t="s">
        <v>259</v>
      </c>
      <c r="C10427" s="1">
        <v>0.29218773684847299</v>
      </c>
    </row>
    <row r="10428" spans="1:3" x14ac:dyDescent="0.25">
      <c r="A10428" t="s">
        <v>197</v>
      </c>
      <c r="B10428" t="s">
        <v>263</v>
      </c>
      <c r="C10428" s="1">
        <v>0.28964399561267701</v>
      </c>
    </row>
    <row r="10429" spans="1:3" x14ac:dyDescent="0.25">
      <c r="A10429" t="s">
        <v>197</v>
      </c>
      <c r="B10429" t="s">
        <v>265</v>
      </c>
      <c r="C10429" s="1">
        <v>0.29041564785232199</v>
      </c>
    </row>
    <row r="10430" spans="1:3" x14ac:dyDescent="0.25">
      <c r="A10430" t="s">
        <v>197</v>
      </c>
      <c r="B10430" t="s">
        <v>269</v>
      </c>
      <c r="C10430" s="1">
        <v>0.29676347762552402</v>
      </c>
    </row>
    <row r="10431" spans="1:3" x14ac:dyDescent="0.25">
      <c r="A10431" t="s">
        <v>197</v>
      </c>
      <c r="B10431" t="s">
        <v>153</v>
      </c>
      <c r="C10431" s="1">
        <v>0.325955598909209</v>
      </c>
    </row>
    <row r="10432" spans="1:3" x14ac:dyDescent="0.25">
      <c r="A10432" t="s">
        <v>198</v>
      </c>
      <c r="B10432" t="s">
        <v>154</v>
      </c>
      <c r="C10432" s="1">
        <v>0.29968306054802801</v>
      </c>
    </row>
    <row r="10433" spans="1:3" x14ac:dyDescent="0.25">
      <c r="A10433" t="s">
        <v>198</v>
      </c>
      <c r="B10433" t="s">
        <v>309</v>
      </c>
      <c r="C10433" s="1">
        <v>0.342174579395009</v>
      </c>
    </row>
    <row r="10434" spans="1:3" x14ac:dyDescent="0.25">
      <c r="A10434" t="s">
        <v>198</v>
      </c>
      <c r="B10434" t="s">
        <v>128</v>
      </c>
      <c r="C10434" s="1">
        <v>0.36326806323202798</v>
      </c>
    </row>
    <row r="10435" spans="1:3" x14ac:dyDescent="0.25">
      <c r="A10435" t="s">
        <v>198</v>
      </c>
      <c r="B10435" t="s">
        <v>199</v>
      </c>
      <c r="C10435" s="1">
        <v>0.29892279301339703</v>
      </c>
    </row>
    <row r="10436" spans="1:3" x14ac:dyDescent="0.25">
      <c r="A10436" t="s">
        <v>198</v>
      </c>
      <c r="B10436" t="s">
        <v>200</v>
      </c>
      <c r="C10436" s="1">
        <v>0.35740878343247701</v>
      </c>
    </row>
    <row r="10437" spans="1:3" x14ac:dyDescent="0.25">
      <c r="A10437" t="s">
        <v>198</v>
      </c>
      <c r="B10437" t="s">
        <v>201</v>
      </c>
      <c r="C10437" s="1">
        <v>0.32647825976223599</v>
      </c>
    </row>
    <row r="10438" spans="1:3" x14ac:dyDescent="0.25">
      <c r="A10438" t="s">
        <v>198</v>
      </c>
      <c r="B10438" t="s">
        <v>394</v>
      </c>
      <c r="C10438" s="1">
        <v>0.32285825850278899</v>
      </c>
    </row>
    <row r="10439" spans="1:3" x14ac:dyDescent="0.25">
      <c r="A10439" t="s">
        <v>198</v>
      </c>
      <c r="B10439" t="s">
        <v>131</v>
      </c>
      <c r="C10439" s="1">
        <v>0.35875015340811101</v>
      </c>
    </row>
    <row r="10440" spans="1:3" x14ac:dyDescent="0.25">
      <c r="A10440" t="s">
        <v>198</v>
      </c>
      <c r="B10440" t="s">
        <v>325</v>
      </c>
      <c r="C10440" s="1">
        <v>0.299524813897527</v>
      </c>
    </row>
    <row r="10441" spans="1:3" x14ac:dyDescent="0.25">
      <c r="A10441" t="s">
        <v>198</v>
      </c>
      <c r="B10441" t="s">
        <v>412</v>
      </c>
      <c r="C10441" s="1">
        <v>0.30528446979545298</v>
      </c>
    </row>
    <row r="10442" spans="1:3" x14ac:dyDescent="0.25">
      <c r="A10442" t="s">
        <v>198</v>
      </c>
      <c r="B10442" t="s">
        <v>208</v>
      </c>
      <c r="C10442" s="1">
        <v>0.35792132512732999</v>
      </c>
    </row>
    <row r="10443" spans="1:3" x14ac:dyDescent="0.25">
      <c r="A10443" t="s">
        <v>198</v>
      </c>
      <c r="B10443" t="s">
        <v>210</v>
      </c>
      <c r="C10443" s="1">
        <v>0.29052928721238003</v>
      </c>
    </row>
    <row r="10444" spans="1:3" x14ac:dyDescent="0.25">
      <c r="A10444" t="s">
        <v>198</v>
      </c>
      <c r="B10444" t="s">
        <v>214</v>
      </c>
      <c r="C10444" s="1">
        <v>0.30462588992684603</v>
      </c>
    </row>
    <row r="10445" spans="1:3" x14ac:dyDescent="0.25">
      <c r="A10445" t="s">
        <v>198</v>
      </c>
      <c r="B10445" t="s">
        <v>217</v>
      </c>
      <c r="C10445" s="1">
        <v>0.29401865295860702</v>
      </c>
    </row>
    <row r="10446" spans="1:3" x14ac:dyDescent="0.25">
      <c r="A10446" t="s">
        <v>198</v>
      </c>
      <c r="B10446" t="s">
        <v>334</v>
      </c>
      <c r="C10446" s="1">
        <v>0.31615920361842498</v>
      </c>
    </row>
    <row r="10447" spans="1:3" x14ac:dyDescent="0.25">
      <c r="A10447" t="s">
        <v>198</v>
      </c>
      <c r="B10447" t="s">
        <v>219</v>
      </c>
      <c r="C10447" s="1">
        <v>0.29175629942324599</v>
      </c>
    </row>
    <row r="10448" spans="1:3" x14ac:dyDescent="0.25">
      <c r="A10448" t="s">
        <v>198</v>
      </c>
      <c r="B10448" t="s">
        <v>226</v>
      </c>
      <c r="C10448" s="1">
        <v>0.29705916302498903</v>
      </c>
    </row>
    <row r="10449" spans="1:3" x14ac:dyDescent="0.25">
      <c r="A10449" t="s">
        <v>198</v>
      </c>
      <c r="B10449" t="s">
        <v>227</v>
      </c>
      <c r="C10449" s="1">
        <v>0.32022987395512098</v>
      </c>
    </row>
    <row r="10450" spans="1:3" x14ac:dyDescent="0.25">
      <c r="A10450" t="s">
        <v>198</v>
      </c>
      <c r="B10450" t="s">
        <v>339</v>
      </c>
      <c r="C10450" s="1">
        <v>0.295644043377018</v>
      </c>
    </row>
    <row r="10451" spans="1:3" x14ac:dyDescent="0.25">
      <c r="A10451" t="s">
        <v>198</v>
      </c>
      <c r="B10451" t="s">
        <v>228</v>
      </c>
      <c r="C10451" s="1">
        <v>0.34741543702570699</v>
      </c>
    </row>
    <row r="10452" spans="1:3" x14ac:dyDescent="0.25">
      <c r="A10452" t="s">
        <v>198</v>
      </c>
      <c r="B10452" t="s">
        <v>413</v>
      </c>
      <c r="C10452" s="1">
        <v>0.297207227007737</v>
      </c>
    </row>
    <row r="10453" spans="1:3" x14ac:dyDescent="0.25">
      <c r="A10453" t="s">
        <v>198</v>
      </c>
      <c r="B10453" t="s">
        <v>231</v>
      </c>
      <c r="C10453" s="1">
        <v>0.354129534754974</v>
      </c>
    </row>
    <row r="10454" spans="1:3" x14ac:dyDescent="0.25">
      <c r="A10454" t="s">
        <v>198</v>
      </c>
      <c r="B10454" t="s">
        <v>343</v>
      </c>
      <c r="C10454" s="1">
        <v>0.29685029065798302</v>
      </c>
    </row>
    <row r="10455" spans="1:3" x14ac:dyDescent="0.25">
      <c r="A10455" t="s">
        <v>198</v>
      </c>
      <c r="B10455" t="s">
        <v>233</v>
      </c>
      <c r="C10455" s="1">
        <v>0.31132511708266702</v>
      </c>
    </row>
    <row r="10456" spans="1:3" x14ac:dyDescent="0.25">
      <c r="A10456" t="s">
        <v>198</v>
      </c>
      <c r="B10456" t="s">
        <v>140</v>
      </c>
      <c r="C10456" s="1">
        <v>0.29179528763088303</v>
      </c>
    </row>
    <row r="10457" spans="1:3" x14ac:dyDescent="0.25">
      <c r="A10457" t="s">
        <v>198</v>
      </c>
      <c r="B10457" t="s">
        <v>409</v>
      </c>
      <c r="C10457" s="1">
        <v>0.31341161547999402</v>
      </c>
    </row>
    <row r="10458" spans="1:3" x14ac:dyDescent="0.25">
      <c r="A10458" t="s">
        <v>198</v>
      </c>
      <c r="B10458" t="s">
        <v>235</v>
      </c>
      <c r="C10458" s="1">
        <v>0.30529925854610901</v>
      </c>
    </row>
    <row r="10459" spans="1:3" x14ac:dyDescent="0.25">
      <c r="A10459" t="s">
        <v>198</v>
      </c>
      <c r="B10459" t="s">
        <v>236</v>
      </c>
      <c r="C10459" s="1">
        <v>0.32811536829146298</v>
      </c>
    </row>
    <row r="10460" spans="1:3" x14ac:dyDescent="0.25">
      <c r="A10460" t="s">
        <v>198</v>
      </c>
      <c r="B10460" t="s">
        <v>350</v>
      </c>
      <c r="C10460" s="1">
        <v>0.32323733719045999</v>
      </c>
    </row>
    <row r="10461" spans="1:3" x14ac:dyDescent="0.25">
      <c r="A10461" t="s">
        <v>198</v>
      </c>
      <c r="B10461" t="s">
        <v>239</v>
      </c>
      <c r="C10461" s="1">
        <v>0.31946108862154599</v>
      </c>
    </row>
    <row r="10462" spans="1:3" x14ac:dyDescent="0.25">
      <c r="A10462" t="s">
        <v>198</v>
      </c>
      <c r="B10462" t="s">
        <v>142</v>
      </c>
      <c r="C10462" s="1">
        <v>0.29361943866041901</v>
      </c>
    </row>
    <row r="10463" spans="1:3" x14ac:dyDescent="0.25">
      <c r="A10463" t="s">
        <v>198</v>
      </c>
      <c r="B10463" t="s">
        <v>242</v>
      </c>
      <c r="C10463" s="1">
        <v>0.34717263418424599</v>
      </c>
    </row>
    <row r="10464" spans="1:3" x14ac:dyDescent="0.25">
      <c r="A10464" t="s">
        <v>198</v>
      </c>
      <c r="B10464" t="s">
        <v>146</v>
      </c>
      <c r="C10464" s="1">
        <v>0.29152156948421698</v>
      </c>
    </row>
    <row r="10465" spans="1:3" x14ac:dyDescent="0.25">
      <c r="A10465" t="s">
        <v>198</v>
      </c>
      <c r="B10465" t="s">
        <v>402</v>
      </c>
      <c r="C10465" s="1">
        <v>0.29282646970991399</v>
      </c>
    </row>
    <row r="10466" spans="1:3" x14ac:dyDescent="0.25">
      <c r="A10466" t="s">
        <v>198</v>
      </c>
      <c r="B10466" t="s">
        <v>250</v>
      </c>
      <c r="C10466" s="1">
        <v>0.34905309609207502</v>
      </c>
    </row>
    <row r="10467" spans="1:3" x14ac:dyDescent="0.25">
      <c r="A10467" t="s">
        <v>198</v>
      </c>
      <c r="B10467" t="s">
        <v>252</v>
      </c>
      <c r="C10467" s="1">
        <v>0.30191026136635601</v>
      </c>
    </row>
    <row r="10468" spans="1:3" x14ac:dyDescent="0.25">
      <c r="A10468" t="s">
        <v>198</v>
      </c>
      <c r="B10468" t="s">
        <v>365</v>
      </c>
      <c r="C10468" s="1">
        <v>0.29145573881963999</v>
      </c>
    </row>
    <row r="10469" spans="1:3" x14ac:dyDescent="0.25">
      <c r="A10469" t="s">
        <v>198</v>
      </c>
      <c r="B10469" t="s">
        <v>366</v>
      </c>
      <c r="C10469" s="1">
        <v>0.31089749488523499</v>
      </c>
    </row>
    <row r="10470" spans="1:3" x14ac:dyDescent="0.25">
      <c r="A10470" t="s">
        <v>198</v>
      </c>
      <c r="B10470" t="s">
        <v>368</v>
      </c>
      <c r="C10470" s="1">
        <v>0.32632783674957699</v>
      </c>
    </row>
    <row r="10471" spans="1:3" x14ac:dyDescent="0.25">
      <c r="A10471" t="s">
        <v>198</v>
      </c>
      <c r="B10471" t="s">
        <v>261</v>
      </c>
      <c r="C10471" s="1">
        <v>0.34521855170365701</v>
      </c>
    </row>
    <row r="10472" spans="1:3" x14ac:dyDescent="0.25">
      <c r="A10472" t="s">
        <v>198</v>
      </c>
      <c r="B10472" t="s">
        <v>265</v>
      </c>
      <c r="C10472" s="1">
        <v>0.30832609775435998</v>
      </c>
    </row>
    <row r="10473" spans="1:3" x14ac:dyDescent="0.25">
      <c r="A10473" t="s">
        <v>198</v>
      </c>
      <c r="B10473" t="s">
        <v>266</v>
      </c>
      <c r="C10473" s="1">
        <v>0.30887270664956101</v>
      </c>
    </row>
    <row r="10474" spans="1:3" x14ac:dyDescent="0.25">
      <c r="A10474" t="s">
        <v>198</v>
      </c>
      <c r="B10474" t="s">
        <v>267</v>
      </c>
      <c r="C10474" s="1">
        <v>0.30359013622954401</v>
      </c>
    </row>
    <row r="10475" spans="1:3" x14ac:dyDescent="0.25">
      <c r="A10475" t="s">
        <v>198</v>
      </c>
      <c r="B10475" t="s">
        <v>271</v>
      </c>
      <c r="C10475" s="1">
        <v>0.348915469232083</v>
      </c>
    </row>
    <row r="10476" spans="1:3" x14ac:dyDescent="0.25">
      <c r="A10476" t="s">
        <v>198</v>
      </c>
      <c r="B10476" t="s">
        <v>272</v>
      </c>
      <c r="C10476" s="1">
        <v>0.28979043234463198</v>
      </c>
    </row>
    <row r="10477" spans="1:3" x14ac:dyDescent="0.25">
      <c r="A10477" t="s">
        <v>198</v>
      </c>
      <c r="B10477" t="s">
        <v>153</v>
      </c>
      <c r="C10477" s="1">
        <v>0.29972072938241501</v>
      </c>
    </row>
    <row r="10478" spans="1:3" x14ac:dyDescent="0.25">
      <c r="A10478" t="s">
        <v>309</v>
      </c>
      <c r="B10478" t="s">
        <v>154</v>
      </c>
      <c r="C10478" s="1">
        <v>0.28977366463328802</v>
      </c>
    </row>
    <row r="10479" spans="1:3" x14ac:dyDescent="0.25">
      <c r="A10479" t="s">
        <v>309</v>
      </c>
      <c r="B10479" t="s">
        <v>155</v>
      </c>
      <c r="C10479" s="1">
        <v>0.29029479471262098</v>
      </c>
    </row>
    <row r="10480" spans="1:3" x14ac:dyDescent="0.25">
      <c r="A10480" t="s">
        <v>309</v>
      </c>
      <c r="B10480" t="s">
        <v>162</v>
      </c>
      <c r="C10480" s="1">
        <v>0.304737601067532</v>
      </c>
    </row>
    <row r="10481" spans="1:3" x14ac:dyDescent="0.25">
      <c r="A10481" t="s">
        <v>309</v>
      </c>
      <c r="B10481" t="s">
        <v>303</v>
      </c>
      <c r="C10481" s="1">
        <v>0.29820504968022399</v>
      </c>
    </row>
    <row r="10482" spans="1:3" x14ac:dyDescent="0.25">
      <c r="A10482" t="s">
        <v>309</v>
      </c>
      <c r="B10482" t="s">
        <v>128</v>
      </c>
      <c r="C10482" s="1">
        <v>0.34730582575876301</v>
      </c>
    </row>
    <row r="10483" spans="1:3" x14ac:dyDescent="0.25">
      <c r="A10483" t="s">
        <v>309</v>
      </c>
      <c r="B10483" t="s">
        <v>410</v>
      </c>
      <c r="C10483" s="1">
        <v>0.29940417858777701</v>
      </c>
    </row>
    <row r="10484" spans="1:3" x14ac:dyDescent="0.25">
      <c r="A10484" t="s">
        <v>309</v>
      </c>
      <c r="B10484" t="s">
        <v>312</v>
      </c>
      <c r="C10484" s="1">
        <v>0.30021195610293999</v>
      </c>
    </row>
    <row r="10485" spans="1:3" x14ac:dyDescent="0.25">
      <c r="A10485" t="s">
        <v>309</v>
      </c>
      <c r="B10485" t="s">
        <v>199</v>
      </c>
      <c r="C10485" s="1">
        <v>0.32671914854211498</v>
      </c>
    </row>
    <row r="10486" spans="1:3" x14ac:dyDescent="0.25">
      <c r="A10486" t="s">
        <v>309</v>
      </c>
      <c r="B10486" t="s">
        <v>200</v>
      </c>
      <c r="C10486" s="1">
        <v>0.352761474932268</v>
      </c>
    </row>
    <row r="10487" spans="1:3" x14ac:dyDescent="0.25">
      <c r="A10487" t="s">
        <v>309</v>
      </c>
      <c r="B10487" t="s">
        <v>201</v>
      </c>
      <c r="C10487" s="1">
        <v>0.314088363203398</v>
      </c>
    </row>
    <row r="10488" spans="1:3" x14ac:dyDescent="0.25">
      <c r="A10488" t="s">
        <v>309</v>
      </c>
      <c r="B10488" t="s">
        <v>394</v>
      </c>
      <c r="C10488" s="1">
        <v>0.33363127867895398</v>
      </c>
    </row>
    <row r="10489" spans="1:3" x14ac:dyDescent="0.25">
      <c r="A10489" t="s">
        <v>309</v>
      </c>
      <c r="B10489" t="s">
        <v>318</v>
      </c>
      <c r="C10489" s="1">
        <v>0.29707683801391499</v>
      </c>
    </row>
    <row r="10490" spans="1:3" x14ac:dyDescent="0.25">
      <c r="A10490" t="s">
        <v>309</v>
      </c>
      <c r="B10490" t="s">
        <v>131</v>
      </c>
      <c r="C10490" s="1">
        <v>0.36108326040199901</v>
      </c>
    </row>
    <row r="10491" spans="1:3" x14ac:dyDescent="0.25">
      <c r="A10491" t="s">
        <v>309</v>
      </c>
      <c r="B10491" t="s">
        <v>325</v>
      </c>
      <c r="C10491" s="1">
        <v>0.32077208025148402</v>
      </c>
    </row>
    <row r="10492" spans="1:3" x14ac:dyDescent="0.25">
      <c r="A10492" t="s">
        <v>309</v>
      </c>
      <c r="B10492" t="s">
        <v>412</v>
      </c>
      <c r="C10492" s="1">
        <v>0.326141100726418</v>
      </c>
    </row>
    <row r="10493" spans="1:3" x14ac:dyDescent="0.25">
      <c r="A10493" t="s">
        <v>309</v>
      </c>
      <c r="B10493" t="s">
        <v>208</v>
      </c>
      <c r="C10493" s="1">
        <v>0.36427907416031502</v>
      </c>
    </row>
    <row r="10494" spans="1:3" x14ac:dyDescent="0.25">
      <c r="A10494" t="s">
        <v>309</v>
      </c>
      <c r="B10494" t="s">
        <v>210</v>
      </c>
      <c r="C10494" s="1">
        <v>0.33037321387590102</v>
      </c>
    </row>
    <row r="10495" spans="1:3" x14ac:dyDescent="0.25">
      <c r="A10495" t="s">
        <v>309</v>
      </c>
      <c r="B10495" t="s">
        <v>212</v>
      </c>
      <c r="C10495" s="1">
        <v>0.34153092006918301</v>
      </c>
    </row>
    <row r="10496" spans="1:3" x14ac:dyDescent="0.25">
      <c r="A10496" t="s">
        <v>309</v>
      </c>
      <c r="B10496" t="s">
        <v>397</v>
      </c>
      <c r="C10496" s="1">
        <v>0.298244787643208</v>
      </c>
    </row>
    <row r="10497" spans="1:3" x14ac:dyDescent="0.25">
      <c r="A10497" t="s">
        <v>309</v>
      </c>
      <c r="B10497" t="s">
        <v>213</v>
      </c>
      <c r="C10497" s="1">
        <v>0.34110946832943601</v>
      </c>
    </row>
    <row r="10498" spans="1:3" x14ac:dyDescent="0.25">
      <c r="A10498" t="s">
        <v>309</v>
      </c>
      <c r="B10498" t="s">
        <v>331</v>
      </c>
      <c r="C10498" s="1">
        <v>0.29013840566964</v>
      </c>
    </row>
    <row r="10499" spans="1:3" x14ac:dyDescent="0.25">
      <c r="A10499" t="s">
        <v>309</v>
      </c>
      <c r="B10499" t="s">
        <v>214</v>
      </c>
      <c r="C10499" s="1">
        <v>0.33607661180669901</v>
      </c>
    </row>
    <row r="10500" spans="1:3" x14ac:dyDescent="0.25">
      <c r="A10500" t="s">
        <v>309</v>
      </c>
      <c r="B10500" t="s">
        <v>215</v>
      </c>
      <c r="C10500" s="1">
        <v>0.30725123221606698</v>
      </c>
    </row>
    <row r="10501" spans="1:3" x14ac:dyDescent="0.25">
      <c r="A10501" t="s">
        <v>309</v>
      </c>
      <c r="B10501" t="s">
        <v>216</v>
      </c>
      <c r="C10501" s="1">
        <v>0.303593065125429</v>
      </c>
    </row>
    <row r="10502" spans="1:3" x14ac:dyDescent="0.25">
      <c r="A10502" t="s">
        <v>309</v>
      </c>
      <c r="B10502" t="s">
        <v>217</v>
      </c>
      <c r="C10502" s="1">
        <v>0.329414354033715</v>
      </c>
    </row>
    <row r="10503" spans="1:3" x14ac:dyDescent="0.25">
      <c r="A10503" t="s">
        <v>309</v>
      </c>
      <c r="B10503" t="s">
        <v>218</v>
      </c>
      <c r="C10503" s="1">
        <v>0.28978633174610102</v>
      </c>
    </row>
    <row r="10504" spans="1:3" x14ac:dyDescent="0.25">
      <c r="A10504" t="s">
        <v>309</v>
      </c>
      <c r="B10504" t="s">
        <v>334</v>
      </c>
      <c r="C10504" s="1">
        <v>0.32444588026608501</v>
      </c>
    </row>
    <row r="10505" spans="1:3" x14ac:dyDescent="0.25">
      <c r="A10505" t="s">
        <v>309</v>
      </c>
      <c r="B10505" t="s">
        <v>219</v>
      </c>
      <c r="C10505" s="1">
        <v>0.35017401853389601</v>
      </c>
    </row>
    <row r="10506" spans="1:3" x14ac:dyDescent="0.25">
      <c r="A10506" t="s">
        <v>309</v>
      </c>
      <c r="B10506" t="s">
        <v>399</v>
      </c>
      <c r="C10506" s="1">
        <v>0.32364930988438001</v>
      </c>
    </row>
    <row r="10507" spans="1:3" x14ac:dyDescent="0.25">
      <c r="A10507" t="s">
        <v>309</v>
      </c>
      <c r="B10507" t="s">
        <v>337</v>
      </c>
      <c r="C10507" s="1">
        <v>0.29595668939465603</v>
      </c>
    </row>
    <row r="10508" spans="1:3" x14ac:dyDescent="0.25">
      <c r="A10508" t="s">
        <v>309</v>
      </c>
      <c r="B10508" t="s">
        <v>225</v>
      </c>
      <c r="C10508" s="1">
        <v>0.325611058871907</v>
      </c>
    </row>
    <row r="10509" spans="1:3" x14ac:dyDescent="0.25">
      <c r="A10509" t="s">
        <v>309</v>
      </c>
      <c r="B10509" t="s">
        <v>226</v>
      </c>
      <c r="C10509" s="1">
        <v>0.31740014146580903</v>
      </c>
    </row>
    <row r="10510" spans="1:3" x14ac:dyDescent="0.25">
      <c r="A10510" t="s">
        <v>309</v>
      </c>
      <c r="B10510" t="s">
        <v>137</v>
      </c>
      <c r="C10510" s="1">
        <v>0.29433832216105299</v>
      </c>
    </row>
    <row r="10511" spans="1:3" x14ac:dyDescent="0.25">
      <c r="A10511" t="s">
        <v>309</v>
      </c>
      <c r="B10511" t="s">
        <v>227</v>
      </c>
      <c r="C10511" s="1">
        <v>0.34910967299676199</v>
      </c>
    </row>
    <row r="10512" spans="1:3" x14ac:dyDescent="0.25">
      <c r="A10512" t="s">
        <v>309</v>
      </c>
      <c r="B10512" t="s">
        <v>339</v>
      </c>
      <c r="C10512" s="1">
        <v>0.32147054166246802</v>
      </c>
    </row>
    <row r="10513" spans="1:3" x14ac:dyDescent="0.25">
      <c r="A10513" t="s">
        <v>309</v>
      </c>
      <c r="B10513" t="s">
        <v>228</v>
      </c>
      <c r="C10513" s="1">
        <v>0.34348824169402298</v>
      </c>
    </row>
    <row r="10514" spans="1:3" x14ac:dyDescent="0.25">
      <c r="A10514" t="s">
        <v>309</v>
      </c>
      <c r="B10514" t="s">
        <v>229</v>
      </c>
      <c r="C10514" s="1">
        <v>0.29323360638832602</v>
      </c>
    </row>
    <row r="10515" spans="1:3" x14ac:dyDescent="0.25">
      <c r="A10515" t="s">
        <v>309</v>
      </c>
      <c r="B10515" t="s">
        <v>231</v>
      </c>
      <c r="C10515" s="1">
        <v>0.345697038690916</v>
      </c>
    </row>
    <row r="10516" spans="1:3" x14ac:dyDescent="0.25">
      <c r="A10516" t="s">
        <v>309</v>
      </c>
      <c r="B10516" t="s">
        <v>343</v>
      </c>
      <c r="C10516" s="1">
        <v>0.298575330514327</v>
      </c>
    </row>
    <row r="10517" spans="1:3" x14ac:dyDescent="0.25">
      <c r="A10517" t="s">
        <v>309</v>
      </c>
      <c r="B10517" t="s">
        <v>233</v>
      </c>
      <c r="C10517" s="1">
        <v>0.33290399438086898</v>
      </c>
    </row>
    <row r="10518" spans="1:3" x14ac:dyDescent="0.25">
      <c r="A10518" t="s">
        <v>309</v>
      </c>
      <c r="B10518" t="s">
        <v>140</v>
      </c>
      <c r="C10518" s="1">
        <v>0.29905903599605899</v>
      </c>
    </row>
    <row r="10519" spans="1:3" x14ac:dyDescent="0.25">
      <c r="A10519" t="s">
        <v>309</v>
      </c>
      <c r="B10519" t="s">
        <v>414</v>
      </c>
      <c r="C10519" s="1">
        <v>0.32780362995505502</v>
      </c>
    </row>
    <row r="10520" spans="1:3" x14ac:dyDescent="0.25">
      <c r="A10520" t="s">
        <v>309</v>
      </c>
      <c r="B10520" t="s">
        <v>409</v>
      </c>
      <c r="C10520" s="1">
        <v>0.33130586692160702</v>
      </c>
    </row>
    <row r="10521" spans="1:3" x14ac:dyDescent="0.25">
      <c r="A10521" t="s">
        <v>309</v>
      </c>
      <c r="B10521" t="s">
        <v>235</v>
      </c>
      <c r="C10521" s="1">
        <v>0.30479761016433798</v>
      </c>
    </row>
    <row r="10522" spans="1:3" x14ac:dyDescent="0.25">
      <c r="A10522" t="s">
        <v>309</v>
      </c>
      <c r="B10522" t="s">
        <v>236</v>
      </c>
      <c r="C10522" s="1">
        <v>0.32020202234205097</v>
      </c>
    </row>
    <row r="10523" spans="1:3" x14ac:dyDescent="0.25">
      <c r="A10523" t="s">
        <v>309</v>
      </c>
      <c r="B10523" t="s">
        <v>141</v>
      </c>
      <c r="C10523" s="1">
        <v>0.32490615809581402</v>
      </c>
    </row>
    <row r="10524" spans="1:3" x14ac:dyDescent="0.25">
      <c r="A10524" t="s">
        <v>309</v>
      </c>
      <c r="B10524" t="s">
        <v>350</v>
      </c>
      <c r="C10524" s="1">
        <v>0.33566239650197799</v>
      </c>
    </row>
    <row r="10525" spans="1:3" x14ac:dyDescent="0.25">
      <c r="A10525" t="s">
        <v>309</v>
      </c>
      <c r="B10525" t="s">
        <v>237</v>
      </c>
      <c r="C10525" s="1">
        <v>0.317370913190062</v>
      </c>
    </row>
    <row r="10526" spans="1:3" x14ac:dyDescent="0.25">
      <c r="A10526" t="s">
        <v>309</v>
      </c>
      <c r="B10526" t="s">
        <v>239</v>
      </c>
      <c r="C10526" s="1">
        <v>0.34421180402121898</v>
      </c>
    </row>
    <row r="10527" spans="1:3" x14ac:dyDescent="0.25">
      <c r="A10527" t="s">
        <v>309</v>
      </c>
      <c r="B10527" t="s">
        <v>142</v>
      </c>
      <c r="C10527" s="1">
        <v>0.29677014569292398</v>
      </c>
    </row>
    <row r="10528" spans="1:3" x14ac:dyDescent="0.25">
      <c r="A10528" t="s">
        <v>309</v>
      </c>
      <c r="B10528" t="s">
        <v>242</v>
      </c>
      <c r="C10528" s="1">
        <v>0.36433382025253302</v>
      </c>
    </row>
    <row r="10529" spans="1:3" x14ac:dyDescent="0.25">
      <c r="A10529" t="s">
        <v>309</v>
      </c>
      <c r="B10529" t="s">
        <v>146</v>
      </c>
      <c r="C10529" s="1">
        <v>0.31774889942322698</v>
      </c>
    </row>
    <row r="10530" spans="1:3" x14ac:dyDescent="0.25">
      <c r="A10530" t="s">
        <v>309</v>
      </c>
      <c r="B10530" t="s">
        <v>243</v>
      </c>
      <c r="C10530" s="1">
        <v>0.32835226971423898</v>
      </c>
    </row>
    <row r="10531" spans="1:3" x14ac:dyDescent="0.25">
      <c r="A10531" t="s">
        <v>309</v>
      </c>
      <c r="B10531" t="s">
        <v>402</v>
      </c>
      <c r="C10531" s="1">
        <v>0.306593283628531</v>
      </c>
    </row>
    <row r="10532" spans="1:3" x14ac:dyDescent="0.25">
      <c r="A10532" t="s">
        <v>309</v>
      </c>
      <c r="B10532" t="s">
        <v>358</v>
      </c>
      <c r="C10532" s="1">
        <v>0.31049360733870202</v>
      </c>
    </row>
    <row r="10533" spans="1:3" x14ac:dyDescent="0.25">
      <c r="A10533" t="s">
        <v>309</v>
      </c>
      <c r="B10533" t="s">
        <v>245</v>
      </c>
      <c r="C10533" s="1">
        <v>0.30345460185559903</v>
      </c>
    </row>
    <row r="10534" spans="1:3" x14ac:dyDescent="0.25">
      <c r="A10534" t="s">
        <v>309</v>
      </c>
      <c r="B10534" t="s">
        <v>360</v>
      </c>
      <c r="C10534" s="1">
        <v>0.29482507838316802</v>
      </c>
    </row>
    <row r="10535" spans="1:3" x14ac:dyDescent="0.25">
      <c r="A10535" t="s">
        <v>309</v>
      </c>
      <c r="B10535" t="s">
        <v>361</v>
      </c>
      <c r="C10535" s="1">
        <v>0.323880803517614</v>
      </c>
    </row>
    <row r="10536" spans="1:3" x14ac:dyDescent="0.25">
      <c r="A10536" t="s">
        <v>309</v>
      </c>
      <c r="B10536" t="s">
        <v>246</v>
      </c>
      <c r="C10536" s="1">
        <v>0.32136626260647699</v>
      </c>
    </row>
    <row r="10537" spans="1:3" x14ac:dyDescent="0.25">
      <c r="A10537" t="s">
        <v>309</v>
      </c>
      <c r="B10537" t="s">
        <v>247</v>
      </c>
      <c r="C10537" s="1">
        <v>0.29665049070029198</v>
      </c>
    </row>
    <row r="10538" spans="1:3" x14ac:dyDescent="0.25">
      <c r="A10538" t="s">
        <v>309</v>
      </c>
      <c r="B10538" t="s">
        <v>250</v>
      </c>
      <c r="C10538" s="1">
        <v>0.33965845163695202</v>
      </c>
    </row>
    <row r="10539" spans="1:3" x14ac:dyDescent="0.25">
      <c r="A10539" t="s">
        <v>309</v>
      </c>
      <c r="B10539" t="s">
        <v>252</v>
      </c>
      <c r="C10539" s="1">
        <v>0.32969714022931002</v>
      </c>
    </row>
    <row r="10540" spans="1:3" x14ac:dyDescent="0.25">
      <c r="A10540" t="s">
        <v>309</v>
      </c>
      <c r="B10540" t="s">
        <v>253</v>
      </c>
      <c r="C10540" s="1">
        <v>0.293288599709777</v>
      </c>
    </row>
    <row r="10541" spans="1:3" x14ac:dyDescent="0.25">
      <c r="A10541" t="s">
        <v>309</v>
      </c>
      <c r="B10541" t="s">
        <v>152</v>
      </c>
      <c r="C10541" s="1">
        <v>0.291767513101437</v>
      </c>
    </row>
    <row r="10542" spans="1:3" x14ac:dyDescent="0.25">
      <c r="A10542" t="s">
        <v>309</v>
      </c>
      <c r="B10542" t="s">
        <v>365</v>
      </c>
      <c r="C10542" s="1">
        <v>0.32067985388401898</v>
      </c>
    </row>
    <row r="10543" spans="1:3" x14ac:dyDescent="0.25">
      <c r="A10543" t="s">
        <v>309</v>
      </c>
      <c r="B10543" t="s">
        <v>404</v>
      </c>
      <c r="C10543" s="1">
        <v>0.293155242974735</v>
      </c>
    </row>
    <row r="10544" spans="1:3" x14ac:dyDescent="0.25">
      <c r="A10544" t="s">
        <v>309</v>
      </c>
      <c r="B10544" t="s">
        <v>366</v>
      </c>
      <c r="C10544" s="1">
        <v>0.34295354672935902</v>
      </c>
    </row>
    <row r="10545" spans="1:3" x14ac:dyDescent="0.25">
      <c r="A10545" t="s">
        <v>309</v>
      </c>
      <c r="B10545" t="s">
        <v>367</v>
      </c>
      <c r="C10545" s="1">
        <v>0.30405700687744902</v>
      </c>
    </row>
    <row r="10546" spans="1:3" x14ac:dyDescent="0.25">
      <c r="A10546" t="s">
        <v>309</v>
      </c>
      <c r="B10546" t="s">
        <v>368</v>
      </c>
      <c r="C10546" s="1">
        <v>0.34509008554709902</v>
      </c>
    </row>
    <row r="10547" spans="1:3" x14ac:dyDescent="0.25">
      <c r="A10547" t="s">
        <v>309</v>
      </c>
      <c r="B10547" t="s">
        <v>258</v>
      </c>
      <c r="C10547" s="1">
        <v>0.32240711152566498</v>
      </c>
    </row>
    <row r="10548" spans="1:3" x14ac:dyDescent="0.25">
      <c r="A10548" t="s">
        <v>309</v>
      </c>
      <c r="B10548" t="s">
        <v>416</v>
      </c>
      <c r="C10548" s="1">
        <v>0.29590146997324202</v>
      </c>
    </row>
    <row r="10549" spans="1:3" x14ac:dyDescent="0.25">
      <c r="A10549" t="s">
        <v>309</v>
      </c>
      <c r="B10549" t="s">
        <v>369</v>
      </c>
      <c r="C10549" s="1">
        <v>0.31167208130158702</v>
      </c>
    </row>
    <row r="10550" spans="1:3" x14ac:dyDescent="0.25">
      <c r="A10550" t="s">
        <v>309</v>
      </c>
      <c r="B10550" t="s">
        <v>261</v>
      </c>
      <c r="C10550" s="1">
        <v>0.36259012976659599</v>
      </c>
    </row>
    <row r="10551" spans="1:3" x14ac:dyDescent="0.25">
      <c r="A10551" t="s">
        <v>309</v>
      </c>
      <c r="B10551" t="s">
        <v>262</v>
      </c>
      <c r="C10551" s="1">
        <v>0.32466093720010702</v>
      </c>
    </row>
    <row r="10552" spans="1:3" x14ac:dyDescent="0.25">
      <c r="A10552" t="s">
        <v>309</v>
      </c>
      <c r="B10552" t="s">
        <v>263</v>
      </c>
      <c r="C10552" s="1">
        <v>0.29736694016305398</v>
      </c>
    </row>
    <row r="10553" spans="1:3" x14ac:dyDescent="0.25">
      <c r="A10553" t="s">
        <v>309</v>
      </c>
      <c r="B10553" t="s">
        <v>264</v>
      </c>
      <c r="C10553" s="1">
        <v>0.29172465702657802</v>
      </c>
    </row>
    <row r="10554" spans="1:3" x14ac:dyDescent="0.25">
      <c r="A10554" t="s">
        <v>309</v>
      </c>
      <c r="B10554" t="s">
        <v>383</v>
      </c>
      <c r="C10554" s="1">
        <v>0.330882941498581</v>
      </c>
    </row>
    <row r="10555" spans="1:3" x14ac:dyDescent="0.25">
      <c r="A10555" t="s">
        <v>309</v>
      </c>
      <c r="B10555" t="s">
        <v>265</v>
      </c>
      <c r="C10555" s="1">
        <v>0.33374626660165402</v>
      </c>
    </row>
    <row r="10556" spans="1:3" x14ac:dyDescent="0.25">
      <c r="A10556" t="s">
        <v>309</v>
      </c>
      <c r="B10556" t="s">
        <v>266</v>
      </c>
      <c r="C10556" s="1">
        <v>0.317653211279667</v>
      </c>
    </row>
    <row r="10557" spans="1:3" x14ac:dyDescent="0.25">
      <c r="A10557" t="s">
        <v>309</v>
      </c>
      <c r="B10557" t="s">
        <v>267</v>
      </c>
      <c r="C10557" s="1">
        <v>0.309047783223658</v>
      </c>
    </row>
    <row r="10558" spans="1:3" x14ac:dyDescent="0.25">
      <c r="A10558" t="s">
        <v>309</v>
      </c>
      <c r="B10558" t="s">
        <v>271</v>
      </c>
      <c r="C10558" s="1">
        <v>0.35433349030318401</v>
      </c>
    </row>
    <row r="10559" spans="1:3" x14ac:dyDescent="0.25">
      <c r="A10559" t="s">
        <v>309</v>
      </c>
      <c r="B10559" t="s">
        <v>407</v>
      </c>
      <c r="C10559" s="1">
        <v>0.29902761263934402</v>
      </c>
    </row>
    <row r="10560" spans="1:3" x14ac:dyDescent="0.25">
      <c r="A10560" t="s">
        <v>309</v>
      </c>
      <c r="B10560" t="s">
        <v>418</v>
      </c>
      <c r="C10560" s="1">
        <v>0.29271322688631501</v>
      </c>
    </row>
    <row r="10561" spans="1:3" x14ac:dyDescent="0.25">
      <c r="A10561" t="s">
        <v>309</v>
      </c>
      <c r="B10561" t="s">
        <v>272</v>
      </c>
      <c r="C10561" s="1">
        <v>0.32655534099052302</v>
      </c>
    </row>
    <row r="10562" spans="1:3" x14ac:dyDescent="0.25">
      <c r="A10562" t="s">
        <v>309</v>
      </c>
      <c r="B10562" t="s">
        <v>273</v>
      </c>
      <c r="C10562" s="1">
        <v>0.30084213627473899</v>
      </c>
    </row>
    <row r="10563" spans="1:3" x14ac:dyDescent="0.25">
      <c r="A10563" t="s">
        <v>309</v>
      </c>
      <c r="B10563" t="s">
        <v>153</v>
      </c>
      <c r="C10563" s="1">
        <v>0.31180910998903799</v>
      </c>
    </row>
    <row r="10564" spans="1:3" x14ac:dyDescent="0.25">
      <c r="A10564" t="s">
        <v>128</v>
      </c>
      <c r="B10564" t="s">
        <v>154</v>
      </c>
      <c r="C10564" s="1">
        <v>0.37190461948246201</v>
      </c>
    </row>
    <row r="10565" spans="1:3" x14ac:dyDescent="0.25">
      <c r="A10565" t="s">
        <v>128</v>
      </c>
      <c r="B10565" t="s">
        <v>155</v>
      </c>
      <c r="C10565" s="1">
        <v>0.34239094776367701</v>
      </c>
    </row>
    <row r="10566" spans="1:3" x14ac:dyDescent="0.25">
      <c r="A10566" t="s">
        <v>128</v>
      </c>
      <c r="B10566" t="s">
        <v>162</v>
      </c>
      <c r="C10566" s="1">
        <v>0.35096548354164098</v>
      </c>
    </row>
    <row r="10567" spans="1:3" x14ac:dyDescent="0.25">
      <c r="A10567" t="s">
        <v>128</v>
      </c>
      <c r="B10567" t="s">
        <v>118</v>
      </c>
      <c r="C10567" s="1">
        <v>0.323265525100009</v>
      </c>
    </row>
    <row r="10568" spans="1:3" x14ac:dyDescent="0.25">
      <c r="A10568" t="s">
        <v>128</v>
      </c>
      <c r="B10568" t="s">
        <v>303</v>
      </c>
      <c r="C10568" s="1">
        <v>0.323091789942069</v>
      </c>
    </row>
    <row r="10569" spans="1:3" x14ac:dyDescent="0.25">
      <c r="A10569" t="s">
        <v>128</v>
      </c>
      <c r="B10569" t="s">
        <v>304</v>
      </c>
      <c r="C10569" s="1">
        <v>0.308462589001889</v>
      </c>
    </row>
    <row r="10570" spans="1:3" x14ac:dyDescent="0.25">
      <c r="A10570" t="s">
        <v>128</v>
      </c>
      <c r="B10570" t="s">
        <v>192</v>
      </c>
      <c r="C10570" s="1">
        <v>0.33853751350172101</v>
      </c>
    </row>
    <row r="10571" spans="1:3" x14ac:dyDescent="0.25">
      <c r="A10571" t="s">
        <v>128</v>
      </c>
      <c r="B10571" t="s">
        <v>410</v>
      </c>
      <c r="C10571" s="1">
        <v>0.31100668059726899</v>
      </c>
    </row>
    <row r="10572" spans="1:3" x14ac:dyDescent="0.25">
      <c r="A10572" t="s">
        <v>128</v>
      </c>
      <c r="B10572" t="s">
        <v>311</v>
      </c>
      <c r="C10572" s="1">
        <v>0.316221270823763</v>
      </c>
    </row>
    <row r="10573" spans="1:3" x14ac:dyDescent="0.25">
      <c r="A10573" t="s">
        <v>128</v>
      </c>
      <c r="B10573" t="s">
        <v>312</v>
      </c>
      <c r="C10573" s="1">
        <v>0.33499649506914198</v>
      </c>
    </row>
    <row r="10574" spans="1:3" x14ac:dyDescent="0.25">
      <c r="A10574" t="s">
        <v>128</v>
      </c>
      <c r="B10574" t="s">
        <v>313</v>
      </c>
      <c r="C10574" s="1">
        <v>0.32050903456173602</v>
      </c>
    </row>
    <row r="10575" spans="1:3" x14ac:dyDescent="0.25">
      <c r="A10575" t="s">
        <v>128</v>
      </c>
      <c r="B10575" t="s">
        <v>199</v>
      </c>
      <c r="C10575" s="1">
        <v>0.37998044616645998</v>
      </c>
    </row>
    <row r="10576" spans="1:3" x14ac:dyDescent="0.25">
      <c r="A10576" t="s">
        <v>128</v>
      </c>
      <c r="B10576" t="s">
        <v>200</v>
      </c>
      <c r="C10576" s="1">
        <v>0.37454999245739701</v>
      </c>
    </row>
    <row r="10577" spans="1:3" x14ac:dyDescent="0.25">
      <c r="A10577" t="s">
        <v>128</v>
      </c>
      <c r="B10577" t="s">
        <v>315</v>
      </c>
      <c r="C10577" s="1">
        <v>0.34799708081720698</v>
      </c>
    </row>
    <row r="10578" spans="1:3" x14ac:dyDescent="0.25">
      <c r="A10578" t="s">
        <v>128</v>
      </c>
      <c r="B10578" t="s">
        <v>316</v>
      </c>
      <c r="C10578" s="1">
        <v>0.29614917993074602</v>
      </c>
    </row>
    <row r="10579" spans="1:3" x14ac:dyDescent="0.25">
      <c r="A10579" t="s">
        <v>128</v>
      </c>
      <c r="B10579" t="s">
        <v>201</v>
      </c>
      <c r="C10579" s="1">
        <v>0.34156604003748697</v>
      </c>
    </row>
    <row r="10580" spans="1:3" x14ac:dyDescent="0.25">
      <c r="A10580" t="s">
        <v>128</v>
      </c>
      <c r="B10580" t="s">
        <v>202</v>
      </c>
      <c r="C10580" s="1">
        <v>0.32290724974449603</v>
      </c>
    </row>
    <row r="10581" spans="1:3" x14ac:dyDescent="0.25">
      <c r="A10581" t="s">
        <v>128</v>
      </c>
      <c r="B10581" t="s">
        <v>203</v>
      </c>
      <c r="C10581" s="1">
        <v>0.34314190181031401</v>
      </c>
    </row>
    <row r="10582" spans="1:3" x14ac:dyDescent="0.25">
      <c r="A10582" t="s">
        <v>128</v>
      </c>
      <c r="B10582" t="s">
        <v>204</v>
      </c>
      <c r="C10582" s="1">
        <v>0.35644360493350802</v>
      </c>
    </row>
    <row r="10583" spans="1:3" x14ac:dyDescent="0.25">
      <c r="A10583" t="s">
        <v>128</v>
      </c>
      <c r="B10583" t="s">
        <v>205</v>
      </c>
      <c r="C10583" s="1">
        <v>0.371425411985851</v>
      </c>
    </row>
    <row r="10584" spans="1:3" x14ac:dyDescent="0.25">
      <c r="A10584" t="s">
        <v>128</v>
      </c>
      <c r="B10584" t="s">
        <v>394</v>
      </c>
      <c r="C10584" s="1">
        <v>0.316939108583773</v>
      </c>
    </row>
    <row r="10585" spans="1:3" x14ac:dyDescent="0.25">
      <c r="A10585" t="s">
        <v>128</v>
      </c>
      <c r="B10585" t="s">
        <v>318</v>
      </c>
      <c r="C10585" s="1">
        <v>0.32742578880464701</v>
      </c>
    </row>
    <row r="10586" spans="1:3" x14ac:dyDescent="0.25">
      <c r="A10586" t="s">
        <v>128</v>
      </c>
      <c r="B10586" t="s">
        <v>129</v>
      </c>
      <c r="C10586" s="1">
        <v>0.29305068901022802</v>
      </c>
    </row>
    <row r="10587" spans="1:3" x14ac:dyDescent="0.25">
      <c r="A10587" t="s">
        <v>128</v>
      </c>
      <c r="B10587" t="s">
        <v>130</v>
      </c>
      <c r="C10587" s="1">
        <v>0.357609051175305</v>
      </c>
    </row>
    <row r="10588" spans="1:3" x14ac:dyDescent="0.25">
      <c r="A10588" t="s">
        <v>128</v>
      </c>
      <c r="B10588" t="s">
        <v>319</v>
      </c>
      <c r="C10588" s="1">
        <v>0.316932876211732</v>
      </c>
    </row>
    <row r="10589" spans="1:3" x14ac:dyDescent="0.25">
      <c r="A10589" t="s">
        <v>128</v>
      </c>
      <c r="B10589" t="s">
        <v>206</v>
      </c>
      <c r="C10589" s="1">
        <v>0.30649292717351601</v>
      </c>
    </row>
    <row r="10590" spans="1:3" x14ac:dyDescent="0.25">
      <c r="A10590" t="s">
        <v>128</v>
      </c>
      <c r="B10590" t="s">
        <v>320</v>
      </c>
      <c r="C10590" s="1">
        <v>0.29369261781182499</v>
      </c>
    </row>
    <row r="10591" spans="1:3" x14ac:dyDescent="0.25">
      <c r="A10591" t="s">
        <v>128</v>
      </c>
      <c r="B10591" t="s">
        <v>321</v>
      </c>
      <c r="C10591" s="1">
        <v>0.299932360950036</v>
      </c>
    </row>
    <row r="10592" spans="1:3" x14ac:dyDescent="0.25">
      <c r="A10592" t="s">
        <v>128</v>
      </c>
      <c r="B10592" t="s">
        <v>131</v>
      </c>
      <c r="C10592" s="1">
        <v>0.389212538995657</v>
      </c>
    </row>
    <row r="10593" spans="1:3" x14ac:dyDescent="0.25">
      <c r="A10593" t="s">
        <v>128</v>
      </c>
      <c r="B10593" t="s">
        <v>322</v>
      </c>
      <c r="C10593" s="1">
        <v>0.31613512885227801</v>
      </c>
    </row>
    <row r="10594" spans="1:3" x14ac:dyDescent="0.25">
      <c r="A10594" t="s">
        <v>128</v>
      </c>
      <c r="B10594" t="s">
        <v>323</v>
      </c>
      <c r="C10594" s="1">
        <v>0.33025170360869799</v>
      </c>
    </row>
    <row r="10595" spans="1:3" x14ac:dyDescent="0.25">
      <c r="A10595" t="s">
        <v>128</v>
      </c>
      <c r="B10595" t="s">
        <v>324</v>
      </c>
      <c r="C10595" s="1">
        <v>0.32599026110752799</v>
      </c>
    </row>
    <row r="10596" spans="1:3" x14ac:dyDescent="0.25">
      <c r="A10596" t="s">
        <v>128</v>
      </c>
      <c r="B10596" t="s">
        <v>325</v>
      </c>
      <c r="C10596" s="1">
        <v>0.33240216619558799</v>
      </c>
    </row>
    <row r="10597" spans="1:3" x14ac:dyDescent="0.25">
      <c r="A10597" t="s">
        <v>128</v>
      </c>
      <c r="B10597" t="s">
        <v>132</v>
      </c>
      <c r="C10597" s="1">
        <v>0.32734111484056899</v>
      </c>
    </row>
    <row r="10598" spans="1:3" x14ac:dyDescent="0.25">
      <c r="A10598" t="s">
        <v>128</v>
      </c>
      <c r="B10598" t="s">
        <v>411</v>
      </c>
      <c r="C10598" s="1">
        <v>0.29103802488654801</v>
      </c>
    </row>
    <row r="10599" spans="1:3" x14ac:dyDescent="0.25">
      <c r="A10599" t="s">
        <v>128</v>
      </c>
      <c r="B10599" t="s">
        <v>326</v>
      </c>
      <c r="C10599" s="1">
        <v>0.300528832461188</v>
      </c>
    </row>
    <row r="10600" spans="1:3" x14ac:dyDescent="0.25">
      <c r="A10600" t="s">
        <v>128</v>
      </c>
      <c r="B10600" t="s">
        <v>327</v>
      </c>
      <c r="C10600" s="1">
        <v>0.295773465278871</v>
      </c>
    </row>
    <row r="10601" spans="1:3" x14ac:dyDescent="0.25">
      <c r="A10601" t="s">
        <v>128</v>
      </c>
      <c r="B10601" t="s">
        <v>328</v>
      </c>
      <c r="C10601" s="1">
        <v>0.30496404059645299</v>
      </c>
    </row>
    <row r="10602" spans="1:3" x14ac:dyDescent="0.25">
      <c r="A10602" t="s">
        <v>128</v>
      </c>
      <c r="B10602" t="s">
        <v>133</v>
      </c>
      <c r="C10602" s="1">
        <v>0.35684761171564</v>
      </c>
    </row>
    <row r="10603" spans="1:3" x14ac:dyDescent="0.25">
      <c r="A10603" t="s">
        <v>128</v>
      </c>
      <c r="B10603" t="s">
        <v>412</v>
      </c>
      <c r="C10603" s="1">
        <v>0.34053165372224697</v>
      </c>
    </row>
    <row r="10604" spans="1:3" x14ac:dyDescent="0.25">
      <c r="A10604" t="s">
        <v>128</v>
      </c>
      <c r="B10604" t="s">
        <v>207</v>
      </c>
      <c r="C10604" s="1">
        <v>0.31424761704812698</v>
      </c>
    </row>
    <row r="10605" spans="1:3" x14ac:dyDescent="0.25">
      <c r="A10605" t="s">
        <v>128</v>
      </c>
      <c r="B10605" t="s">
        <v>208</v>
      </c>
      <c r="C10605" s="1">
        <v>0.38483240365617</v>
      </c>
    </row>
    <row r="10606" spans="1:3" x14ac:dyDescent="0.25">
      <c r="A10606" t="s">
        <v>128</v>
      </c>
      <c r="B10606" t="s">
        <v>209</v>
      </c>
      <c r="C10606" s="1">
        <v>0.35035168687118301</v>
      </c>
    </row>
    <row r="10607" spans="1:3" x14ac:dyDescent="0.25">
      <c r="A10607" t="s">
        <v>128</v>
      </c>
      <c r="B10607" t="s">
        <v>379</v>
      </c>
      <c r="C10607" s="1">
        <v>0.29793752900390902</v>
      </c>
    </row>
    <row r="10608" spans="1:3" x14ac:dyDescent="0.25">
      <c r="A10608" t="s">
        <v>128</v>
      </c>
      <c r="B10608" t="s">
        <v>210</v>
      </c>
      <c r="C10608" s="1">
        <v>0.33964484681569201</v>
      </c>
    </row>
    <row r="10609" spans="1:3" x14ac:dyDescent="0.25">
      <c r="A10609" t="s">
        <v>128</v>
      </c>
      <c r="B10609" t="s">
        <v>211</v>
      </c>
      <c r="C10609" s="1">
        <v>0.34573976132371498</v>
      </c>
    </row>
    <row r="10610" spans="1:3" x14ac:dyDescent="0.25">
      <c r="A10610" t="s">
        <v>128</v>
      </c>
      <c r="B10610" t="s">
        <v>329</v>
      </c>
      <c r="C10610" s="1">
        <v>0.30290347064583201</v>
      </c>
    </row>
    <row r="10611" spans="1:3" x14ac:dyDescent="0.25">
      <c r="A10611" t="s">
        <v>128</v>
      </c>
      <c r="B10611" t="s">
        <v>212</v>
      </c>
      <c r="C10611" s="1">
        <v>0.33882444630745401</v>
      </c>
    </row>
    <row r="10612" spans="1:3" x14ac:dyDescent="0.25">
      <c r="A10612" t="s">
        <v>128</v>
      </c>
      <c r="B10612" t="s">
        <v>397</v>
      </c>
      <c r="C10612" s="1">
        <v>0.31398140254606599</v>
      </c>
    </row>
    <row r="10613" spans="1:3" x14ac:dyDescent="0.25">
      <c r="A10613" t="s">
        <v>128</v>
      </c>
      <c r="B10613" t="s">
        <v>330</v>
      </c>
      <c r="C10613" s="1">
        <v>0.30209308055268802</v>
      </c>
    </row>
    <row r="10614" spans="1:3" x14ac:dyDescent="0.25">
      <c r="A10614" t="s">
        <v>128</v>
      </c>
      <c r="B10614" t="s">
        <v>134</v>
      </c>
      <c r="C10614" s="1">
        <v>0.32267538820529101</v>
      </c>
    </row>
    <row r="10615" spans="1:3" x14ac:dyDescent="0.25">
      <c r="A10615" t="s">
        <v>128</v>
      </c>
      <c r="B10615" t="s">
        <v>213</v>
      </c>
      <c r="C10615" s="1">
        <v>0.36140318168693603</v>
      </c>
    </row>
    <row r="10616" spans="1:3" x14ac:dyDescent="0.25">
      <c r="A10616" t="s">
        <v>128</v>
      </c>
      <c r="B10616" t="s">
        <v>331</v>
      </c>
      <c r="C10616" s="1">
        <v>0.317649756258019</v>
      </c>
    </row>
    <row r="10617" spans="1:3" x14ac:dyDescent="0.25">
      <c r="A10617" t="s">
        <v>128</v>
      </c>
      <c r="B10617" t="s">
        <v>214</v>
      </c>
      <c r="C10617" s="1">
        <v>0.3634757784398</v>
      </c>
    </row>
    <row r="10618" spans="1:3" x14ac:dyDescent="0.25">
      <c r="A10618" t="s">
        <v>128</v>
      </c>
      <c r="B10618" t="s">
        <v>332</v>
      </c>
      <c r="C10618" s="1">
        <v>0.33098816136296599</v>
      </c>
    </row>
    <row r="10619" spans="1:3" x14ac:dyDescent="0.25">
      <c r="A10619" t="s">
        <v>128</v>
      </c>
      <c r="B10619" t="s">
        <v>215</v>
      </c>
      <c r="C10619" s="1">
        <v>0.346097285191931</v>
      </c>
    </row>
    <row r="10620" spans="1:3" x14ac:dyDescent="0.25">
      <c r="A10620" t="s">
        <v>128</v>
      </c>
      <c r="B10620" t="s">
        <v>216</v>
      </c>
      <c r="C10620" s="1">
        <v>0.33437124630062898</v>
      </c>
    </row>
    <row r="10621" spans="1:3" x14ac:dyDescent="0.25">
      <c r="A10621" t="s">
        <v>128</v>
      </c>
      <c r="B10621" t="s">
        <v>135</v>
      </c>
      <c r="C10621" s="1">
        <v>0.349900073832418</v>
      </c>
    </row>
    <row r="10622" spans="1:3" x14ac:dyDescent="0.25">
      <c r="A10622" t="s">
        <v>128</v>
      </c>
      <c r="B10622" t="s">
        <v>217</v>
      </c>
      <c r="C10622" s="1">
        <v>0.33563789535135702</v>
      </c>
    </row>
    <row r="10623" spans="1:3" x14ac:dyDescent="0.25">
      <c r="A10623" t="s">
        <v>128</v>
      </c>
      <c r="B10623" t="s">
        <v>333</v>
      </c>
      <c r="C10623" s="1">
        <v>0.30485524468973202</v>
      </c>
    </row>
    <row r="10624" spans="1:3" x14ac:dyDescent="0.25">
      <c r="A10624" t="s">
        <v>128</v>
      </c>
      <c r="B10624" t="s">
        <v>218</v>
      </c>
      <c r="C10624" s="1">
        <v>0.34091004672002201</v>
      </c>
    </row>
    <row r="10625" spans="1:3" x14ac:dyDescent="0.25">
      <c r="A10625" t="s">
        <v>128</v>
      </c>
      <c r="B10625" t="s">
        <v>334</v>
      </c>
      <c r="C10625" s="1">
        <v>0.34711388553804401</v>
      </c>
    </row>
    <row r="10626" spans="1:3" x14ac:dyDescent="0.25">
      <c r="A10626" t="s">
        <v>128</v>
      </c>
      <c r="B10626" t="s">
        <v>136</v>
      </c>
      <c r="C10626" s="1">
        <v>0.322031552447479</v>
      </c>
    </row>
    <row r="10627" spans="1:3" x14ac:dyDescent="0.25">
      <c r="A10627" t="s">
        <v>128</v>
      </c>
      <c r="B10627" t="s">
        <v>219</v>
      </c>
      <c r="C10627" s="1">
        <v>0.335681320673618</v>
      </c>
    </row>
    <row r="10628" spans="1:3" x14ac:dyDescent="0.25">
      <c r="A10628" t="s">
        <v>128</v>
      </c>
      <c r="B10628" t="s">
        <v>220</v>
      </c>
      <c r="C10628" s="1">
        <v>0.35193279328628302</v>
      </c>
    </row>
    <row r="10629" spans="1:3" x14ac:dyDescent="0.25">
      <c r="A10629" t="s">
        <v>128</v>
      </c>
      <c r="B10629" t="s">
        <v>398</v>
      </c>
      <c r="C10629" s="1">
        <v>0.31155480445755301</v>
      </c>
    </row>
    <row r="10630" spans="1:3" x14ac:dyDescent="0.25">
      <c r="A10630" t="s">
        <v>128</v>
      </c>
      <c r="B10630" t="s">
        <v>221</v>
      </c>
      <c r="C10630" s="1">
        <v>0.36240882731396601</v>
      </c>
    </row>
    <row r="10631" spans="1:3" x14ac:dyDescent="0.25">
      <c r="A10631" t="s">
        <v>128</v>
      </c>
      <c r="B10631" t="s">
        <v>222</v>
      </c>
      <c r="C10631" s="1">
        <v>0.30407623810105799</v>
      </c>
    </row>
    <row r="10632" spans="1:3" x14ac:dyDescent="0.25">
      <c r="A10632" t="s">
        <v>128</v>
      </c>
      <c r="B10632" t="s">
        <v>223</v>
      </c>
      <c r="C10632" s="1">
        <v>0.32967200656425999</v>
      </c>
    </row>
    <row r="10633" spans="1:3" x14ac:dyDescent="0.25">
      <c r="A10633" t="s">
        <v>128</v>
      </c>
      <c r="B10633" t="s">
        <v>399</v>
      </c>
      <c r="C10633" s="1">
        <v>0.29499559605956099</v>
      </c>
    </row>
    <row r="10634" spans="1:3" x14ac:dyDescent="0.25">
      <c r="A10634" t="s">
        <v>128</v>
      </c>
      <c r="B10634" t="s">
        <v>335</v>
      </c>
      <c r="C10634" s="1">
        <v>0.32645047927487802</v>
      </c>
    </row>
    <row r="10635" spans="1:3" x14ac:dyDescent="0.25">
      <c r="A10635" t="s">
        <v>128</v>
      </c>
      <c r="B10635" t="s">
        <v>336</v>
      </c>
      <c r="C10635" s="1">
        <v>0.29612742503927098</v>
      </c>
    </row>
    <row r="10636" spans="1:3" x14ac:dyDescent="0.25">
      <c r="A10636" t="s">
        <v>128</v>
      </c>
      <c r="B10636" t="s">
        <v>224</v>
      </c>
      <c r="C10636" s="1">
        <v>0.33564962352029099</v>
      </c>
    </row>
    <row r="10637" spans="1:3" x14ac:dyDescent="0.25">
      <c r="A10637" t="s">
        <v>128</v>
      </c>
      <c r="B10637" t="s">
        <v>337</v>
      </c>
      <c r="C10637" s="1">
        <v>0.313105094523976</v>
      </c>
    </row>
    <row r="10638" spans="1:3" x14ac:dyDescent="0.25">
      <c r="A10638" t="s">
        <v>128</v>
      </c>
      <c r="B10638" t="s">
        <v>225</v>
      </c>
      <c r="C10638" s="1">
        <v>0.32796642220425998</v>
      </c>
    </row>
    <row r="10639" spans="1:3" x14ac:dyDescent="0.25">
      <c r="A10639" t="s">
        <v>128</v>
      </c>
      <c r="B10639" t="s">
        <v>338</v>
      </c>
      <c r="C10639" s="1">
        <v>0.30504712244475302</v>
      </c>
    </row>
    <row r="10640" spans="1:3" x14ac:dyDescent="0.25">
      <c r="A10640" t="s">
        <v>128</v>
      </c>
      <c r="B10640" t="s">
        <v>226</v>
      </c>
      <c r="C10640" s="1">
        <v>0.35818971462578097</v>
      </c>
    </row>
    <row r="10641" spans="1:3" x14ac:dyDescent="0.25">
      <c r="A10641" t="s">
        <v>128</v>
      </c>
      <c r="B10641" t="s">
        <v>137</v>
      </c>
      <c r="C10641" s="1">
        <v>0.37486485876901399</v>
      </c>
    </row>
    <row r="10642" spans="1:3" x14ac:dyDescent="0.25">
      <c r="A10642" t="s">
        <v>128</v>
      </c>
      <c r="B10642" t="s">
        <v>227</v>
      </c>
      <c r="C10642" s="1">
        <v>0.36546325020596099</v>
      </c>
    </row>
    <row r="10643" spans="1:3" x14ac:dyDescent="0.25">
      <c r="A10643" t="s">
        <v>128</v>
      </c>
      <c r="B10643" t="s">
        <v>339</v>
      </c>
      <c r="C10643" s="1">
        <v>0.362113752349147</v>
      </c>
    </row>
    <row r="10644" spans="1:3" x14ac:dyDescent="0.25">
      <c r="A10644" t="s">
        <v>128</v>
      </c>
      <c r="B10644" t="s">
        <v>228</v>
      </c>
      <c r="C10644" s="1">
        <v>0.36808791389057099</v>
      </c>
    </row>
    <row r="10645" spans="1:3" x14ac:dyDescent="0.25">
      <c r="A10645" t="s">
        <v>128</v>
      </c>
      <c r="B10645" t="s">
        <v>138</v>
      </c>
      <c r="C10645" s="1">
        <v>0.318748471384456</v>
      </c>
    </row>
    <row r="10646" spans="1:3" x14ac:dyDescent="0.25">
      <c r="A10646" t="s">
        <v>128</v>
      </c>
      <c r="B10646" t="s">
        <v>229</v>
      </c>
      <c r="C10646" s="1">
        <v>0.34476740033541903</v>
      </c>
    </row>
    <row r="10647" spans="1:3" x14ac:dyDescent="0.25">
      <c r="A10647" t="s">
        <v>128</v>
      </c>
      <c r="B10647" t="s">
        <v>341</v>
      </c>
      <c r="C10647" s="1">
        <v>0.30086920614586499</v>
      </c>
    </row>
    <row r="10648" spans="1:3" x14ac:dyDescent="0.25">
      <c r="A10648" t="s">
        <v>128</v>
      </c>
      <c r="B10648" t="s">
        <v>342</v>
      </c>
      <c r="C10648" s="1">
        <v>0.30640783007618899</v>
      </c>
    </row>
    <row r="10649" spans="1:3" x14ac:dyDescent="0.25">
      <c r="A10649" t="s">
        <v>128</v>
      </c>
      <c r="B10649" t="s">
        <v>230</v>
      </c>
      <c r="C10649" s="1">
        <v>0.33668808031992498</v>
      </c>
    </row>
    <row r="10650" spans="1:3" x14ac:dyDescent="0.25">
      <c r="A10650" t="s">
        <v>128</v>
      </c>
      <c r="B10650" t="s">
        <v>413</v>
      </c>
      <c r="C10650" s="1">
        <v>0.34564761597061799</v>
      </c>
    </row>
    <row r="10651" spans="1:3" x14ac:dyDescent="0.25">
      <c r="A10651" t="s">
        <v>128</v>
      </c>
      <c r="B10651" t="s">
        <v>231</v>
      </c>
      <c r="C10651" s="1">
        <v>0.36223676715932301</v>
      </c>
    </row>
    <row r="10652" spans="1:3" x14ac:dyDescent="0.25">
      <c r="A10652" t="s">
        <v>128</v>
      </c>
      <c r="B10652" t="s">
        <v>343</v>
      </c>
      <c r="C10652" s="1">
        <v>0.34116247546150302</v>
      </c>
    </row>
    <row r="10653" spans="1:3" x14ac:dyDescent="0.25">
      <c r="A10653" t="s">
        <v>128</v>
      </c>
      <c r="B10653" t="s">
        <v>344</v>
      </c>
      <c r="C10653" s="1">
        <v>0.30868942658867599</v>
      </c>
    </row>
    <row r="10654" spans="1:3" x14ac:dyDescent="0.25">
      <c r="A10654" t="s">
        <v>128</v>
      </c>
      <c r="B10654" t="s">
        <v>232</v>
      </c>
      <c r="C10654" s="1">
        <v>0.33316591447263699</v>
      </c>
    </row>
    <row r="10655" spans="1:3" x14ac:dyDescent="0.25">
      <c r="A10655" t="s">
        <v>128</v>
      </c>
      <c r="B10655" t="s">
        <v>139</v>
      </c>
      <c r="C10655" s="1">
        <v>0.31177667188774499</v>
      </c>
    </row>
    <row r="10656" spans="1:3" x14ac:dyDescent="0.25">
      <c r="A10656" t="s">
        <v>128</v>
      </c>
      <c r="B10656" t="s">
        <v>233</v>
      </c>
      <c r="C10656" s="1">
        <v>0.37115090112092403</v>
      </c>
    </row>
    <row r="10657" spans="1:3" x14ac:dyDescent="0.25">
      <c r="A10657" t="s">
        <v>128</v>
      </c>
      <c r="B10657" t="s">
        <v>140</v>
      </c>
      <c r="C10657" s="1">
        <v>0.38003793131137897</v>
      </c>
    </row>
    <row r="10658" spans="1:3" x14ac:dyDescent="0.25">
      <c r="A10658" t="s">
        <v>128</v>
      </c>
      <c r="B10658" t="s">
        <v>234</v>
      </c>
      <c r="C10658" s="1">
        <v>0.334762196948519</v>
      </c>
    </row>
    <row r="10659" spans="1:3" x14ac:dyDescent="0.25">
      <c r="A10659" t="s">
        <v>128</v>
      </c>
      <c r="B10659" t="s">
        <v>414</v>
      </c>
      <c r="C10659" s="1">
        <v>0.33126613417499001</v>
      </c>
    </row>
    <row r="10660" spans="1:3" x14ac:dyDescent="0.25">
      <c r="A10660" t="s">
        <v>128</v>
      </c>
      <c r="B10660" t="s">
        <v>409</v>
      </c>
      <c r="C10660" s="1">
        <v>0.35717142844690702</v>
      </c>
    </row>
    <row r="10661" spans="1:3" x14ac:dyDescent="0.25">
      <c r="A10661" t="s">
        <v>128</v>
      </c>
      <c r="B10661" t="s">
        <v>235</v>
      </c>
      <c r="C10661" s="1">
        <v>0.37429551855745802</v>
      </c>
    </row>
    <row r="10662" spans="1:3" x14ac:dyDescent="0.25">
      <c r="A10662" t="s">
        <v>128</v>
      </c>
      <c r="B10662" t="s">
        <v>345</v>
      </c>
      <c r="C10662" s="1">
        <v>0.32193157907358499</v>
      </c>
    </row>
    <row r="10663" spans="1:3" x14ac:dyDescent="0.25">
      <c r="A10663" t="s">
        <v>128</v>
      </c>
      <c r="B10663" t="s">
        <v>236</v>
      </c>
      <c r="C10663" s="1">
        <v>0.33507480272851198</v>
      </c>
    </row>
    <row r="10664" spans="1:3" x14ac:dyDescent="0.25">
      <c r="A10664" t="s">
        <v>128</v>
      </c>
      <c r="B10664" t="s">
        <v>141</v>
      </c>
      <c r="C10664" s="1">
        <v>0.35949512240290499</v>
      </c>
    </row>
    <row r="10665" spans="1:3" x14ac:dyDescent="0.25">
      <c r="A10665" t="s">
        <v>128</v>
      </c>
      <c r="B10665" t="s">
        <v>346</v>
      </c>
      <c r="C10665" s="1">
        <v>0.29420759376321198</v>
      </c>
    </row>
    <row r="10666" spans="1:3" x14ac:dyDescent="0.25">
      <c r="A10666" t="s">
        <v>128</v>
      </c>
      <c r="B10666" t="s">
        <v>347</v>
      </c>
      <c r="C10666" s="1">
        <v>0.32609690288350002</v>
      </c>
    </row>
    <row r="10667" spans="1:3" x14ac:dyDescent="0.25">
      <c r="A10667" t="s">
        <v>128</v>
      </c>
      <c r="B10667" t="s">
        <v>348</v>
      </c>
      <c r="C10667" s="1">
        <v>0.29196228383206602</v>
      </c>
    </row>
    <row r="10668" spans="1:3" x14ac:dyDescent="0.25">
      <c r="A10668" t="s">
        <v>128</v>
      </c>
      <c r="B10668" t="s">
        <v>349</v>
      </c>
      <c r="C10668" s="1">
        <v>0.31336041873599502</v>
      </c>
    </row>
    <row r="10669" spans="1:3" x14ac:dyDescent="0.25">
      <c r="A10669" t="s">
        <v>128</v>
      </c>
      <c r="B10669" t="s">
        <v>350</v>
      </c>
      <c r="C10669" s="1">
        <v>0.30947787017280898</v>
      </c>
    </row>
    <row r="10670" spans="1:3" x14ac:dyDescent="0.25">
      <c r="A10670" t="s">
        <v>128</v>
      </c>
      <c r="B10670" t="s">
        <v>388</v>
      </c>
      <c r="C10670" s="1">
        <v>0.30949729292572897</v>
      </c>
    </row>
    <row r="10671" spans="1:3" x14ac:dyDescent="0.25">
      <c r="A10671" t="s">
        <v>128</v>
      </c>
      <c r="B10671" t="s">
        <v>237</v>
      </c>
      <c r="C10671" s="1">
        <v>0.34208904808561402</v>
      </c>
    </row>
    <row r="10672" spans="1:3" x14ac:dyDescent="0.25">
      <c r="A10672" t="s">
        <v>128</v>
      </c>
      <c r="B10672" t="s">
        <v>238</v>
      </c>
      <c r="C10672" s="1">
        <v>0.341577080855823</v>
      </c>
    </row>
    <row r="10673" spans="1:3" x14ac:dyDescent="0.25">
      <c r="A10673" t="s">
        <v>128</v>
      </c>
      <c r="B10673" t="s">
        <v>239</v>
      </c>
      <c r="C10673" s="1">
        <v>0.37469757489338701</v>
      </c>
    </row>
    <row r="10674" spans="1:3" x14ac:dyDescent="0.25">
      <c r="A10674" t="s">
        <v>128</v>
      </c>
      <c r="B10674" t="s">
        <v>142</v>
      </c>
      <c r="C10674" s="1">
        <v>0.36423475323781401</v>
      </c>
    </row>
    <row r="10675" spans="1:3" x14ac:dyDescent="0.25">
      <c r="A10675" t="s">
        <v>128</v>
      </c>
      <c r="B10675" t="s">
        <v>143</v>
      </c>
      <c r="C10675" s="1">
        <v>0.34218126176823299</v>
      </c>
    </row>
    <row r="10676" spans="1:3" x14ac:dyDescent="0.25">
      <c r="A10676" t="s">
        <v>128</v>
      </c>
      <c r="B10676" t="s">
        <v>240</v>
      </c>
      <c r="C10676" s="1">
        <v>0.35247032298405201</v>
      </c>
    </row>
    <row r="10677" spans="1:3" x14ac:dyDescent="0.25">
      <c r="A10677" t="s">
        <v>128</v>
      </c>
      <c r="B10677" t="s">
        <v>241</v>
      </c>
      <c r="C10677" s="1">
        <v>0.30899782234168699</v>
      </c>
    </row>
    <row r="10678" spans="1:3" x14ac:dyDescent="0.25">
      <c r="A10678" t="s">
        <v>128</v>
      </c>
      <c r="B10678" t="s">
        <v>242</v>
      </c>
      <c r="C10678" s="1">
        <v>0.37929678821003598</v>
      </c>
    </row>
    <row r="10679" spans="1:3" x14ac:dyDescent="0.25">
      <c r="A10679" t="s">
        <v>128</v>
      </c>
      <c r="B10679" t="s">
        <v>144</v>
      </c>
      <c r="C10679" s="1">
        <v>0.30484093041341798</v>
      </c>
    </row>
    <row r="10680" spans="1:3" x14ac:dyDescent="0.25">
      <c r="A10680" t="s">
        <v>128</v>
      </c>
      <c r="B10680" t="s">
        <v>354</v>
      </c>
      <c r="C10680" s="1">
        <v>0.29838538745013299</v>
      </c>
    </row>
    <row r="10681" spans="1:3" x14ac:dyDescent="0.25">
      <c r="A10681" t="s">
        <v>128</v>
      </c>
      <c r="B10681" t="s">
        <v>355</v>
      </c>
      <c r="C10681" s="1">
        <v>0.29354369757701898</v>
      </c>
    </row>
    <row r="10682" spans="1:3" x14ac:dyDescent="0.25">
      <c r="A10682" t="s">
        <v>128</v>
      </c>
      <c r="B10682" t="s">
        <v>145</v>
      </c>
      <c r="C10682" s="1">
        <v>0.28923965247332201</v>
      </c>
    </row>
    <row r="10683" spans="1:3" x14ac:dyDescent="0.25">
      <c r="A10683" t="s">
        <v>128</v>
      </c>
      <c r="B10683" t="s">
        <v>146</v>
      </c>
      <c r="C10683" s="1">
        <v>0.35979644828676399</v>
      </c>
    </row>
    <row r="10684" spans="1:3" x14ac:dyDescent="0.25">
      <c r="A10684" t="s">
        <v>128</v>
      </c>
      <c r="B10684" t="s">
        <v>357</v>
      </c>
      <c r="C10684" s="1">
        <v>0.327854674928171</v>
      </c>
    </row>
    <row r="10685" spans="1:3" x14ac:dyDescent="0.25">
      <c r="A10685" t="s">
        <v>128</v>
      </c>
      <c r="B10685" t="s">
        <v>243</v>
      </c>
      <c r="C10685" s="1">
        <v>0.34783148398366498</v>
      </c>
    </row>
    <row r="10686" spans="1:3" x14ac:dyDescent="0.25">
      <c r="A10686" t="s">
        <v>128</v>
      </c>
      <c r="B10686" t="s">
        <v>402</v>
      </c>
      <c r="C10686" s="1">
        <v>0.31598268242703298</v>
      </c>
    </row>
    <row r="10687" spans="1:3" x14ac:dyDescent="0.25">
      <c r="A10687" t="s">
        <v>128</v>
      </c>
      <c r="B10687" t="s">
        <v>358</v>
      </c>
      <c r="C10687" s="1">
        <v>0.318120655499253</v>
      </c>
    </row>
    <row r="10688" spans="1:3" x14ac:dyDescent="0.25">
      <c r="A10688" t="s">
        <v>128</v>
      </c>
      <c r="B10688" t="s">
        <v>415</v>
      </c>
      <c r="C10688" s="1">
        <v>0.29224656801808901</v>
      </c>
    </row>
    <row r="10689" spans="1:3" x14ac:dyDescent="0.25">
      <c r="A10689" t="s">
        <v>128</v>
      </c>
      <c r="B10689" t="s">
        <v>147</v>
      </c>
      <c r="C10689" s="1">
        <v>0.32981579438330499</v>
      </c>
    </row>
    <row r="10690" spans="1:3" x14ac:dyDescent="0.25">
      <c r="A10690" t="s">
        <v>128</v>
      </c>
      <c r="B10690" t="s">
        <v>148</v>
      </c>
      <c r="C10690" s="1">
        <v>0.32944425690367901</v>
      </c>
    </row>
    <row r="10691" spans="1:3" x14ac:dyDescent="0.25">
      <c r="A10691" t="s">
        <v>128</v>
      </c>
      <c r="B10691" t="s">
        <v>244</v>
      </c>
      <c r="C10691" s="1">
        <v>0.31885460692178802</v>
      </c>
    </row>
    <row r="10692" spans="1:3" x14ac:dyDescent="0.25">
      <c r="A10692" t="s">
        <v>128</v>
      </c>
      <c r="B10692" t="s">
        <v>245</v>
      </c>
      <c r="C10692" s="1">
        <v>0.34475832257352801</v>
      </c>
    </row>
    <row r="10693" spans="1:3" x14ac:dyDescent="0.25">
      <c r="A10693" t="s">
        <v>128</v>
      </c>
      <c r="B10693" t="s">
        <v>359</v>
      </c>
      <c r="C10693" s="1">
        <v>0.30534573032645601</v>
      </c>
    </row>
    <row r="10694" spans="1:3" x14ac:dyDescent="0.25">
      <c r="A10694" t="s">
        <v>128</v>
      </c>
      <c r="B10694" t="s">
        <v>360</v>
      </c>
      <c r="C10694" s="1">
        <v>0.31591793087683201</v>
      </c>
    </row>
    <row r="10695" spans="1:3" x14ac:dyDescent="0.25">
      <c r="A10695" t="s">
        <v>128</v>
      </c>
      <c r="B10695" t="s">
        <v>149</v>
      </c>
      <c r="C10695" s="1">
        <v>0.30631775922878202</v>
      </c>
    </row>
    <row r="10696" spans="1:3" x14ac:dyDescent="0.25">
      <c r="A10696" t="s">
        <v>128</v>
      </c>
      <c r="B10696" t="s">
        <v>361</v>
      </c>
      <c r="C10696" s="1">
        <v>0.30544264268972099</v>
      </c>
    </row>
    <row r="10697" spans="1:3" x14ac:dyDescent="0.25">
      <c r="A10697" t="s">
        <v>128</v>
      </c>
      <c r="B10697" t="s">
        <v>362</v>
      </c>
      <c r="C10697" s="1">
        <v>0.33569807477429497</v>
      </c>
    </row>
    <row r="10698" spans="1:3" x14ac:dyDescent="0.25">
      <c r="A10698" t="s">
        <v>128</v>
      </c>
      <c r="B10698" t="s">
        <v>246</v>
      </c>
      <c r="C10698" s="1">
        <v>0.34842663148316799</v>
      </c>
    </row>
    <row r="10699" spans="1:3" x14ac:dyDescent="0.25">
      <c r="A10699" t="s">
        <v>128</v>
      </c>
      <c r="B10699" t="s">
        <v>247</v>
      </c>
      <c r="C10699" s="1">
        <v>0.33631526980162502</v>
      </c>
    </row>
    <row r="10700" spans="1:3" x14ac:dyDescent="0.25">
      <c r="A10700" t="s">
        <v>128</v>
      </c>
      <c r="B10700" t="s">
        <v>248</v>
      </c>
      <c r="C10700" s="1">
        <v>0.33909541897290502</v>
      </c>
    </row>
    <row r="10701" spans="1:3" x14ac:dyDescent="0.25">
      <c r="A10701" t="s">
        <v>128</v>
      </c>
      <c r="B10701" t="s">
        <v>249</v>
      </c>
      <c r="C10701" s="1">
        <v>0.326445206818607</v>
      </c>
    </row>
    <row r="10702" spans="1:3" x14ac:dyDescent="0.25">
      <c r="A10702" t="s">
        <v>128</v>
      </c>
      <c r="B10702" t="s">
        <v>389</v>
      </c>
      <c r="C10702" s="1">
        <v>0.28897717293208702</v>
      </c>
    </row>
    <row r="10703" spans="1:3" x14ac:dyDescent="0.25">
      <c r="A10703" t="s">
        <v>128</v>
      </c>
      <c r="B10703" t="s">
        <v>150</v>
      </c>
      <c r="C10703" s="1">
        <v>0.35695257481892301</v>
      </c>
    </row>
    <row r="10704" spans="1:3" x14ac:dyDescent="0.25">
      <c r="A10704" t="s">
        <v>128</v>
      </c>
      <c r="B10704" t="s">
        <v>151</v>
      </c>
      <c r="C10704" s="1">
        <v>0.31522936794444301</v>
      </c>
    </row>
    <row r="10705" spans="1:3" x14ac:dyDescent="0.25">
      <c r="A10705" t="s">
        <v>128</v>
      </c>
      <c r="B10705" t="s">
        <v>250</v>
      </c>
      <c r="C10705" s="1">
        <v>0.35067775554510799</v>
      </c>
    </row>
    <row r="10706" spans="1:3" x14ac:dyDescent="0.25">
      <c r="A10706" t="s">
        <v>128</v>
      </c>
      <c r="B10706" t="s">
        <v>251</v>
      </c>
      <c r="C10706" s="1">
        <v>0.365015313638831</v>
      </c>
    </row>
    <row r="10707" spans="1:3" x14ac:dyDescent="0.25">
      <c r="A10707" t="s">
        <v>128</v>
      </c>
      <c r="B10707" t="s">
        <v>252</v>
      </c>
      <c r="C10707" s="1">
        <v>0.36618276955170898</v>
      </c>
    </row>
    <row r="10708" spans="1:3" x14ac:dyDescent="0.25">
      <c r="A10708" t="s">
        <v>128</v>
      </c>
      <c r="B10708" t="s">
        <v>253</v>
      </c>
      <c r="C10708" s="1">
        <v>0.34557697298468498</v>
      </c>
    </row>
    <row r="10709" spans="1:3" x14ac:dyDescent="0.25">
      <c r="A10709" t="s">
        <v>128</v>
      </c>
      <c r="B10709" t="s">
        <v>152</v>
      </c>
      <c r="C10709" s="1">
        <v>0.344408331169827</v>
      </c>
    </row>
    <row r="10710" spans="1:3" x14ac:dyDescent="0.25">
      <c r="A10710" t="s">
        <v>128</v>
      </c>
      <c r="B10710" t="s">
        <v>254</v>
      </c>
      <c r="C10710" s="1">
        <v>0.32326102831949699</v>
      </c>
    </row>
    <row r="10711" spans="1:3" x14ac:dyDescent="0.25">
      <c r="A10711" t="s">
        <v>128</v>
      </c>
      <c r="B10711" t="s">
        <v>255</v>
      </c>
      <c r="C10711" s="1">
        <v>0.33994512999868698</v>
      </c>
    </row>
    <row r="10712" spans="1:3" x14ac:dyDescent="0.25">
      <c r="A10712" t="s">
        <v>128</v>
      </c>
      <c r="B10712" t="s">
        <v>365</v>
      </c>
      <c r="C10712" s="1">
        <v>0.30069156439881101</v>
      </c>
    </row>
    <row r="10713" spans="1:3" x14ac:dyDescent="0.25">
      <c r="A10713" t="s">
        <v>128</v>
      </c>
      <c r="B10713" t="s">
        <v>256</v>
      </c>
      <c r="C10713" s="1">
        <v>0.32343594360219202</v>
      </c>
    </row>
    <row r="10714" spans="1:3" x14ac:dyDescent="0.25">
      <c r="A10714" t="s">
        <v>128</v>
      </c>
      <c r="B10714" t="s">
        <v>404</v>
      </c>
      <c r="C10714" s="1">
        <v>0.29766785566039899</v>
      </c>
    </row>
    <row r="10715" spans="1:3" x14ac:dyDescent="0.25">
      <c r="A10715" t="s">
        <v>128</v>
      </c>
      <c r="B10715" t="s">
        <v>366</v>
      </c>
      <c r="C10715" s="1">
        <v>0.332073376613013</v>
      </c>
    </row>
    <row r="10716" spans="1:3" x14ac:dyDescent="0.25">
      <c r="A10716" t="s">
        <v>128</v>
      </c>
      <c r="B10716" t="s">
        <v>257</v>
      </c>
      <c r="C10716" s="1">
        <v>0.36034706992934601</v>
      </c>
    </row>
    <row r="10717" spans="1:3" x14ac:dyDescent="0.25">
      <c r="A10717" t="s">
        <v>128</v>
      </c>
      <c r="B10717" t="s">
        <v>367</v>
      </c>
      <c r="C10717" s="1">
        <v>0.33152838691158798</v>
      </c>
    </row>
    <row r="10718" spans="1:3" x14ac:dyDescent="0.25">
      <c r="A10718" t="s">
        <v>128</v>
      </c>
      <c r="B10718" t="s">
        <v>368</v>
      </c>
      <c r="C10718" s="1">
        <v>0.33398692280191</v>
      </c>
    </row>
    <row r="10719" spans="1:3" x14ac:dyDescent="0.25">
      <c r="A10719" t="s">
        <v>128</v>
      </c>
      <c r="B10719" t="s">
        <v>258</v>
      </c>
      <c r="C10719" s="1">
        <v>0.35129390105193897</v>
      </c>
    </row>
    <row r="10720" spans="1:3" x14ac:dyDescent="0.25">
      <c r="A10720" t="s">
        <v>128</v>
      </c>
      <c r="B10720" t="s">
        <v>259</v>
      </c>
      <c r="C10720" s="1">
        <v>0.30782543615388303</v>
      </c>
    </row>
    <row r="10721" spans="1:3" x14ac:dyDescent="0.25">
      <c r="A10721" t="s">
        <v>128</v>
      </c>
      <c r="B10721" t="s">
        <v>416</v>
      </c>
      <c r="C10721" s="1">
        <v>0.333427060883902</v>
      </c>
    </row>
    <row r="10722" spans="1:3" x14ac:dyDescent="0.25">
      <c r="A10722" t="s">
        <v>128</v>
      </c>
      <c r="B10722" t="s">
        <v>369</v>
      </c>
      <c r="C10722" s="1">
        <v>0.33797818793534201</v>
      </c>
    </row>
    <row r="10723" spans="1:3" x14ac:dyDescent="0.25">
      <c r="A10723" t="s">
        <v>128</v>
      </c>
      <c r="B10723" t="s">
        <v>260</v>
      </c>
      <c r="C10723" s="1">
        <v>0.332563962763538</v>
      </c>
    </row>
    <row r="10724" spans="1:3" x14ac:dyDescent="0.25">
      <c r="A10724" t="s">
        <v>128</v>
      </c>
      <c r="B10724" t="s">
        <v>371</v>
      </c>
      <c r="C10724" s="1">
        <v>0.32865459325275598</v>
      </c>
    </row>
    <row r="10725" spans="1:3" x14ac:dyDescent="0.25">
      <c r="A10725" t="s">
        <v>128</v>
      </c>
      <c r="B10725" t="s">
        <v>261</v>
      </c>
      <c r="C10725" s="1">
        <v>0.34966255867258</v>
      </c>
    </row>
    <row r="10726" spans="1:3" x14ac:dyDescent="0.25">
      <c r="A10726" t="s">
        <v>128</v>
      </c>
      <c r="B10726" t="s">
        <v>262</v>
      </c>
      <c r="C10726" s="1">
        <v>0.333766672948206</v>
      </c>
    </row>
    <row r="10727" spans="1:3" x14ac:dyDescent="0.25">
      <c r="A10727" t="s">
        <v>128</v>
      </c>
      <c r="B10727" t="s">
        <v>417</v>
      </c>
      <c r="C10727" s="1">
        <v>0.30835390302923299</v>
      </c>
    </row>
    <row r="10728" spans="1:3" x14ac:dyDescent="0.25">
      <c r="A10728" t="s">
        <v>128</v>
      </c>
      <c r="B10728" t="s">
        <v>263</v>
      </c>
      <c r="C10728" s="1">
        <v>0.34251139562185401</v>
      </c>
    </row>
    <row r="10729" spans="1:3" x14ac:dyDescent="0.25">
      <c r="A10729" t="s">
        <v>128</v>
      </c>
      <c r="B10729" t="s">
        <v>264</v>
      </c>
      <c r="C10729" s="1">
        <v>0.33459571704013302</v>
      </c>
    </row>
    <row r="10730" spans="1:3" x14ac:dyDescent="0.25">
      <c r="A10730" t="s">
        <v>128</v>
      </c>
      <c r="B10730" t="s">
        <v>372</v>
      </c>
      <c r="C10730" s="1">
        <v>0.30418586156414201</v>
      </c>
    </row>
    <row r="10731" spans="1:3" x14ac:dyDescent="0.25">
      <c r="A10731" t="s">
        <v>128</v>
      </c>
      <c r="B10731" t="s">
        <v>383</v>
      </c>
      <c r="C10731" s="1">
        <v>0.32470849715568001</v>
      </c>
    </row>
    <row r="10732" spans="1:3" x14ac:dyDescent="0.25">
      <c r="A10732" t="s">
        <v>128</v>
      </c>
      <c r="B10732" t="s">
        <v>265</v>
      </c>
      <c r="C10732" s="1">
        <v>0.37346463400138802</v>
      </c>
    </row>
    <row r="10733" spans="1:3" x14ac:dyDescent="0.25">
      <c r="A10733" t="s">
        <v>128</v>
      </c>
      <c r="B10733" t="s">
        <v>406</v>
      </c>
      <c r="C10733" s="1">
        <v>0.29993988953109202</v>
      </c>
    </row>
    <row r="10734" spans="1:3" x14ac:dyDescent="0.25">
      <c r="A10734" t="s">
        <v>128</v>
      </c>
      <c r="B10734" t="s">
        <v>266</v>
      </c>
      <c r="C10734" s="1">
        <v>0.36596167752040598</v>
      </c>
    </row>
    <row r="10735" spans="1:3" x14ac:dyDescent="0.25">
      <c r="A10735" t="s">
        <v>128</v>
      </c>
      <c r="B10735" t="s">
        <v>267</v>
      </c>
      <c r="C10735" s="1">
        <v>0.354922524648629</v>
      </c>
    </row>
    <row r="10736" spans="1:3" x14ac:dyDescent="0.25">
      <c r="A10736" t="s">
        <v>128</v>
      </c>
      <c r="B10736" t="s">
        <v>268</v>
      </c>
      <c r="C10736" s="1">
        <v>0.327313460940584</v>
      </c>
    </row>
    <row r="10737" spans="1:3" x14ac:dyDescent="0.25">
      <c r="A10737" t="s">
        <v>128</v>
      </c>
      <c r="B10737" t="s">
        <v>269</v>
      </c>
      <c r="C10737" s="1">
        <v>0.34943618587596897</v>
      </c>
    </row>
    <row r="10738" spans="1:3" x14ac:dyDescent="0.25">
      <c r="A10738" t="s">
        <v>128</v>
      </c>
      <c r="B10738" t="s">
        <v>270</v>
      </c>
      <c r="C10738" s="1">
        <v>0.30805749727078602</v>
      </c>
    </row>
    <row r="10739" spans="1:3" x14ac:dyDescent="0.25">
      <c r="A10739" t="s">
        <v>128</v>
      </c>
      <c r="B10739" t="s">
        <v>271</v>
      </c>
      <c r="C10739" s="1">
        <v>0.368405360829347</v>
      </c>
    </row>
    <row r="10740" spans="1:3" x14ac:dyDescent="0.25">
      <c r="A10740" t="s">
        <v>128</v>
      </c>
      <c r="B10740" t="s">
        <v>375</v>
      </c>
      <c r="C10740" s="1">
        <v>0.30268544299492001</v>
      </c>
    </row>
    <row r="10741" spans="1:3" x14ac:dyDescent="0.25">
      <c r="A10741" t="s">
        <v>128</v>
      </c>
      <c r="B10741" t="s">
        <v>376</v>
      </c>
      <c r="C10741" s="1">
        <v>0.30488230668340099</v>
      </c>
    </row>
    <row r="10742" spans="1:3" x14ac:dyDescent="0.25">
      <c r="A10742" t="s">
        <v>128</v>
      </c>
      <c r="B10742" t="s">
        <v>418</v>
      </c>
      <c r="C10742" s="1">
        <v>0.28901507344667698</v>
      </c>
    </row>
    <row r="10743" spans="1:3" x14ac:dyDescent="0.25">
      <c r="A10743" t="s">
        <v>128</v>
      </c>
      <c r="B10743" t="s">
        <v>272</v>
      </c>
      <c r="C10743" s="1">
        <v>0.36312190813721401</v>
      </c>
    </row>
    <row r="10744" spans="1:3" x14ac:dyDescent="0.25">
      <c r="A10744" t="s">
        <v>128</v>
      </c>
      <c r="B10744" t="s">
        <v>273</v>
      </c>
      <c r="C10744" s="1">
        <v>0.35530434517807202</v>
      </c>
    </row>
    <row r="10745" spans="1:3" x14ac:dyDescent="0.25">
      <c r="A10745" t="s">
        <v>128</v>
      </c>
      <c r="B10745" t="s">
        <v>153</v>
      </c>
      <c r="C10745" s="1">
        <v>0.37032634423181199</v>
      </c>
    </row>
    <row r="10746" spans="1:3" x14ac:dyDescent="0.25">
      <c r="A10746" t="s">
        <v>310</v>
      </c>
      <c r="B10746" t="s">
        <v>162</v>
      </c>
      <c r="C10746" s="1">
        <v>0.30460622789826702</v>
      </c>
    </row>
    <row r="10747" spans="1:3" x14ac:dyDescent="0.25">
      <c r="A10747" t="s">
        <v>310</v>
      </c>
      <c r="B10747" t="s">
        <v>131</v>
      </c>
      <c r="C10747" s="1">
        <v>0.289671761624547</v>
      </c>
    </row>
    <row r="10748" spans="1:3" x14ac:dyDescent="0.25">
      <c r="A10748" t="s">
        <v>310</v>
      </c>
      <c r="B10748" t="s">
        <v>135</v>
      </c>
      <c r="C10748" s="1">
        <v>0.30094467990742901</v>
      </c>
    </row>
    <row r="10749" spans="1:3" x14ac:dyDescent="0.25">
      <c r="A10749" t="s">
        <v>310</v>
      </c>
      <c r="B10749" t="s">
        <v>227</v>
      </c>
      <c r="C10749" s="1">
        <v>0.29962344051839401</v>
      </c>
    </row>
    <row r="10750" spans="1:3" x14ac:dyDescent="0.25">
      <c r="A10750" t="s">
        <v>310</v>
      </c>
      <c r="B10750" t="s">
        <v>232</v>
      </c>
      <c r="C10750" s="1">
        <v>0.29764308014018398</v>
      </c>
    </row>
    <row r="10751" spans="1:3" x14ac:dyDescent="0.25">
      <c r="A10751" t="s">
        <v>310</v>
      </c>
      <c r="B10751" t="s">
        <v>237</v>
      </c>
      <c r="C10751" s="1">
        <v>0.29534707232590801</v>
      </c>
    </row>
    <row r="10752" spans="1:3" x14ac:dyDescent="0.25">
      <c r="A10752" t="s">
        <v>310</v>
      </c>
      <c r="B10752" t="s">
        <v>239</v>
      </c>
      <c r="C10752" s="1">
        <v>0.30893456034403499</v>
      </c>
    </row>
    <row r="10753" spans="1:3" x14ac:dyDescent="0.25">
      <c r="A10753" t="s">
        <v>310</v>
      </c>
      <c r="B10753" t="s">
        <v>242</v>
      </c>
      <c r="C10753" s="1">
        <v>0.30524007065113501</v>
      </c>
    </row>
    <row r="10754" spans="1:3" x14ac:dyDescent="0.25">
      <c r="A10754" t="s">
        <v>310</v>
      </c>
      <c r="B10754" t="s">
        <v>146</v>
      </c>
      <c r="C10754" s="1">
        <v>0.29863657906369601</v>
      </c>
    </row>
    <row r="10755" spans="1:3" x14ac:dyDescent="0.25">
      <c r="A10755" t="s">
        <v>310</v>
      </c>
      <c r="B10755" t="s">
        <v>244</v>
      </c>
      <c r="C10755" s="1">
        <v>0.291551218515265</v>
      </c>
    </row>
    <row r="10756" spans="1:3" x14ac:dyDescent="0.25">
      <c r="A10756" t="s">
        <v>310</v>
      </c>
      <c r="B10756" t="s">
        <v>253</v>
      </c>
      <c r="C10756" s="1">
        <v>0.29827616896886</v>
      </c>
    </row>
    <row r="10757" spans="1:3" x14ac:dyDescent="0.25">
      <c r="A10757" t="s">
        <v>310</v>
      </c>
      <c r="B10757" t="s">
        <v>254</v>
      </c>
      <c r="C10757" s="1">
        <v>0.28920094301164401</v>
      </c>
    </row>
    <row r="10758" spans="1:3" x14ac:dyDescent="0.25">
      <c r="A10758" t="s">
        <v>310</v>
      </c>
      <c r="B10758" t="s">
        <v>255</v>
      </c>
      <c r="C10758" s="1">
        <v>0.29010384237037701</v>
      </c>
    </row>
    <row r="10759" spans="1:3" x14ac:dyDescent="0.25">
      <c r="A10759" t="s">
        <v>410</v>
      </c>
      <c r="B10759" t="s">
        <v>200</v>
      </c>
      <c r="C10759" s="1">
        <v>0.31880042931777902</v>
      </c>
    </row>
    <row r="10760" spans="1:3" x14ac:dyDescent="0.25">
      <c r="A10760" t="s">
        <v>410</v>
      </c>
      <c r="B10760" t="s">
        <v>201</v>
      </c>
      <c r="C10760" s="1">
        <v>0.28948176363257599</v>
      </c>
    </row>
    <row r="10761" spans="1:3" x14ac:dyDescent="0.25">
      <c r="A10761" t="s">
        <v>410</v>
      </c>
      <c r="B10761" t="s">
        <v>394</v>
      </c>
      <c r="C10761" s="1">
        <v>0.30915540253743601</v>
      </c>
    </row>
    <row r="10762" spans="1:3" x14ac:dyDescent="0.25">
      <c r="A10762" t="s">
        <v>410</v>
      </c>
      <c r="B10762" t="s">
        <v>131</v>
      </c>
      <c r="C10762" s="1">
        <v>0.35274326262008299</v>
      </c>
    </row>
    <row r="10763" spans="1:3" x14ac:dyDescent="0.25">
      <c r="A10763" t="s">
        <v>410</v>
      </c>
      <c r="B10763" t="s">
        <v>325</v>
      </c>
      <c r="C10763" s="1">
        <v>0.303941517942586</v>
      </c>
    </row>
    <row r="10764" spans="1:3" x14ac:dyDescent="0.25">
      <c r="A10764" t="s">
        <v>410</v>
      </c>
      <c r="B10764" t="s">
        <v>208</v>
      </c>
      <c r="C10764" s="1">
        <v>0.33919493336138201</v>
      </c>
    </row>
    <row r="10765" spans="1:3" x14ac:dyDescent="0.25">
      <c r="A10765" t="s">
        <v>410</v>
      </c>
      <c r="B10765" t="s">
        <v>210</v>
      </c>
      <c r="C10765" s="1">
        <v>0.32730993539825998</v>
      </c>
    </row>
    <row r="10766" spans="1:3" x14ac:dyDescent="0.25">
      <c r="A10766" t="s">
        <v>410</v>
      </c>
      <c r="B10766" t="s">
        <v>212</v>
      </c>
      <c r="C10766" s="1">
        <v>0.308080770572634</v>
      </c>
    </row>
    <row r="10767" spans="1:3" x14ac:dyDescent="0.25">
      <c r="A10767" t="s">
        <v>410</v>
      </c>
      <c r="B10767" t="s">
        <v>214</v>
      </c>
      <c r="C10767" s="1">
        <v>0.31382180318033998</v>
      </c>
    </row>
    <row r="10768" spans="1:3" x14ac:dyDescent="0.25">
      <c r="A10768" t="s">
        <v>410</v>
      </c>
      <c r="B10768" t="s">
        <v>217</v>
      </c>
      <c r="C10768" s="1">
        <v>0.320513236790266</v>
      </c>
    </row>
    <row r="10769" spans="1:3" x14ac:dyDescent="0.25">
      <c r="A10769" t="s">
        <v>410</v>
      </c>
      <c r="B10769" t="s">
        <v>334</v>
      </c>
      <c r="C10769" s="1">
        <v>0.30202731621823597</v>
      </c>
    </row>
    <row r="10770" spans="1:3" x14ac:dyDescent="0.25">
      <c r="A10770" t="s">
        <v>410</v>
      </c>
      <c r="B10770" t="s">
        <v>219</v>
      </c>
      <c r="C10770" s="1">
        <v>0.32710290358854199</v>
      </c>
    </row>
    <row r="10771" spans="1:3" x14ac:dyDescent="0.25">
      <c r="A10771" t="s">
        <v>410</v>
      </c>
      <c r="B10771" t="s">
        <v>227</v>
      </c>
      <c r="C10771" s="1">
        <v>0.32891166389777499</v>
      </c>
    </row>
    <row r="10772" spans="1:3" x14ac:dyDescent="0.25">
      <c r="A10772" t="s">
        <v>410</v>
      </c>
      <c r="B10772" t="s">
        <v>228</v>
      </c>
      <c r="C10772" s="1">
        <v>0.33225708755755801</v>
      </c>
    </row>
    <row r="10773" spans="1:3" x14ac:dyDescent="0.25">
      <c r="A10773" t="s">
        <v>410</v>
      </c>
      <c r="B10773" t="s">
        <v>231</v>
      </c>
      <c r="C10773" s="1">
        <v>0.29696003413253802</v>
      </c>
    </row>
    <row r="10774" spans="1:3" x14ac:dyDescent="0.25">
      <c r="A10774" t="s">
        <v>410</v>
      </c>
      <c r="B10774" t="s">
        <v>350</v>
      </c>
      <c r="C10774" s="1">
        <v>0.31994626081531302</v>
      </c>
    </row>
    <row r="10775" spans="1:3" x14ac:dyDescent="0.25">
      <c r="A10775" t="s">
        <v>410</v>
      </c>
      <c r="B10775" t="s">
        <v>239</v>
      </c>
      <c r="C10775" s="1">
        <v>0.32257148726202001</v>
      </c>
    </row>
    <row r="10776" spans="1:3" x14ac:dyDescent="0.25">
      <c r="A10776" t="s">
        <v>410</v>
      </c>
      <c r="B10776" t="s">
        <v>142</v>
      </c>
      <c r="C10776" s="1">
        <v>0.29440609848253202</v>
      </c>
    </row>
    <row r="10777" spans="1:3" x14ac:dyDescent="0.25">
      <c r="A10777" t="s">
        <v>410</v>
      </c>
      <c r="B10777" t="s">
        <v>242</v>
      </c>
      <c r="C10777" s="1">
        <v>0.33209896156329399</v>
      </c>
    </row>
    <row r="10778" spans="1:3" x14ac:dyDescent="0.25">
      <c r="A10778" t="s">
        <v>410</v>
      </c>
      <c r="B10778" t="s">
        <v>243</v>
      </c>
      <c r="C10778" s="1">
        <v>0.29287538782762301</v>
      </c>
    </row>
    <row r="10779" spans="1:3" x14ac:dyDescent="0.25">
      <c r="A10779" t="s">
        <v>410</v>
      </c>
      <c r="B10779" t="s">
        <v>402</v>
      </c>
      <c r="C10779" s="1">
        <v>0.30146417156991101</v>
      </c>
    </row>
    <row r="10780" spans="1:3" x14ac:dyDescent="0.25">
      <c r="A10780" t="s">
        <v>410</v>
      </c>
      <c r="B10780" t="s">
        <v>250</v>
      </c>
      <c r="C10780" s="1">
        <v>0.34360512862784898</v>
      </c>
    </row>
    <row r="10781" spans="1:3" x14ac:dyDescent="0.25">
      <c r="A10781" t="s">
        <v>410</v>
      </c>
      <c r="B10781" t="s">
        <v>365</v>
      </c>
      <c r="C10781" s="1">
        <v>0.32488878520882303</v>
      </c>
    </row>
    <row r="10782" spans="1:3" x14ac:dyDescent="0.25">
      <c r="A10782" t="s">
        <v>410</v>
      </c>
      <c r="B10782" t="s">
        <v>369</v>
      </c>
      <c r="C10782" s="1">
        <v>0.314325316464239</v>
      </c>
    </row>
    <row r="10783" spans="1:3" x14ac:dyDescent="0.25">
      <c r="A10783" t="s">
        <v>410</v>
      </c>
      <c r="B10783" t="s">
        <v>261</v>
      </c>
      <c r="C10783" s="1">
        <v>0.35006874812937999</v>
      </c>
    </row>
    <row r="10784" spans="1:3" x14ac:dyDescent="0.25">
      <c r="A10784" t="s">
        <v>410</v>
      </c>
      <c r="B10784" t="s">
        <v>262</v>
      </c>
      <c r="C10784" s="1">
        <v>0.30604971247178397</v>
      </c>
    </row>
    <row r="10785" spans="1:3" x14ac:dyDescent="0.25">
      <c r="A10785" t="s">
        <v>410</v>
      </c>
      <c r="B10785" t="s">
        <v>383</v>
      </c>
      <c r="C10785" s="1">
        <v>0.326097864085372</v>
      </c>
    </row>
    <row r="10786" spans="1:3" x14ac:dyDescent="0.25">
      <c r="A10786" t="s">
        <v>410</v>
      </c>
      <c r="B10786" t="s">
        <v>271</v>
      </c>
      <c r="C10786" s="1">
        <v>0.29504365420306899</v>
      </c>
    </row>
    <row r="10787" spans="1:3" x14ac:dyDescent="0.25">
      <c r="A10787" t="s">
        <v>311</v>
      </c>
      <c r="B10787" t="s">
        <v>162</v>
      </c>
      <c r="C10787" s="1">
        <v>0.316705083688675</v>
      </c>
    </row>
    <row r="10788" spans="1:3" x14ac:dyDescent="0.25">
      <c r="A10788" t="s">
        <v>311</v>
      </c>
      <c r="B10788" t="s">
        <v>130</v>
      </c>
      <c r="C10788" s="1">
        <v>0.30131816046930299</v>
      </c>
    </row>
    <row r="10789" spans="1:3" x14ac:dyDescent="0.25">
      <c r="A10789" t="s">
        <v>311</v>
      </c>
      <c r="B10789" t="s">
        <v>131</v>
      </c>
      <c r="C10789" s="1">
        <v>0.34823425793157797</v>
      </c>
    </row>
    <row r="10790" spans="1:3" x14ac:dyDescent="0.25">
      <c r="A10790" t="s">
        <v>311</v>
      </c>
      <c r="B10790" t="s">
        <v>208</v>
      </c>
      <c r="C10790" s="1">
        <v>0.34726652720621198</v>
      </c>
    </row>
    <row r="10791" spans="1:3" x14ac:dyDescent="0.25">
      <c r="A10791" t="s">
        <v>311</v>
      </c>
      <c r="B10791" t="s">
        <v>214</v>
      </c>
      <c r="C10791" s="1">
        <v>0.29477613278644599</v>
      </c>
    </row>
    <row r="10792" spans="1:3" x14ac:dyDescent="0.25">
      <c r="A10792" t="s">
        <v>311</v>
      </c>
      <c r="B10792" t="s">
        <v>135</v>
      </c>
      <c r="C10792" s="1">
        <v>0.31652730595692802</v>
      </c>
    </row>
    <row r="10793" spans="1:3" x14ac:dyDescent="0.25">
      <c r="A10793" t="s">
        <v>311</v>
      </c>
      <c r="B10793" t="s">
        <v>227</v>
      </c>
      <c r="C10793" s="1">
        <v>0.34324605140967201</v>
      </c>
    </row>
    <row r="10794" spans="1:3" x14ac:dyDescent="0.25">
      <c r="A10794" t="s">
        <v>311</v>
      </c>
      <c r="B10794" t="s">
        <v>228</v>
      </c>
      <c r="C10794" s="1">
        <v>0.293799083307068</v>
      </c>
    </row>
    <row r="10795" spans="1:3" x14ac:dyDescent="0.25">
      <c r="A10795" t="s">
        <v>311</v>
      </c>
      <c r="B10795" t="s">
        <v>229</v>
      </c>
      <c r="C10795" s="1">
        <v>0.29323547697183899</v>
      </c>
    </row>
    <row r="10796" spans="1:3" x14ac:dyDescent="0.25">
      <c r="A10796" t="s">
        <v>311</v>
      </c>
      <c r="B10796" t="s">
        <v>342</v>
      </c>
      <c r="C10796" s="1">
        <v>0.291088577991789</v>
      </c>
    </row>
    <row r="10797" spans="1:3" x14ac:dyDescent="0.25">
      <c r="A10797" t="s">
        <v>311</v>
      </c>
      <c r="B10797" t="s">
        <v>232</v>
      </c>
      <c r="C10797" s="1">
        <v>0.310834790106294</v>
      </c>
    </row>
    <row r="10798" spans="1:3" x14ac:dyDescent="0.25">
      <c r="A10798" t="s">
        <v>311</v>
      </c>
      <c r="B10798" t="s">
        <v>141</v>
      </c>
      <c r="C10798" s="1">
        <v>0.30825803153651099</v>
      </c>
    </row>
    <row r="10799" spans="1:3" x14ac:dyDescent="0.25">
      <c r="A10799" t="s">
        <v>311</v>
      </c>
      <c r="B10799" t="s">
        <v>237</v>
      </c>
      <c r="C10799" s="1">
        <v>0.31154011496512601</v>
      </c>
    </row>
    <row r="10800" spans="1:3" x14ac:dyDescent="0.25">
      <c r="A10800" t="s">
        <v>311</v>
      </c>
      <c r="B10800" t="s">
        <v>239</v>
      </c>
      <c r="C10800" s="1">
        <v>0.36122823323863101</v>
      </c>
    </row>
    <row r="10801" spans="1:3" x14ac:dyDescent="0.25">
      <c r="A10801" t="s">
        <v>311</v>
      </c>
      <c r="B10801" t="s">
        <v>142</v>
      </c>
      <c r="C10801" s="1">
        <v>0.30856036192147601</v>
      </c>
    </row>
    <row r="10802" spans="1:3" x14ac:dyDescent="0.25">
      <c r="A10802" t="s">
        <v>311</v>
      </c>
      <c r="B10802" t="s">
        <v>143</v>
      </c>
      <c r="C10802" s="1">
        <v>0.295665146598872</v>
      </c>
    </row>
    <row r="10803" spans="1:3" x14ac:dyDescent="0.25">
      <c r="A10803" t="s">
        <v>311</v>
      </c>
      <c r="B10803" t="s">
        <v>242</v>
      </c>
      <c r="C10803" s="1">
        <v>0.35780718033559</v>
      </c>
    </row>
    <row r="10804" spans="1:3" x14ac:dyDescent="0.25">
      <c r="A10804" t="s">
        <v>311</v>
      </c>
      <c r="B10804" t="s">
        <v>146</v>
      </c>
      <c r="C10804" s="1">
        <v>0.337570794743771</v>
      </c>
    </row>
    <row r="10805" spans="1:3" x14ac:dyDescent="0.25">
      <c r="A10805" t="s">
        <v>311</v>
      </c>
      <c r="B10805" t="s">
        <v>243</v>
      </c>
      <c r="C10805" s="1">
        <v>0.306563823682593</v>
      </c>
    </row>
    <row r="10806" spans="1:3" x14ac:dyDescent="0.25">
      <c r="A10806" t="s">
        <v>311</v>
      </c>
      <c r="B10806" t="s">
        <v>245</v>
      </c>
      <c r="C10806" s="1">
        <v>0.32276547682214002</v>
      </c>
    </row>
    <row r="10807" spans="1:3" x14ac:dyDescent="0.25">
      <c r="A10807" t="s">
        <v>311</v>
      </c>
      <c r="B10807" t="s">
        <v>359</v>
      </c>
      <c r="C10807" s="1">
        <v>0.29166472932135601</v>
      </c>
    </row>
    <row r="10808" spans="1:3" x14ac:dyDescent="0.25">
      <c r="A10808" t="s">
        <v>311</v>
      </c>
      <c r="B10808" t="s">
        <v>247</v>
      </c>
      <c r="C10808" s="1">
        <v>0.29736402889300001</v>
      </c>
    </row>
    <row r="10809" spans="1:3" x14ac:dyDescent="0.25">
      <c r="A10809" t="s">
        <v>311</v>
      </c>
      <c r="B10809" t="s">
        <v>250</v>
      </c>
      <c r="C10809" s="1">
        <v>0.299440859822178</v>
      </c>
    </row>
    <row r="10810" spans="1:3" x14ac:dyDescent="0.25">
      <c r="A10810" t="s">
        <v>311</v>
      </c>
      <c r="B10810" t="s">
        <v>253</v>
      </c>
      <c r="C10810" s="1">
        <v>0.32120107703894002</v>
      </c>
    </row>
    <row r="10811" spans="1:3" x14ac:dyDescent="0.25">
      <c r="A10811" t="s">
        <v>311</v>
      </c>
      <c r="B10811" t="s">
        <v>152</v>
      </c>
      <c r="C10811" s="1">
        <v>0.29613800132995599</v>
      </c>
    </row>
    <row r="10812" spans="1:3" x14ac:dyDescent="0.25">
      <c r="A10812" t="s">
        <v>311</v>
      </c>
      <c r="B10812" t="s">
        <v>254</v>
      </c>
      <c r="C10812" s="1">
        <v>0.29234969888751899</v>
      </c>
    </row>
    <row r="10813" spans="1:3" x14ac:dyDescent="0.25">
      <c r="A10813" t="s">
        <v>311</v>
      </c>
      <c r="B10813" t="s">
        <v>255</v>
      </c>
      <c r="C10813" s="1">
        <v>0.30403270870858401</v>
      </c>
    </row>
    <row r="10814" spans="1:3" x14ac:dyDescent="0.25">
      <c r="A10814" t="s">
        <v>311</v>
      </c>
      <c r="B10814" t="s">
        <v>263</v>
      </c>
      <c r="C10814" s="1">
        <v>0.29857836427664702</v>
      </c>
    </row>
    <row r="10815" spans="1:3" x14ac:dyDescent="0.25">
      <c r="A10815" t="s">
        <v>311</v>
      </c>
      <c r="B10815" t="s">
        <v>265</v>
      </c>
      <c r="C10815" s="1">
        <v>0.30143033402834701</v>
      </c>
    </row>
    <row r="10816" spans="1:3" x14ac:dyDescent="0.25">
      <c r="A10816" t="s">
        <v>311</v>
      </c>
      <c r="B10816" t="s">
        <v>271</v>
      </c>
      <c r="C10816" s="1">
        <v>0.29781145578552198</v>
      </c>
    </row>
    <row r="10817" spans="1:3" x14ac:dyDescent="0.25">
      <c r="A10817" t="s">
        <v>311</v>
      </c>
      <c r="B10817" t="s">
        <v>272</v>
      </c>
      <c r="C10817" s="1">
        <v>0.29658556260324997</v>
      </c>
    </row>
    <row r="10818" spans="1:3" x14ac:dyDescent="0.25">
      <c r="A10818" t="s">
        <v>311</v>
      </c>
      <c r="B10818" t="s">
        <v>153</v>
      </c>
      <c r="C10818" s="1">
        <v>0.33273040546469401</v>
      </c>
    </row>
    <row r="10819" spans="1:3" x14ac:dyDescent="0.25">
      <c r="A10819" t="s">
        <v>312</v>
      </c>
      <c r="B10819" t="s">
        <v>162</v>
      </c>
      <c r="C10819" s="1">
        <v>0.29931873021438199</v>
      </c>
    </row>
    <row r="10820" spans="1:3" x14ac:dyDescent="0.25">
      <c r="A10820" t="s">
        <v>312</v>
      </c>
      <c r="B10820" t="s">
        <v>303</v>
      </c>
      <c r="C10820" s="1">
        <v>0.314219452691896</v>
      </c>
    </row>
    <row r="10821" spans="1:3" x14ac:dyDescent="0.25">
      <c r="A10821" t="s">
        <v>312</v>
      </c>
      <c r="B10821" t="s">
        <v>304</v>
      </c>
      <c r="C10821" s="1">
        <v>0.30095925514247002</v>
      </c>
    </row>
    <row r="10822" spans="1:3" x14ac:dyDescent="0.25">
      <c r="A10822" t="s">
        <v>312</v>
      </c>
      <c r="B10822" t="s">
        <v>200</v>
      </c>
      <c r="C10822" s="1">
        <v>0.32011224090103002</v>
      </c>
    </row>
    <row r="10823" spans="1:3" x14ac:dyDescent="0.25">
      <c r="A10823" t="s">
        <v>312</v>
      </c>
      <c r="B10823" t="s">
        <v>130</v>
      </c>
      <c r="C10823" s="1">
        <v>0.30401544629401001</v>
      </c>
    </row>
    <row r="10824" spans="1:3" x14ac:dyDescent="0.25">
      <c r="A10824" t="s">
        <v>312</v>
      </c>
      <c r="B10824" t="s">
        <v>131</v>
      </c>
      <c r="C10824" s="1">
        <v>0.37328599917636901</v>
      </c>
    </row>
    <row r="10825" spans="1:3" x14ac:dyDescent="0.25">
      <c r="A10825" t="s">
        <v>312</v>
      </c>
      <c r="B10825" t="s">
        <v>325</v>
      </c>
      <c r="C10825" s="1">
        <v>0.30809763001155199</v>
      </c>
    </row>
    <row r="10826" spans="1:3" x14ac:dyDescent="0.25">
      <c r="A10826" t="s">
        <v>312</v>
      </c>
      <c r="B10826" t="s">
        <v>208</v>
      </c>
      <c r="C10826" s="1">
        <v>0.36162582148948502</v>
      </c>
    </row>
    <row r="10827" spans="1:3" x14ac:dyDescent="0.25">
      <c r="A10827" t="s">
        <v>312</v>
      </c>
      <c r="B10827" t="s">
        <v>210</v>
      </c>
      <c r="C10827" s="1">
        <v>0.32449847696155498</v>
      </c>
    </row>
    <row r="10828" spans="1:3" x14ac:dyDescent="0.25">
      <c r="A10828" t="s">
        <v>312</v>
      </c>
      <c r="B10828" t="s">
        <v>329</v>
      </c>
      <c r="C10828" s="1">
        <v>0.29771120323662098</v>
      </c>
    </row>
    <row r="10829" spans="1:3" x14ac:dyDescent="0.25">
      <c r="A10829" t="s">
        <v>312</v>
      </c>
      <c r="B10829" t="s">
        <v>212</v>
      </c>
      <c r="C10829" s="1">
        <v>0.30196129265421401</v>
      </c>
    </row>
    <row r="10830" spans="1:3" x14ac:dyDescent="0.25">
      <c r="A10830" t="s">
        <v>312</v>
      </c>
      <c r="B10830" t="s">
        <v>213</v>
      </c>
      <c r="C10830" s="1">
        <v>0.29319296104450399</v>
      </c>
    </row>
    <row r="10831" spans="1:3" x14ac:dyDescent="0.25">
      <c r="A10831" t="s">
        <v>312</v>
      </c>
      <c r="B10831" t="s">
        <v>331</v>
      </c>
      <c r="C10831" s="1">
        <v>0.29889274486796802</v>
      </c>
    </row>
    <row r="10832" spans="1:3" x14ac:dyDescent="0.25">
      <c r="A10832" t="s">
        <v>312</v>
      </c>
      <c r="B10832" t="s">
        <v>214</v>
      </c>
      <c r="C10832" s="1">
        <v>0.336025783232972</v>
      </c>
    </row>
    <row r="10833" spans="1:3" x14ac:dyDescent="0.25">
      <c r="A10833" t="s">
        <v>312</v>
      </c>
      <c r="B10833" t="s">
        <v>135</v>
      </c>
      <c r="C10833" s="1">
        <v>0.29028712382288802</v>
      </c>
    </row>
    <row r="10834" spans="1:3" x14ac:dyDescent="0.25">
      <c r="A10834" t="s">
        <v>312</v>
      </c>
      <c r="B10834" t="s">
        <v>217</v>
      </c>
      <c r="C10834" s="1">
        <v>0.30673736317222899</v>
      </c>
    </row>
    <row r="10835" spans="1:3" x14ac:dyDescent="0.25">
      <c r="A10835" t="s">
        <v>312</v>
      </c>
      <c r="B10835" t="s">
        <v>334</v>
      </c>
      <c r="C10835" s="1">
        <v>0.29284585568150601</v>
      </c>
    </row>
    <row r="10836" spans="1:3" x14ac:dyDescent="0.25">
      <c r="A10836" t="s">
        <v>312</v>
      </c>
      <c r="B10836" t="s">
        <v>219</v>
      </c>
      <c r="C10836" s="1">
        <v>0.33384039146636801</v>
      </c>
    </row>
    <row r="10837" spans="1:3" x14ac:dyDescent="0.25">
      <c r="A10837" t="s">
        <v>312</v>
      </c>
      <c r="B10837" t="s">
        <v>337</v>
      </c>
      <c r="C10837" s="1">
        <v>0.300838080312541</v>
      </c>
    </row>
    <row r="10838" spans="1:3" x14ac:dyDescent="0.25">
      <c r="A10838" t="s">
        <v>312</v>
      </c>
      <c r="B10838" t="s">
        <v>227</v>
      </c>
      <c r="C10838" s="1">
        <v>0.35266812902823202</v>
      </c>
    </row>
    <row r="10839" spans="1:3" x14ac:dyDescent="0.25">
      <c r="A10839" t="s">
        <v>312</v>
      </c>
      <c r="B10839" t="s">
        <v>228</v>
      </c>
      <c r="C10839" s="1">
        <v>0.33216318451298599</v>
      </c>
    </row>
    <row r="10840" spans="1:3" x14ac:dyDescent="0.25">
      <c r="A10840" t="s">
        <v>312</v>
      </c>
      <c r="B10840" t="s">
        <v>229</v>
      </c>
      <c r="C10840" s="1">
        <v>0.31427064404773603</v>
      </c>
    </row>
    <row r="10841" spans="1:3" x14ac:dyDescent="0.25">
      <c r="A10841" t="s">
        <v>312</v>
      </c>
      <c r="B10841" t="s">
        <v>341</v>
      </c>
      <c r="C10841" s="1">
        <v>0.29720560817304997</v>
      </c>
    </row>
    <row r="10842" spans="1:3" x14ac:dyDescent="0.25">
      <c r="A10842" t="s">
        <v>312</v>
      </c>
      <c r="B10842" t="s">
        <v>400</v>
      </c>
      <c r="C10842" s="1">
        <v>0.28978402084713001</v>
      </c>
    </row>
    <row r="10843" spans="1:3" x14ac:dyDescent="0.25">
      <c r="A10843" t="s">
        <v>312</v>
      </c>
      <c r="B10843" t="s">
        <v>235</v>
      </c>
      <c r="C10843" s="1">
        <v>0.29574927952812002</v>
      </c>
    </row>
    <row r="10844" spans="1:3" x14ac:dyDescent="0.25">
      <c r="A10844" t="s">
        <v>312</v>
      </c>
      <c r="B10844" t="s">
        <v>141</v>
      </c>
      <c r="C10844" s="1">
        <v>0.30655601868607202</v>
      </c>
    </row>
    <row r="10845" spans="1:3" x14ac:dyDescent="0.25">
      <c r="A10845" t="s">
        <v>312</v>
      </c>
      <c r="B10845" t="s">
        <v>349</v>
      </c>
      <c r="C10845" s="1">
        <v>0.29309354007813099</v>
      </c>
    </row>
    <row r="10846" spans="1:3" x14ac:dyDescent="0.25">
      <c r="A10846" t="s">
        <v>312</v>
      </c>
      <c r="B10846" t="s">
        <v>350</v>
      </c>
      <c r="C10846" s="1">
        <v>0.29459256175999698</v>
      </c>
    </row>
    <row r="10847" spans="1:3" x14ac:dyDescent="0.25">
      <c r="A10847" t="s">
        <v>312</v>
      </c>
      <c r="B10847" t="s">
        <v>351</v>
      </c>
      <c r="C10847" s="1">
        <v>0.29592561157309899</v>
      </c>
    </row>
    <row r="10848" spans="1:3" x14ac:dyDescent="0.25">
      <c r="A10848" t="s">
        <v>312</v>
      </c>
      <c r="B10848" t="s">
        <v>239</v>
      </c>
      <c r="C10848" s="1">
        <v>0.35999993317801099</v>
      </c>
    </row>
    <row r="10849" spans="1:3" x14ac:dyDescent="0.25">
      <c r="A10849" t="s">
        <v>312</v>
      </c>
      <c r="B10849" t="s">
        <v>142</v>
      </c>
      <c r="C10849" s="1">
        <v>0.33056298217251701</v>
      </c>
    </row>
    <row r="10850" spans="1:3" x14ac:dyDescent="0.25">
      <c r="A10850" t="s">
        <v>312</v>
      </c>
      <c r="B10850" t="s">
        <v>242</v>
      </c>
      <c r="C10850" s="1">
        <v>0.360427323531331</v>
      </c>
    </row>
    <row r="10851" spans="1:3" x14ac:dyDescent="0.25">
      <c r="A10851" t="s">
        <v>312</v>
      </c>
      <c r="B10851" t="s">
        <v>146</v>
      </c>
      <c r="C10851" s="1">
        <v>0.32733835192042299</v>
      </c>
    </row>
    <row r="10852" spans="1:3" x14ac:dyDescent="0.25">
      <c r="A10852" t="s">
        <v>312</v>
      </c>
      <c r="B10852" t="s">
        <v>243</v>
      </c>
      <c r="C10852" s="1">
        <v>0.328519462593933</v>
      </c>
    </row>
    <row r="10853" spans="1:3" x14ac:dyDescent="0.25">
      <c r="A10853" t="s">
        <v>312</v>
      </c>
      <c r="B10853" t="s">
        <v>358</v>
      </c>
      <c r="C10853" s="1">
        <v>0.313433128503537</v>
      </c>
    </row>
    <row r="10854" spans="1:3" x14ac:dyDescent="0.25">
      <c r="A10854" t="s">
        <v>312</v>
      </c>
      <c r="B10854" t="s">
        <v>245</v>
      </c>
      <c r="C10854" s="1">
        <v>0.30968375744042098</v>
      </c>
    </row>
    <row r="10855" spans="1:3" x14ac:dyDescent="0.25">
      <c r="A10855" t="s">
        <v>312</v>
      </c>
      <c r="B10855" t="s">
        <v>250</v>
      </c>
      <c r="C10855" s="1">
        <v>0.342592924990337</v>
      </c>
    </row>
    <row r="10856" spans="1:3" x14ac:dyDescent="0.25">
      <c r="A10856" t="s">
        <v>312</v>
      </c>
      <c r="B10856" t="s">
        <v>152</v>
      </c>
      <c r="C10856" s="1">
        <v>0.33026916097077202</v>
      </c>
    </row>
    <row r="10857" spans="1:3" x14ac:dyDescent="0.25">
      <c r="A10857" t="s">
        <v>312</v>
      </c>
      <c r="B10857" t="s">
        <v>255</v>
      </c>
      <c r="C10857" s="1">
        <v>0.29612359998564702</v>
      </c>
    </row>
    <row r="10858" spans="1:3" x14ac:dyDescent="0.25">
      <c r="A10858" t="s">
        <v>312</v>
      </c>
      <c r="B10858" t="s">
        <v>365</v>
      </c>
      <c r="C10858" s="1">
        <v>0.31752928641249101</v>
      </c>
    </row>
    <row r="10859" spans="1:3" x14ac:dyDescent="0.25">
      <c r="A10859" t="s">
        <v>312</v>
      </c>
      <c r="B10859" t="s">
        <v>367</v>
      </c>
      <c r="C10859" s="1">
        <v>0.29229999485894498</v>
      </c>
    </row>
    <row r="10860" spans="1:3" x14ac:dyDescent="0.25">
      <c r="A10860" t="s">
        <v>312</v>
      </c>
      <c r="B10860" t="s">
        <v>369</v>
      </c>
      <c r="C10860" s="1">
        <v>0.31719877967540899</v>
      </c>
    </row>
    <row r="10861" spans="1:3" x14ac:dyDescent="0.25">
      <c r="A10861" t="s">
        <v>312</v>
      </c>
      <c r="B10861" t="s">
        <v>261</v>
      </c>
      <c r="C10861" s="1">
        <v>0.33310965514038599</v>
      </c>
    </row>
    <row r="10862" spans="1:3" x14ac:dyDescent="0.25">
      <c r="A10862" t="s">
        <v>312</v>
      </c>
      <c r="B10862" t="s">
        <v>262</v>
      </c>
      <c r="C10862" s="1">
        <v>0.293622022309177</v>
      </c>
    </row>
    <row r="10863" spans="1:3" x14ac:dyDescent="0.25">
      <c r="A10863" t="s">
        <v>312</v>
      </c>
      <c r="B10863" t="s">
        <v>383</v>
      </c>
      <c r="C10863" s="1">
        <v>0.31263157255994101</v>
      </c>
    </row>
    <row r="10864" spans="1:3" x14ac:dyDescent="0.25">
      <c r="A10864" t="s">
        <v>312</v>
      </c>
      <c r="B10864" t="s">
        <v>265</v>
      </c>
      <c r="C10864" s="1">
        <v>0.31500848184962799</v>
      </c>
    </row>
    <row r="10865" spans="1:3" x14ac:dyDescent="0.25">
      <c r="A10865" t="s">
        <v>312</v>
      </c>
      <c r="B10865" t="s">
        <v>266</v>
      </c>
      <c r="C10865" s="1">
        <v>0.30503067330083899</v>
      </c>
    </row>
    <row r="10866" spans="1:3" x14ac:dyDescent="0.25">
      <c r="A10866" t="s">
        <v>312</v>
      </c>
      <c r="B10866" t="s">
        <v>271</v>
      </c>
      <c r="C10866" s="1">
        <v>0.304117201760712</v>
      </c>
    </row>
    <row r="10867" spans="1:3" x14ac:dyDescent="0.25">
      <c r="A10867" t="s">
        <v>312</v>
      </c>
      <c r="B10867" t="s">
        <v>418</v>
      </c>
      <c r="C10867" s="1">
        <v>0.293788452969034</v>
      </c>
    </row>
    <row r="10868" spans="1:3" x14ac:dyDescent="0.25">
      <c r="A10868" t="s">
        <v>312</v>
      </c>
      <c r="B10868" t="s">
        <v>272</v>
      </c>
      <c r="C10868" s="1">
        <v>0.30047941299026099</v>
      </c>
    </row>
    <row r="10869" spans="1:3" x14ac:dyDescent="0.25">
      <c r="A10869" t="s">
        <v>312</v>
      </c>
      <c r="B10869" t="s">
        <v>153</v>
      </c>
      <c r="C10869" s="1">
        <v>0.32539054754643298</v>
      </c>
    </row>
    <row r="10870" spans="1:3" x14ac:dyDescent="0.25">
      <c r="A10870" t="s">
        <v>313</v>
      </c>
      <c r="B10870" t="s">
        <v>130</v>
      </c>
      <c r="C10870" s="1">
        <v>0.289905531373014</v>
      </c>
    </row>
    <row r="10871" spans="1:3" x14ac:dyDescent="0.25">
      <c r="A10871" t="s">
        <v>313</v>
      </c>
      <c r="B10871" t="s">
        <v>131</v>
      </c>
      <c r="C10871" s="1">
        <v>0.32791189692220302</v>
      </c>
    </row>
    <row r="10872" spans="1:3" x14ac:dyDescent="0.25">
      <c r="A10872" t="s">
        <v>313</v>
      </c>
      <c r="B10872" t="s">
        <v>208</v>
      </c>
      <c r="C10872" s="1">
        <v>0.31786399884706401</v>
      </c>
    </row>
    <row r="10873" spans="1:3" x14ac:dyDescent="0.25">
      <c r="A10873" t="s">
        <v>313</v>
      </c>
      <c r="B10873" t="s">
        <v>214</v>
      </c>
      <c r="C10873" s="1">
        <v>0.302282606429082</v>
      </c>
    </row>
    <row r="10874" spans="1:3" x14ac:dyDescent="0.25">
      <c r="A10874" t="s">
        <v>313</v>
      </c>
      <c r="B10874" t="s">
        <v>227</v>
      </c>
      <c r="C10874" s="1">
        <v>0.294010196790365</v>
      </c>
    </row>
    <row r="10875" spans="1:3" x14ac:dyDescent="0.25">
      <c r="A10875" t="s">
        <v>313</v>
      </c>
      <c r="B10875" t="s">
        <v>239</v>
      </c>
      <c r="C10875" s="1">
        <v>0.32216110359164801</v>
      </c>
    </row>
    <row r="10876" spans="1:3" x14ac:dyDescent="0.25">
      <c r="A10876" t="s">
        <v>313</v>
      </c>
      <c r="B10876" t="s">
        <v>142</v>
      </c>
      <c r="C10876" s="1">
        <v>0.32351328436951998</v>
      </c>
    </row>
    <row r="10877" spans="1:3" x14ac:dyDescent="0.25">
      <c r="A10877" t="s">
        <v>313</v>
      </c>
      <c r="B10877" t="s">
        <v>242</v>
      </c>
      <c r="C10877" s="1">
        <v>0.31001707534565098</v>
      </c>
    </row>
    <row r="10878" spans="1:3" x14ac:dyDescent="0.25">
      <c r="A10878" t="s">
        <v>313</v>
      </c>
      <c r="B10878" t="s">
        <v>146</v>
      </c>
      <c r="C10878" s="1">
        <v>0.30759537767212403</v>
      </c>
    </row>
    <row r="10879" spans="1:3" x14ac:dyDescent="0.25">
      <c r="A10879" t="s">
        <v>313</v>
      </c>
      <c r="B10879" t="s">
        <v>250</v>
      </c>
      <c r="C10879" s="1">
        <v>0.30639265901602902</v>
      </c>
    </row>
    <row r="10880" spans="1:3" x14ac:dyDescent="0.25">
      <c r="A10880" t="s">
        <v>313</v>
      </c>
      <c r="B10880" t="s">
        <v>152</v>
      </c>
      <c r="C10880" s="1">
        <v>0.33836812449096998</v>
      </c>
    </row>
    <row r="10881" spans="1:3" x14ac:dyDescent="0.25">
      <c r="A10881" t="s">
        <v>313</v>
      </c>
      <c r="B10881" t="s">
        <v>153</v>
      </c>
      <c r="C10881" s="1">
        <v>0.30766987738940599</v>
      </c>
    </row>
    <row r="10882" spans="1:3" x14ac:dyDescent="0.25">
      <c r="A10882" t="s">
        <v>387</v>
      </c>
      <c r="B10882" t="s">
        <v>253</v>
      </c>
      <c r="C10882" s="1">
        <v>0.30123254859379101</v>
      </c>
    </row>
    <row r="10883" spans="1:3" x14ac:dyDescent="0.25">
      <c r="A10883" t="s">
        <v>477</v>
      </c>
      <c r="B10883" t="s">
        <v>135</v>
      </c>
      <c r="C10883" s="1">
        <v>0.30064956156371703</v>
      </c>
    </row>
    <row r="10884" spans="1:3" x14ac:dyDescent="0.25">
      <c r="A10884" t="s">
        <v>477</v>
      </c>
      <c r="B10884" t="s">
        <v>239</v>
      </c>
      <c r="C10884" s="1">
        <v>0.29044228902007402</v>
      </c>
    </row>
    <row r="10885" spans="1:3" x14ac:dyDescent="0.25">
      <c r="A10885" t="s">
        <v>477</v>
      </c>
      <c r="B10885" t="s">
        <v>152</v>
      </c>
      <c r="C10885" s="1">
        <v>0.31178409223173098</v>
      </c>
    </row>
    <row r="10886" spans="1:3" x14ac:dyDescent="0.25">
      <c r="A10886" t="s">
        <v>314</v>
      </c>
      <c r="B10886" t="s">
        <v>131</v>
      </c>
      <c r="C10886" s="1">
        <v>0.29368156488299302</v>
      </c>
    </row>
    <row r="10887" spans="1:3" x14ac:dyDescent="0.25">
      <c r="A10887" t="s">
        <v>314</v>
      </c>
      <c r="B10887" t="s">
        <v>135</v>
      </c>
      <c r="C10887" s="1">
        <v>0.30893442461248999</v>
      </c>
    </row>
    <row r="10888" spans="1:3" x14ac:dyDescent="0.25">
      <c r="A10888" t="s">
        <v>314</v>
      </c>
      <c r="B10888" t="s">
        <v>239</v>
      </c>
      <c r="C10888" s="1">
        <v>0.31227500085240401</v>
      </c>
    </row>
    <row r="10889" spans="1:3" x14ac:dyDescent="0.25">
      <c r="A10889" t="s">
        <v>314</v>
      </c>
      <c r="B10889" t="s">
        <v>142</v>
      </c>
      <c r="C10889" s="1">
        <v>0.29110561482813002</v>
      </c>
    </row>
    <row r="10890" spans="1:3" x14ac:dyDescent="0.25">
      <c r="A10890" t="s">
        <v>314</v>
      </c>
      <c r="B10890" t="s">
        <v>143</v>
      </c>
      <c r="C10890" s="1">
        <v>0.29897960543443097</v>
      </c>
    </row>
    <row r="10891" spans="1:3" x14ac:dyDescent="0.25">
      <c r="A10891" t="s">
        <v>314</v>
      </c>
      <c r="B10891" t="s">
        <v>242</v>
      </c>
      <c r="C10891" s="1">
        <v>0.29656696133198601</v>
      </c>
    </row>
    <row r="10892" spans="1:3" x14ac:dyDescent="0.25">
      <c r="A10892" t="s">
        <v>314</v>
      </c>
      <c r="B10892" t="s">
        <v>146</v>
      </c>
      <c r="C10892" s="1">
        <v>0.31017852425724401</v>
      </c>
    </row>
    <row r="10893" spans="1:3" x14ac:dyDescent="0.25">
      <c r="A10893" t="s">
        <v>314</v>
      </c>
      <c r="B10893" t="s">
        <v>245</v>
      </c>
      <c r="C10893" s="1">
        <v>0.29600100402747098</v>
      </c>
    </row>
    <row r="10894" spans="1:3" x14ac:dyDescent="0.25">
      <c r="A10894" t="s">
        <v>314</v>
      </c>
      <c r="B10894" t="s">
        <v>152</v>
      </c>
      <c r="C10894" s="1">
        <v>0.32278337333733598</v>
      </c>
    </row>
    <row r="10895" spans="1:3" x14ac:dyDescent="0.25">
      <c r="A10895" t="s">
        <v>314</v>
      </c>
      <c r="B10895" t="s">
        <v>153</v>
      </c>
      <c r="C10895" s="1">
        <v>0.28940305964655599</v>
      </c>
    </row>
    <row r="10896" spans="1:3" x14ac:dyDescent="0.25">
      <c r="A10896" t="s">
        <v>199</v>
      </c>
      <c r="B10896" t="s">
        <v>154</v>
      </c>
      <c r="C10896" s="1">
        <v>0.29532184565772901</v>
      </c>
    </row>
    <row r="10897" spans="1:3" x14ac:dyDescent="0.25">
      <c r="A10897" t="s">
        <v>199</v>
      </c>
      <c r="B10897" t="s">
        <v>200</v>
      </c>
      <c r="C10897" s="1">
        <v>0.37443779176929398</v>
      </c>
    </row>
    <row r="10898" spans="1:3" x14ac:dyDescent="0.25">
      <c r="A10898" t="s">
        <v>199</v>
      </c>
      <c r="B10898" t="s">
        <v>201</v>
      </c>
      <c r="C10898" s="1">
        <v>0.30256265918873199</v>
      </c>
    </row>
    <row r="10899" spans="1:3" x14ac:dyDescent="0.25">
      <c r="A10899" t="s">
        <v>199</v>
      </c>
      <c r="B10899" t="s">
        <v>205</v>
      </c>
      <c r="C10899" s="1">
        <v>0.29385988514080302</v>
      </c>
    </row>
    <row r="10900" spans="1:3" x14ac:dyDescent="0.25">
      <c r="A10900" t="s">
        <v>199</v>
      </c>
      <c r="B10900" t="s">
        <v>394</v>
      </c>
      <c r="C10900" s="1">
        <v>0.30339438303795502</v>
      </c>
    </row>
    <row r="10901" spans="1:3" x14ac:dyDescent="0.25">
      <c r="A10901" t="s">
        <v>199</v>
      </c>
      <c r="B10901" t="s">
        <v>318</v>
      </c>
      <c r="C10901" s="1">
        <v>0.29074247690308602</v>
      </c>
    </row>
    <row r="10902" spans="1:3" x14ac:dyDescent="0.25">
      <c r="A10902" t="s">
        <v>199</v>
      </c>
      <c r="B10902" t="s">
        <v>131</v>
      </c>
      <c r="C10902" s="1">
        <v>0.35945908001937799</v>
      </c>
    </row>
    <row r="10903" spans="1:3" x14ac:dyDescent="0.25">
      <c r="A10903" t="s">
        <v>199</v>
      </c>
      <c r="B10903" t="s">
        <v>208</v>
      </c>
      <c r="C10903" s="1">
        <v>0.36485185997355302</v>
      </c>
    </row>
    <row r="10904" spans="1:3" x14ac:dyDescent="0.25">
      <c r="A10904" t="s">
        <v>199</v>
      </c>
      <c r="B10904" t="s">
        <v>209</v>
      </c>
      <c r="C10904" s="1">
        <v>0.29531129213872198</v>
      </c>
    </row>
    <row r="10905" spans="1:3" x14ac:dyDescent="0.25">
      <c r="A10905" t="s">
        <v>199</v>
      </c>
      <c r="B10905" t="s">
        <v>213</v>
      </c>
      <c r="C10905" s="1">
        <v>0.293998670125242</v>
      </c>
    </row>
    <row r="10906" spans="1:3" x14ac:dyDescent="0.25">
      <c r="A10906" t="s">
        <v>199</v>
      </c>
      <c r="B10906" t="s">
        <v>214</v>
      </c>
      <c r="C10906" s="1">
        <v>0.297944801982722</v>
      </c>
    </row>
    <row r="10907" spans="1:3" x14ac:dyDescent="0.25">
      <c r="A10907" t="s">
        <v>199</v>
      </c>
      <c r="B10907" t="s">
        <v>215</v>
      </c>
      <c r="C10907" s="1">
        <v>0.29054221492909199</v>
      </c>
    </row>
    <row r="10908" spans="1:3" x14ac:dyDescent="0.25">
      <c r="A10908" t="s">
        <v>199</v>
      </c>
      <c r="B10908" t="s">
        <v>216</v>
      </c>
      <c r="C10908" s="1">
        <v>0.29395899925575902</v>
      </c>
    </row>
    <row r="10909" spans="1:3" x14ac:dyDescent="0.25">
      <c r="A10909" t="s">
        <v>199</v>
      </c>
      <c r="B10909" t="s">
        <v>334</v>
      </c>
      <c r="C10909" s="1">
        <v>0.296695771481642</v>
      </c>
    </row>
    <row r="10910" spans="1:3" x14ac:dyDescent="0.25">
      <c r="A10910" t="s">
        <v>199</v>
      </c>
      <c r="B10910" t="s">
        <v>221</v>
      </c>
      <c r="C10910" s="1">
        <v>0.289113524382971</v>
      </c>
    </row>
    <row r="10911" spans="1:3" x14ac:dyDescent="0.25">
      <c r="A10911" t="s">
        <v>199</v>
      </c>
      <c r="B10911" t="s">
        <v>137</v>
      </c>
      <c r="C10911" s="1">
        <v>0.32591206188894101</v>
      </c>
    </row>
    <row r="10912" spans="1:3" x14ac:dyDescent="0.25">
      <c r="A10912" t="s">
        <v>199</v>
      </c>
      <c r="B10912" t="s">
        <v>227</v>
      </c>
      <c r="C10912" s="1">
        <v>0.32347330204292302</v>
      </c>
    </row>
    <row r="10913" spans="1:3" x14ac:dyDescent="0.25">
      <c r="A10913" t="s">
        <v>199</v>
      </c>
      <c r="B10913" t="s">
        <v>228</v>
      </c>
      <c r="C10913" s="1">
        <v>0.35389067897948701</v>
      </c>
    </row>
    <row r="10914" spans="1:3" x14ac:dyDescent="0.25">
      <c r="A10914" t="s">
        <v>199</v>
      </c>
      <c r="B10914" t="s">
        <v>231</v>
      </c>
      <c r="C10914" s="1">
        <v>0.36304587501346203</v>
      </c>
    </row>
    <row r="10915" spans="1:3" x14ac:dyDescent="0.25">
      <c r="A10915" t="s">
        <v>199</v>
      </c>
      <c r="B10915" t="s">
        <v>233</v>
      </c>
      <c r="C10915" s="1">
        <v>0.34390124171263797</v>
      </c>
    </row>
    <row r="10916" spans="1:3" x14ac:dyDescent="0.25">
      <c r="A10916" t="s">
        <v>199</v>
      </c>
      <c r="B10916" t="s">
        <v>140</v>
      </c>
      <c r="C10916" s="1">
        <v>0.32767268529940202</v>
      </c>
    </row>
    <row r="10917" spans="1:3" x14ac:dyDescent="0.25">
      <c r="A10917" t="s">
        <v>199</v>
      </c>
      <c r="B10917" t="s">
        <v>409</v>
      </c>
      <c r="C10917" s="1">
        <v>0.33399419549056197</v>
      </c>
    </row>
    <row r="10918" spans="1:3" x14ac:dyDescent="0.25">
      <c r="A10918" t="s">
        <v>199</v>
      </c>
      <c r="B10918" t="s">
        <v>236</v>
      </c>
      <c r="C10918" s="1">
        <v>0.320175425167608</v>
      </c>
    </row>
    <row r="10919" spans="1:3" x14ac:dyDescent="0.25">
      <c r="A10919" t="s">
        <v>199</v>
      </c>
      <c r="B10919" t="s">
        <v>350</v>
      </c>
      <c r="C10919" s="1">
        <v>0.31839290421447702</v>
      </c>
    </row>
    <row r="10920" spans="1:3" x14ac:dyDescent="0.25">
      <c r="A10920" t="s">
        <v>199</v>
      </c>
      <c r="B10920" t="s">
        <v>239</v>
      </c>
      <c r="C10920" s="1">
        <v>0.31166504431022701</v>
      </c>
    </row>
    <row r="10921" spans="1:3" x14ac:dyDescent="0.25">
      <c r="A10921" t="s">
        <v>199</v>
      </c>
      <c r="B10921" t="s">
        <v>242</v>
      </c>
      <c r="C10921" s="1">
        <v>0.35046508291149098</v>
      </c>
    </row>
    <row r="10922" spans="1:3" x14ac:dyDescent="0.25">
      <c r="A10922" t="s">
        <v>199</v>
      </c>
      <c r="B10922" t="s">
        <v>246</v>
      </c>
      <c r="C10922" s="1">
        <v>0.29394703670276801</v>
      </c>
    </row>
    <row r="10923" spans="1:3" x14ac:dyDescent="0.25">
      <c r="A10923" t="s">
        <v>199</v>
      </c>
      <c r="B10923" t="s">
        <v>250</v>
      </c>
      <c r="C10923" s="1">
        <v>0.31406065390014398</v>
      </c>
    </row>
    <row r="10924" spans="1:3" x14ac:dyDescent="0.25">
      <c r="A10924" t="s">
        <v>199</v>
      </c>
      <c r="B10924" t="s">
        <v>252</v>
      </c>
      <c r="C10924" s="1">
        <v>0.29175074669308099</v>
      </c>
    </row>
    <row r="10925" spans="1:3" x14ac:dyDescent="0.25">
      <c r="A10925" t="s">
        <v>199</v>
      </c>
      <c r="B10925" t="s">
        <v>366</v>
      </c>
      <c r="C10925" s="1">
        <v>0.31395262091388398</v>
      </c>
    </row>
    <row r="10926" spans="1:3" x14ac:dyDescent="0.25">
      <c r="A10926" t="s">
        <v>199</v>
      </c>
      <c r="B10926" t="s">
        <v>368</v>
      </c>
      <c r="C10926" s="1">
        <v>0.30904082136805899</v>
      </c>
    </row>
    <row r="10927" spans="1:3" x14ac:dyDescent="0.25">
      <c r="A10927" t="s">
        <v>199</v>
      </c>
      <c r="B10927" t="s">
        <v>261</v>
      </c>
      <c r="C10927" s="1">
        <v>0.31916151831675099</v>
      </c>
    </row>
    <row r="10928" spans="1:3" x14ac:dyDescent="0.25">
      <c r="A10928" t="s">
        <v>199</v>
      </c>
      <c r="B10928" t="s">
        <v>265</v>
      </c>
      <c r="C10928" s="1">
        <v>0.30633361422459499</v>
      </c>
    </row>
    <row r="10929" spans="1:3" x14ac:dyDescent="0.25">
      <c r="A10929" t="s">
        <v>199</v>
      </c>
      <c r="B10929" t="s">
        <v>267</v>
      </c>
      <c r="C10929" s="1">
        <v>0.32878373323664101</v>
      </c>
    </row>
    <row r="10930" spans="1:3" x14ac:dyDescent="0.25">
      <c r="A10930" t="s">
        <v>199</v>
      </c>
      <c r="B10930" t="s">
        <v>271</v>
      </c>
      <c r="C10930" s="1">
        <v>0.37239236424000699</v>
      </c>
    </row>
    <row r="10931" spans="1:3" x14ac:dyDescent="0.25">
      <c r="A10931" t="s">
        <v>199</v>
      </c>
      <c r="B10931" t="s">
        <v>272</v>
      </c>
      <c r="C10931" s="1">
        <v>0.29663952680730798</v>
      </c>
    </row>
    <row r="10932" spans="1:3" x14ac:dyDescent="0.25">
      <c r="A10932" t="s">
        <v>199</v>
      </c>
      <c r="B10932" t="s">
        <v>153</v>
      </c>
      <c r="C10932" s="1">
        <v>0.30091844160081899</v>
      </c>
    </row>
    <row r="10933" spans="1:3" x14ac:dyDescent="0.25">
      <c r="A10933" t="s">
        <v>200</v>
      </c>
      <c r="B10933" t="s">
        <v>154</v>
      </c>
      <c r="C10933" s="1">
        <v>0.34405206309506797</v>
      </c>
    </row>
    <row r="10934" spans="1:3" x14ac:dyDescent="0.25">
      <c r="A10934" t="s">
        <v>200</v>
      </c>
      <c r="B10934" t="s">
        <v>155</v>
      </c>
      <c r="C10934" s="1">
        <v>0.31496244715150501</v>
      </c>
    </row>
    <row r="10935" spans="1:3" x14ac:dyDescent="0.25">
      <c r="A10935" t="s">
        <v>200</v>
      </c>
      <c r="B10935" t="s">
        <v>162</v>
      </c>
      <c r="C10935" s="1">
        <v>0.329719283057126</v>
      </c>
    </row>
    <row r="10936" spans="1:3" x14ac:dyDescent="0.25">
      <c r="A10936" t="s">
        <v>200</v>
      </c>
      <c r="B10936" t="s">
        <v>118</v>
      </c>
      <c r="C10936" s="1">
        <v>0.33161004188480903</v>
      </c>
    </row>
    <row r="10937" spans="1:3" x14ac:dyDescent="0.25">
      <c r="A10937" t="s">
        <v>200</v>
      </c>
      <c r="B10937" t="s">
        <v>303</v>
      </c>
      <c r="C10937" s="1">
        <v>0.31135400702868798</v>
      </c>
    </row>
    <row r="10938" spans="1:3" x14ac:dyDescent="0.25">
      <c r="A10938" t="s">
        <v>200</v>
      </c>
      <c r="B10938" t="s">
        <v>304</v>
      </c>
      <c r="C10938" s="1">
        <v>0.29457617461133301</v>
      </c>
    </row>
    <row r="10939" spans="1:3" x14ac:dyDescent="0.25">
      <c r="A10939" t="s">
        <v>200</v>
      </c>
      <c r="B10939" t="s">
        <v>192</v>
      </c>
      <c r="C10939" s="1">
        <v>0.317013237479776</v>
      </c>
    </row>
    <row r="10940" spans="1:3" x14ac:dyDescent="0.25">
      <c r="A10940" t="s">
        <v>200</v>
      </c>
      <c r="B10940" t="s">
        <v>315</v>
      </c>
      <c r="C10940" s="1">
        <v>0.32524841207537403</v>
      </c>
    </row>
    <row r="10941" spans="1:3" x14ac:dyDescent="0.25">
      <c r="A10941" t="s">
        <v>200</v>
      </c>
      <c r="B10941" t="s">
        <v>201</v>
      </c>
      <c r="C10941" s="1">
        <v>0.34795751901139899</v>
      </c>
    </row>
    <row r="10942" spans="1:3" x14ac:dyDescent="0.25">
      <c r="A10942" t="s">
        <v>200</v>
      </c>
      <c r="B10942" t="s">
        <v>203</v>
      </c>
      <c r="C10942" s="1">
        <v>0.30803502237591301</v>
      </c>
    </row>
    <row r="10943" spans="1:3" x14ac:dyDescent="0.25">
      <c r="A10943" t="s">
        <v>200</v>
      </c>
      <c r="B10943" t="s">
        <v>204</v>
      </c>
      <c r="C10943" s="1">
        <v>0.32541096866152502</v>
      </c>
    </row>
    <row r="10944" spans="1:3" x14ac:dyDescent="0.25">
      <c r="A10944" t="s">
        <v>200</v>
      </c>
      <c r="B10944" t="s">
        <v>205</v>
      </c>
      <c r="C10944" s="1">
        <v>0.36088567960322199</v>
      </c>
    </row>
    <row r="10945" spans="1:3" x14ac:dyDescent="0.25">
      <c r="A10945" t="s">
        <v>200</v>
      </c>
      <c r="B10945" t="s">
        <v>394</v>
      </c>
      <c r="C10945" s="1">
        <v>0.34796751787969799</v>
      </c>
    </row>
    <row r="10946" spans="1:3" x14ac:dyDescent="0.25">
      <c r="A10946" t="s">
        <v>200</v>
      </c>
      <c r="B10946" t="s">
        <v>318</v>
      </c>
      <c r="C10946" s="1">
        <v>0.32904226296681599</v>
      </c>
    </row>
    <row r="10947" spans="1:3" x14ac:dyDescent="0.25">
      <c r="A10947" t="s">
        <v>200</v>
      </c>
      <c r="B10947" t="s">
        <v>130</v>
      </c>
      <c r="C10947" s="1">
        <v>0.34435723795392598</v>
      </c>
    </row>
    <row r="10948" spans="1:3" x14ac:dyDescent="0.25">
      <c r="A10948" t="s">
        <v>200</v>
      </c>
      <c r="B10948" t="s">
        <v>131</v>
      </c>
      <c r="C10948" s="1">
        <v>0.38285263415229798</v>
      </c>
    </row>
    <row r="10949" spans="1:3" x14ac:dyDescent="0.25">
      <c r="A10949" t="s">
        <v>200</v>
      </c>
      <c r="B10949" t="s">
        <v>323</v>
      </c>
      <c r="C10949" s="1">
        <v>0.30809020766214901</v>
      </c>
    </row>
    <row r="10950" spans="1:3" x14ac:dyDescent="0.25">
      <c r="A10950" t="s">
        <v>200</v>
      </c>
      <c r="B10950" t="s">
        <v>324</v>
      </c>
      <c r="C10950" s="1">
        <v>0.29616133555275298</v>
      </c>
    </row>
    <row r="10951" spans="1:3" x14ac:dyDescent="0.25">
      <c r="A10951" t="s">
        <v>200</v>
      </c>
      <c r="B10951" t="s">
        <v>325</v>
      </c>
      <c r="C10951" s="1">
        <v>0.323024042619869</v>
      </c>
    </row>
    <row r="10952" spans="1:3" x14ac:dyDescent="0.25">
      <c r="A10952" t="s">
        <v>200</v>
      </c>
      <c r="B10952" t="s">
        <v>132</v>
      </c>
      <c r="C10952" s="1">
        <v>0.31229823535894702</v>
      </c>
    </row>
    <row r="10953" spans="1:3" x14ac:dyDescent="0.25">
      <c r="A10953" t="s">
        <v>200</v>
      </c>
      <c r="B10953" t="s">
        <v>328</v>
      </c>
      <c r="C10953" s="1">
        <v>0.30630409913203899</v>
      </c>
    </row>
    <row r="10954" spans="1:3" x14ac:dyDescent="0.25">
      <c r="A10954" t="s">
        <v>200</v>
      </c>
      <c r="B10954" t="s">
        <v>133</v>
      </c>
      <c r="C10954" s="1">
        <v>0.31826048996825201</v>
      </c>
    </row>
    <row r="10955" spans="1:3" x14ac:dyDescent="0.25">
      <c r="A10955" t="s">
        <v>200</v>
      </c>
      <c r="B10955" t="s">
        <v>412</v>
      </c>
      <c r="C10955" s="1">
        <v>0.327573644525878</v>
      </c>
    </row>
    <row r="10956" spans="1:3" x14ac:dyDescent="0.25">
      <c r="A10956" t="s">
        <v>200</v>
      </c>
      <c r="B10956" t="s">
        <v>208</v>
      </c>
      <c r="C10956" s="1">
        <v>0.37102831034890399</v>
      </c>
    </row>
    <row r="10957" spans="1:3" x14ac:dyDescent="0.25">
      <c r="A10957" t="s">
        <v>200</v>
      </c>
      <c r="B10957" t="s">
        <v>209</v>
      </c>
      <c r="C10957" s="1">
        <v>0.34509803312833098</v>
      </c>
    </row>
    <row r="10958" spans="1:3" x14ac:dyDescent="0.25">
      <c r="A10958" t="s">
        <v>200</v>
      </c>
      <c r="B10958" t="s">
        <v>210</v>
      </c>
      <c r="C10958" s="1">
        <v>0.350548279857058</v>
      </c>
    </row>
    <row r="10959" spans="1:3" x14ac:dyDescent="0.25">
      <c r="A10959" t="s">
        <v>200</v>
      </c>
      <c r="B10959" t="s">
        <v>211</v>
      </c>
      <c r="C10959" s="1">
        <v>0.307962466094576</v>
      </c>
    </row>
    <row r="10960" spans="1:3" x14ac:dyDescent="0.25">
      <c r="A10960" t="s">
        <v>200</v>
      </c>
      <c r="B10960" t="s">
        <v>329</v>
      </c>
      <c r="C10960" s="1">
        <v>0.29996330258895698</v>
      </c>
    </row>
    <row r="10961" spans="1:3" x14ac:dyDescent="0.25">
      <c r="A10961" t="s">
        <v>200</v>
      </c>
      <c r="B10961" t="s">
        <v>212</v>
      </c>
      <c r="C10961" s="1">
        <v>0.35886910213893303</v>
      </c>
    </row>
    <row r="10962" spans="1:3" x14ac:dyDescent="0.25">
      <c r="A10962" t="s">
        <v>200</v>
      </c>
      <c r="B10962" t="s">
        <v>397</v>
      </c>
      <c r="C10962" s="1">
        <v>0.32530423709412698</v>
      </c>
    </row>
    <row r="10963" spans="1:3" x14ac:dyDescent="0.25">
      <c r="A10963" t="s">
        <v>200</v>
      </c>
      <c r="B10963" t="s">
        <v>213</v>
      </c>
      <c r="C10963" s="1">
        <v>0.35379319447171798</v>
      </c>
    </row>
    <row r="10964" spans="1:3" x14ac:dyDescent="0.25">
      <c r="A10964" t="s">
        <v>200</v>
      </c>
      <c r="B10964" t="s">
        <v>331</v>
      </c>
      <c r="C10964" s="1">
        <v>0.30942231701384498</v>
      </c>
    </row>
    <row r="10965" spans="1:3" x14ac:dyDescent="0.25">
      <c r="A10965" t="s">
        <v>200</v>
      </c>
      <c r="B10965" t="s">
        <v>214</v>
      </c>
      <c r="C10965" s="1">
        <v>0.358530329176872</v>
      </c>
    </row>
    <row r="10966" spans="1:3" x14ac:dyDescent="0.25">
      <c r="A10966" t="s">
        <v>200</v>
      </c>
      <c r="B10966" t="s">
        <v>332</v>
      </c>
      <c r="C10966" s="1">
        <v>0.34568454584993102</v>
      </c>
    </row>
    <row r="10967" spans="1:3" x14ac:dyDescent="0.25">
      <c r="A10967" t="s">
        <v>200</v>
      </c>
      <c r="B10967" t="s">
        <v>215</v>
      </c>
      <c r="C10967" s="1">
        <v>0.33257869058027201</v>
      </c>
    </row>
    <row r="10968" spans="1:3" x14ac:dyDescent="0.25">
      <c r="A10968" t="s">
        <v>200</v>
      </c>
      <c r="B10968" t="s">
        <v>216</v>
      </c>
      <c r="C10968" s="1">
        <v>0.34781924962001298</v>
      </c>
    </row>
    <row r="10969" spans="1:3" x14ac:dyDescent="0.25">
      <c r="A10969" t="s">
        <v>200</v>
      </c>
      <c r="B10969" t="s">
        <v>135</v>
      </c>
      <c r="C10969" s="1">
        <v>0.306995486950845</v>
      </c>
    </row>
    <row r="10970" spans="1:3" x14ac:dyDescent="0.25">
      <c r="A10970" t="s">
        <v>200</v>
      </c>
      <c r="B10970" t="s">
        <v>217</v>
      </c>
      <c r="C10970" s="1">
        <v>0.35504382461698403</v>
      </c>
    </row>
    <row r="10971" spans="1:3" x14ac:dyDescent="0.25">
      <c r="A10971" t="s">
        <v>200</v>
      </c>
      <c r="B10971" t="s">
        <v>218</v>
      </c>
      <c r="C10971" s="1">
        <v>0.34695807505823101</v>
      </c>
    </row>
    <row r="10972" spans="1:3" x14ac:dyDescent="0.25">
      <c r="A10972" t="s">
        <v>200</v>
      </c>
      <c r="B10972" t="s">
        <v>334</v>
      </c>
      <c r="C10972" s="1">
        <v>0.35809643932084301</v>
      </c>
    </row>
    <row r="10973" spans="1:3" x14ac:dyDescent="0.25">
      <c r="A10973" t="s">
        <v>200</v>
      </c>
      <c r="B10973" t="s">
        <v>219</v>
      </c>
      <c r="C10973" s="1">
        <v>0.34071836517965198</v>
      </c>
    </row>
    <row r="10974" spans="1:3" x14ac:dyDescent="0.25">
      <c r="A10974" t="s">
        <v>200</v>
      </c>
      <c r="B10974" t="s">
        <v>220</v>
      </c>
      <c r="C10974" s="1">
        <v>0.31361436455992198</v>
      </c>
    </row>
    <row r="10975" spans="1:3" x14ac:dyDescent="0.25">
      <c r="A10975" t="s">
        <v>200</v>
      </c>
      <c r="B10975" t="s">
        <v>398</v>
      </c>
      <c r="C10975" s="1">
        <v>0.32498209939228101</v>
      </c>
    </row>
    <row r="10976" spans="1:3" x14ac:dyDescent="0.25">
      <c r="A10976" t="s">
        <v>200</v>
      </c>
      <c r="B10976" t="s">
        <v>221</v>
      </c>
      <c r="C10976" s="1">
        <v>0.34212787658181798</v>
      </c>
    </row>
    <row r="10977" spans="1:3" x14ac:dyDescent="0.25">
      <c r="A10977" t="s">
        <v>200</v>
      </c>
      <c r="B10977" t="s">
        <v>399</v>
      </c>
      <c r="C10977" s="1">
        <v>0.31667032451560101</v>
      </c>
    </row>
    <row r="10978" spans="1:3" x14ac:dyDescent="0.25">
      <c r="A10978" t="s">
        <v>200</v>
      </c>
      <c r="B10978" t="s">
        <v>335</v>
      </c>
      <c r="C10978" s="1">
        <v>0.29901001306096903</v>
      </c>
    </row>
    <row r="10979" spans="1:3" x14ac:dyDescent="0.25">
      <c r="A10979" t="s">
        <v>200</v>
      </c>
      <c r="B10979" t="s">
        <v>224</v>
      </c>
      <c r="C10979" s="1">
        <v>0.29601899590875003</v>
      </c>
    </row>
    <row r="10980" spans="1:3" x14ac:dyDescent="0.25">
      <c r="A10980" t="s">
        <v>200</v>
      </c>
      <c r="B10980" t="s">
        <v>337</v>
      </c>
      <c r="C10980" s="1">
        <v>0.30462912809979298</v>
      </c>
    </row>
    <row r="10981" spans="1:3" x14ac:dyDescent="0.25">
      <c r="A10981" t="s">
        <v>200</v>
      </c>
      <c r="B10981" t="s">
        <v>225</v>
      </c>
      <c r="C10981" s="1">
        <v>0.34410433443053801</v>
      </c>
    </row>
    <row r="10982" spans="1:3" x14ac:dyDescent="0.25">
      <c r="A10982" t="s">
        <v>200</v>
      </c>
      <c r="B10982" t="s">
        <v>226</v>
      </c>
      <c r="C10982" s="1">
        <v>0.31616001364822299</v>
      </c>
    </row>
    <row r="10983" spans="1:3" x14ac:dyDescent="0.25">
      <c r="A10983" t="s">
        <v>200</v>
      </c>
      <c r="B10983" t="s">
        <v>137</v>
      </c>
      <c r="C10983" s="1">
        <v>0.353322406156313</v>
      </c>
    </row>
    <row r="10984" spans="1:3" x14ac:dyDescent="0.25">
      <c r="A10984" t="s">
        <v>200</v>
      </c>
      <c r="B10984" t="s">
        <v>227</v>
      </c>
      <c r="C10984" s="1">
        <v>0.35914421751952003</v>
      </c>
    </row>
    <row r="10985" spans="1:3" x14ac:dyDescent="0.25">
      <c r="A10985" t="s">
        <v>200</v>
      </c>
      <c r="B10985" t="s">
        <v>339</v>
      </c>
      <c r="C10985" s="1">
        <v>0.33238608919297102</v>
      </c>
    </row>
    <row r="10986" spans="1:3" x14ac:dyDescent="0.25">
      <c r="A10986" t="s">
        <v>200</v>
      </c>
      <c r="B10986" t="s">
        <v>228</v>
      </c>
      <c r="C10986" s="1">
        <v>0.38306094267048801</v>
      </c>
    </row>
    <row r="10987" spans="1:3" x14ac:dyDescent="0.25">
      <c r="A10987" t="s">
        <v>200</v>
      </c>
      <c r="B10987" t="s">
        <v>229</v>
      </c>
      <c r="C10987" s="1">
        <v>0.33001888051040701</v>
      </c>
    </row>
    <row r="10988" spans="1:3" x14ac:dyDescent="0.25">
      <c r="A10988" t="s">
        <v>200</v>
      </c>
      <c r="B10988" t="s">
        <v>341</v>
      </c>
      <c r="C10988" s="1">
        <v>0.28932783758326802</v>
      </c>
    </row>
    <row r="10989" spans="1:3" x14ac:dyDescent="0.25">
      <c r="A10989" t="s">
        <v>200</v>
      </c>
      <c r="B10989" t="s">
        <v>230</v>
      </c>
      <c r="C10989" s="1">
        <v>0.31484942563933699</v>
      </c>
    </row>
    <row r="10990" spans="1:3" x14ac:dyDescent="0.25">
      <c r="A10990" t="s">
        <v>200</v>
      </c>
      <c r="B10990" t="s">
        <v>413</v>
      </c>
      <c r="C10990" s="1">
        <v>0.34428854088094202</v>
      </c>
    </row>
    <row r="10991" spans="1:3" x14ac:dyDescent="0.25">
      <c r="A10991" t="s">
        <v>200</v>
      </c>
      <c r="B10991" t="s">
        <v>400</v>
      </c>
      <c r="C10991" s="1">
        <v>0.29090381992879399</v>
      </c>
    </row>
    <row r="10992" spans="1:3" x14ac:dyDescent="0.25">
      <c r="A10992" t="s">
        <v>200</v>
      </c>
      <c r="B10992" t="s">
        <v>231</v>
      </c>
      <c r="C10992" s="1">
        <v>0.37351278551182399</v>
      </c>
    </row>
    <row r="10993" spans="1:3" x14ac:dyDescent="0.25">
      <c r="A10993" t="s">
        <v>200</v>
      </c>
      <c r="B10993" t="s">
        <v>343</v>
      </c>
      <c r="C10993" s="1">
        <v>0.319620355692952</v>
      </c>
    </row>
    <row r="10994" spans="1:3" x14ac:dyDescent="0.25">
      <c r="A10994" t="s">
        <v>200</v>
      </c>
      <c r="B10994" t="s">
        <v>232</v>
      </c>
      <c r="C10994" s="1">
        <v>0.29722049003790302</v>
      </c>
    </row>
    <row r="10995" spans="1:3" x14ac:dyDescent="0.25">
      <c r="A10995" t="s">
        <v>200</v>
      </c>
      <c r="B10995" t="s">
        <v>139</v>
      </c>
      <c r="C10995" s="1">
        <v>0.290207423572376</v>
      </c>
    </row>
    <row r="10996" spans="1:3" x14ac:dyDescent="0.25">
      <c r="A10996" t="s">
        <v>200</v>
      </c>
      <c r="B10996" t="s">
        <v>233</v>
      </c>
      <c r="C10996" s="1">
        <v>0.36109552113369298</v>
      </c>
    </row>
    <row r="10997" spans="1:3" x14ac:dyDescent="0.25">
      <c r="A10997" t="s">
        <v>200</v>
      </c>
      <c r="B10997" t="s">
        <v>140</v>
      </c>
      <c r="C10997" s="1">
        <v>0.36732471539786699</v>
      </c>
    </row>
    <row r="10998" spans="1:3" x14ac:dyDescent="0.25">
      <c r="A10998" t="s">
        <v>200</v>
      </c>
      <c r="B10998" t="s">
        <v>234</v>
      </c>
      <c r="C10998" s="1">
        <v>0.32403625629725902</v>
      </c>
    </row>
    <row r="10999" spans="1:3" x14ac:dyDescent="0.25">
      <c r="A10999" t="s">
        <v>200</v>
      </c>
      <c r="B10999" t="s">
        <v>414</v>
      </c>
      <c r="C10999" s="1">
        <v>0.35293062915061102</v>
      </c>
    </row>
    <row r="11000" spans="1:3" x14ac:dyDescent="0.25">
      <c r="A11000" t="s">
        <v>200</v>
      </c>
      <c r="B11000" t="s">
        <v>409</v>
      </c>
      <c r="C11000" s="1">
        <v>0.36655045292211602</v>
      </c>
    </row>
    <row r="11001" spans="1:3" x14ac:dyDescent="0.25">
      <c r="A11001" t="s">
        <v>200</v>
      </c>
      <c r="B11001" t="s">
        <v>235</v>
      </c>
      <c r="C11001" s="1">
        <v>0.37308350673935697</v>
      </c>
    </row>
    <row r="11002" spans="1:3" x14ac:dyDescent="0.25">
      <c r="A11002" t="s">
        <v>200</v>
      </c>
      <c r="B11002" t="s">
        <v>345</v>
      </c>
      <c r="C11002" s="1">
        <v>0.32662648961385299</v>
      </c>
    </row>
    <row r="11003" spans="1:3" x14ac:dyDescent="0.25">
      <c r="A11003" t="s">
        <v>200</v>
      </c>
      <c r="B11003" t="s">
        <v>236</v>
      </c>
      <c r="C11003" s="1">
        <v>0.36283709270842501</v>
      </c>
    </row>
    <row r="11004" spans="1:3" x14ac:dyDescent="0.25">
      <c r="A11004" t="s">
        <v>200</v>
      </c>
      <c r="B11004" t="s">
        <v>141</v>
      </c>
      <c r="C11004" s="1">
        <v>0.34255061456199798</v>
      </c>
    </row>
    <row r="11005" spans="1:3" x14ac:dyDescent="0.25">
      <c r="A11005" t="s">
        <v>200</v>
      </c>
      <c r="B11005" t="s">
        <v>347</v>
      </c>
      <c r="C11005" s="1">
        <v>0.29849115679539101</v>
      </c>
    </row>
    <row r="11006" spans="1:3" x14ac:dyDescent="0.25">
      <c r="A11006" t="s">
        <v>200</v>
      </c>
      <c r="B11006" t="s">
        <v>350</v>
      </c>
      <c r="C11006" s="1">
        <v>0.34524103485902802</v>
      </c>
    </row>
    <row r="11007" spans="1:3" x14ac:dyDescent="0.25">
      <c r="A11007" t="s">
        <v>200</v>
      </c>
      <c r="B11007" t="s">
        <v>388</v>
      </c>
      <c r="C11007" s="1">
        <v>0.312821539411131</v>
      </c>
    </row>
    <row r="11008" spans="1:3" x14ac:dyDescent="0.25">
      <c r="A11008" t="s">
        <v>200</v>
      </c>
      <c r="B11008" t="s">
        <v>237</v>
      </c>
      <c r="C11008" s="1">
        <v>0.32134619146318899</v>
      </c>
    </row>
    <row r="11009" spans="1:3" x14ac:dyDescent="0.25">
      <c r="A11009" t="s">
        <v>200</v>
      </c>
      <c r="B11009" t="s">
        <v>238</v>
      </c>
      <c r="C11009" s="1">
        <v>0.33779840611196699</v>
      </c>
    </row>
    <row r="11010" spans="1:3" x14ac:dyDescent="0.25">
      <c r="A11010" t="s">
        <v>200</v>
      </c>
      <c r="B11010" t="s">
        <v>239</v>
      </c>
      <c r="C11010" s="1">
        <v>0.35061516517067298</v>
      </c>
    </row>
    <row r="11011" spans="1:3" x14ac:dyDescent="0.25">
      <c r="A11011" t="s">
        <v>200</v>
      </c>
      <c r="B11011" t="s">
        <v>142</v>
      </c>
      <c r="C11011" s="1">
        <v>0.34077046661105898</v>
      </c>
    </row>
    <row r="11012" spans="1:3" x14ac:dyDescent="0.25">
      <c r="A11012" t="s">
        <v>200</v>
      </c>
      <c r="B11012" t="s">
        <v>143</v>
      </c>
      <c r="C11012" s="1">
        <v>0.30027577433133501</v>
      </c>
    </row>
    <row r="11013" spans="1:3" x14ac:dyDescent="0.25">
      <c r="A11013" t="s">
        <v>200</v>
      </c>
      <c r="B11013" t="s">
        <v>240</v>
      </c>
      <c r="C11013" s="1">
        <v>0.32250477520256698</v>
      </c>
    </row>
    <row r="11014" spans="1:3" x14ac:dyDescent="0.25">
      <c r="A11014" t="s">
        <v>200</v>
      </c>
      <c r="B11014" t="s">
        <v>242</v>
      </c>
      <c r="C11014" s="1">
        <v>0.36513486670408601</v>
      </c>
    </row>
    <row r="11015" spans="1:3" x14ac:dyDescent="0.25">
      <c r="A11015" t="s">
        <v>200</v>
      </c>
      <c r="B11015" t="s">
        <v>144</v>
      </c>
      <c r="C11015" s="1">
        <v>0.29990909087294398</v>
      </c>
    </row>
    <row r="11016" spans="1:3" x14ac:dyDescent="0.25">
      <c r="A11016" t="s">
        <v>200</v>
      </c>
      <c r="B11016" t="s">
        <v>146</v>
      </c>
      <c r="C11016" s="1">
        <v>0.32442101827462499</v>
      </c>
    </row>
    <row r="11017" spans="1:3" x14ac:dyDescent="0.25">
      <c r="A11017" t="s">
        <v>200</v>
      </c>
      <c r="B11017" t="s">
        <v>357</v>
      </c>
      <c r="C11017" s="1">
        <v>0.29476868912688903</v>
      </c>
    </row>
    <row r="11018" spans="1:3" x14ac:dyDescent="0.25">
      <c r="A11018" t="s">
        <v>200</v>
      </c>
      <c r="B11018" t="s">
        <v>243</v>
      </c>
      <c r="C11018" s="1">
        <v>0.33339310433601999</v>
      </c>
    </row>
    <row r="11019" spans="1:3" x14ac:dyDescent="0.25">
      <c r="A11019" t="s">
        <v>200</v>
      </c>
      <c r="B11019" t="s">
        <v>402</v>
      </c>
      <c r="C11019" s="1">
        <v>0.326703057807119</v>
      </c>
    </row>
    <row r="11020" spans="1:3" x14ac:dyDescent="0.25">
      <c r="A11020" t="s">
        <v>200</v>
      </c>
      <c r="B11020" t="s">
        <v>358</v>
      </c>
      <c r="C11020" s="1">
        <v>0.29683878067381397</v>
      </c>
    </row>
    <row r="11021" spans="1:3" x14ac:dyDescent="0.25">
      <c r="A11021" t="s">
        <v>200</v>
      </c>
      <c r="B11021" t="s">
        <v>147</v>
      </c>
      <c r="C11021" s="1">
        <v>0.309626649981461</v>
      </c>
    </row>
    <row r="11022" spans="1:3" x14ac:dyDescent="0.25">
      <c r="A11022" t="s">
        <v>200</v>
      </c>
      <c r="B11022" t="s">
        <v>245</v>
      </c>
      <c r="C11022" s="1">
        <v>0.313382579135077</v>
      </c>
    </row>
    <row r="11023" spans="1:3" x14ac:dyDescent="0.25">
      <c r="A11023" t="s">
        <v>200</v>
      </c>
      <c r="B11023" t="s">
        <v>360</v>
      </c>
      <c r="C11023" s="1">
        <v>0.33241801787473402</v>
      </c>
    </row>
    <row r="11024" spans="1:3" x14ac:dyDescent="0.25">
      <c r="A11024" t="s">
        <v>200</v>
      </c>
      <c r="B11024" t="s">
        <v>361</v>
      </c>
      <c r="C11024" s="1">
        <v>0.321774491828001</v>
      </c>
    </row>
    <row r="11025" spans="1:3" x14ac:dyDescent="0.25">
      <c r="A11025" t="s">
        <v>200</v>
      </c>
      <c r="B11025" t="s">
        <v>362</v>
      </c>
      <c r="C11025" s="1">
        <v>0.337603914702438</v>
      </c>
    </row>
    <row r="11026" spans="1:3" x14ac:dyDescent="0.25">
      <c r="A11026" t="s">
        <v>200</v>
      </c>
      <c r="B11026" t="s">
        <v>246</v>
      </c>
      <c r="C11026" s="1">
        <v>0.36569528967685899</v>
      </c>
    </row>
    <row r="11027" spans="1:3" x14ac:dyDescent="0.25">
      <c r="A11027" t="s">
        <v>200</v>
      </c>
      <c r="B11027" t="s">
        <v>247</v>
      </c>
      <c r="C11027" s="1">
        <v>0.316271286585734</v>
      </c>
    </row>
    <row r="11028" spans="1:3" x14ac:dyDescent="0.25">
      <c r="A11028" t="s">
        <v>200</v>
      </c>
      <c r="B11028" t="s">
        <v>249</v>
      </c>
      <c r="C11028" s="1">
        <v>0.30445433620346102</v>
      </c>
    </row>
    <row r="11029" spans="1:3" x14ac:dyDescent="0.25">
      <c r="A11029" t="s">
        <v>200</v>
      </c>
      <c r="B11029" t="s">
        <v>150</v>
      </c>
      <c r="C11029" s="1">
        <v>0.33660902021100803</v>
      </c>
    </row>
    <row r="11030" spans="1:3" x14ac:dyDescent="0.25">
      <c r="A11030" t="s">
        <v>200</v>
      </c>
      <c r="B11030" t="s">
        <v>250</v>
      </c>
      <c r="C11030" s="1">
        <v>0.35123010087219703</v>
      </c>
    </row>
    <row r="11031" spans="1:3" x14ac:dyDescent="0.25">
      <c r="A11031" t="s">
        <v>200</v>
      </c>
      <c r="B11031" t="s">
        <v>251</v>
      </c>
      <c r="C11031" s="1">
        <v>0.33660088141996303</v>
      </c>
    </row>
    <row r="11032" spans="1:3" x14ac:dyDescent="0.25">
      <c r="A11032" t="s">
        <v>200</v>
      </c>
      <c r="B11032" t="s">
        <v>252</v>
      </c>
      <c r="C11032" s="1">
        <v>0.336755071366243</v>
      </c>
    </row>
    <row r="11033" spans="1:3" x14ac:dyDescent="0.25">
      <c r="A11033" t="s">
        <v>200</v>
      </c>
      <c r="B11033" t="s">
        <v>253</v>
      </c>
      <c r="C11033" s="1">
        <v>0.31133046988760499</v>
      </c>
    </row>
    <row r="11034" spans="1:3" x14ac:dyDescent="0.25">
      <c r="A11034" t="s">
        <v>200</v>
      </c>
      <c r="B11034" t="s">
        <v>152</v>
      </c>
      <c r="C11034" s="1">
        <v>0.310919001798866</v>
      </c>
    </row>
    <row r="11035" spans="1:3" x14ac:dyDescent="0.25">
      <c r="A11035" t="s">
        <v>200</v>
      </c>
      <c r="B11035" t="s">
        <v>255</v>
      </c>
      <c r="C11035" s="1">
        <v>0.30862455058816901</v>
      </c>
    </row>
    <row r="11036" spans="1:3" x14ac:dyDescent="0.25">
      <c r="A11036" t="s">
        <v>200</v>
      </c>
      <c r="B11036" t="s">
        <v>365</v>
      </c>
      <c r="C11036" s="1">
        <v>0.31800962776771602</v>
      </c>
    </row>
    <row r="11037" spans="1:3" x14ac:dyDescent="0.25">
      <c r="A11037" t="s">
        <v>200</v>
      </c>
      <c r="B11037" t="s">
        <v>404</v>
      </c>
      <c r="C11037" s="1">
        <v>0.29895065789141101</v>
      </c>
    </row>
    <row r="11038" spans="1:3" x14ac:dyDescent="0.25">
      <c r="A11038" t="s">
        <v>200</v>
      </c>
      <c r="B11038" t="s">
        <v>366</v>
      </c>
      <c r="C11038" s="1">
        <v>0.33788578414527798</v>
      </c>
    </row>
    <row r="11039" spans="1:3" x14ac:dyDescent="0.25">
      <c r="A11039" t="s">
        <v>200</v>
      </c>
      <c r="B11039" t="s">
        <v>257</v>
      </c>
      <c r="C11039" s="1">
        <v>0.33097489827891602</v>
      </c>
    </row>
    <row r="11040" spans="1:3" x14ac:dyDescent="0.25">
      <c r="A11040" t="s">
        <v>200</v>
      </c>
      <c r="B11040" t="s">
        <v>367</v>
      </c>
      <c r="C11040" s="1">
        <v>0.30672944185344297</v>
      </c>
    </row>
    <row r="11041" spans="1:3" x14ac:dyDescent="0.25">
      <c r="A11041" t="s">
        <v>200</v>
      </c>
      <c r="B11041" t="s">
        <v>368</v>
      </c>
      <c r="C11041" s="1">
        <v>0.347672890292759</v>
      </c>
    </row>
    <row r="11042" spans="1:3" x14ac:dyDescent="0.25">
      <c r="A11042" t="s">
        <v>200</v>
      </c>
      <c r="B11042" t="s">
        <v>258</v>
      </c>
      <c r="C11042" s="1">
        <v>0.32571214632360201</v>
      </c>
    </row>
    <row r="11043" spans="1:3" x14ac:dyDescent="0.25">
      <c r="A11043" t="s">
        <v>200</v>
      </c>
      <c r="B11043" t="s">
        <v>416</v>
      </c>
      <c r="C11043" s="1">
        <v>0.352815782244772</v>
      </c>
    </row>
    <row r="11044" spans="1:3" x14ac:dyDescent="0.25">
      <c r="A11044" t="s">
        <v>200</v>
      </c>
      <c r="B11044" t="s">
        <v>369</v>
      </c>
      <c r="C11044" s="1">
        <v>0.34726178410918701</v>
      </c>
    </row>
    <row r="11045" spans="1:3" x14ac:dyDescent="0.25">
      <c r="A11045" t="s">
        <v>200</v>
      </c>
      <c r="B11045" t="s">
        <v>371</v>
      </c>
      <c r="C11045" s="1">
        <v>0.32031091769016501</v>
      </c>
    </row>
    <row r="11046" spans="1:3" x14ac:dyDescent="0.25">
      <c r="A11046" t="s">
        <v>200</v>
      </c>
      <c r="B11046" t="s">
        <v>261</v>
      </c>
      <c r="C11046" s="1">
        <v>0.36423241171489501</v>
      </c>
    </row>
    <row r="11047" spans="1:3" x14ac:dyDescent="0.25">
      <c r="A11047" t="s">
        <v>200</v>
      </c>
      <c r="B11047" t="s">
        <v>262</v>
      </c>
      <c r="C11047" s="1">
        <v>0.35395210667160298</v>
      </c>
    </row>
    <row r="11048" spans="1:3" x14ac:dyDescent="0.25">
      <c r="A11048" t="s">
        <v>200</v>
      </c>
      <c r="B11048" t="s">
        <v>417</v>
      </c>
      <c r="C11048" s="1">
        <v>0.32667174142872701</v>
      </c>
    </row>
    <row r="11049" spans="1:3" x14ac:dyDescent="0.25">
      <c r="A11049" t="s">
        <v>200</v>
      </c>
      <c r="B11049" t="s">
        <v>263</v>
      </c>
      <c r="C11049" s="1">
        <v>0.31422794905451001</v>
      </c>
    </row>
    <row r="11050" spans="1:3" x14ac:dyDescent="0.25">
      <c r="A11050" t="s">
        <v>200</v>
      </c>
      <c r="B11050" t="s">
        <v>264</v>
      </c>
      <c r="C11050" s="1">
        <v>0.32110821805629303</v>
      </c>
    </row>
    <row r="11051" spans="1:3" x14ac:dyDescent="0.25">
      <c r="A11051" t="s">
        <v>200</v>
      </c>
      <c r="B11051" t="s">
        <v>372</v>
      </c>
      <c r="C11051" s="1">
        <v>0.29976903873244798</v>
      </c>
    </row>
    <row r="11052" spans="1:3" x14ac:dyDescent="0.25">
      <c r="A11052" t="s">
        <v>200</v>
      </c>
      <c r="B11052" t="s">
        <v>383</v>
      </c>
      <c r="C11052" s="1">
        <v>0.34631478466590798</v>
      </c>
    </row>
    <row r="11053" spans="1:3" x14ac:dyDescent="0.25">
      <c r="A11053" t="s">
        <v>200</v>
      </c>
      <c r="B11053" t="s">
        <v>265</v>
      </c>
      <c r="C11053" s="1">
        <v>0.35141127226135699</v>
      </c>
    </row>
    <row r="11054" spans="1:3" x14ac:dyDescent="0.25">
      <c r="A11054" t="s">
        <v>200</v>
      </c>
      <c r="B11054" t="s">
        <v>406</v>
      </c>
      <c r="C11054" s="1">
        <v>0.30953707046710899</v>
      </c>
    </row>
    <row r="11055" spans="1:3" x14ac:dyDescent="0.25">
      <c r="A11055" t="s">
        <v>200</v>
      </c>
      <c r="B11055" t="s">
        <v>266</v>
      </c>
      <c r="C11055" s="1">
        <v>0.34957447858096602</v>
      </c>
    </row>
    <row r="11056" spans="1:3" x14ac:dyDescent="0.25">
      <c r="A11056" t="s">
        <v>200</v>
      </c>
      <c r="B11056" t="s">
        <v>267</v>
      </c>
      <c r="C11056" s="1">
        <v>0.37238461522150401</v>
      </c>
    </row>
    <row r="11057" spans="1:3" x14ac:dyDescent="0.25">
      <c r="A11057" t="s">
        <v>200</v>
      </c>
      <c r="B11057" t="s">
        <v>268</v>
      </c>
      <c r="C11057" s="1">
        <v>0.31067222593623001</v>
      </c>
    </row>
    <row r="11058" spans="1:3" x14ac:dyDescent="0.25">
      <c r="A11058" t="s">
        <v>200</v>
      </c>
      <c r="B11058" t="s">
        <v>269</v>
      </c>
      <c r="C11058" s="1">
        <v>0.30869837349304702</v>
      </c>
    </row>
    <row r="11059" spans="1:3" x14ac:dyDescent="0.25">
      <c r="A11059" t="s">
        <v>200</v>
      </c>
      <c r="B11059" t="s">
        <v>271</v>
      </c>
      <c r="C11059" s="1">
        <v>0.36797541468224199</v>
      </c>
    </row>
    <row r="11060" spans="1:3" x14ac:dyDescent="0.25">
      <c r="A11060" t="s">
        <v>200</v>
      </c>
      <c r="B11060" t="s">
        <v>407</v>
      </c>
      <c r="C11060" s="1">
        <v>0.29526736918454599</v>
      </c>
    </row>
    <row r="11061" spans="1:3" x14ac:dyDescent="0.25">
      <c r="A11061" t="s">
        <v>200</v>
      </c>
      <c r="B11061" t="s">
        <v>418</v>
      </c>
      <c r="C11061" s="1">
        <v>0.29454057420660801</v>
      </c>
    </row>
    <row r="11062" spans="1:3" x14ac:dyDescent="0.25">
      <c r="A11062" t="s">
        <v>200</v>
      </c>
      <c r="B11062" t="s">
        <v>272</v>
      </c>
      <c r="C11062" s="1">
        <v>0.35728168157640999</v>
      </c>
    </row>
    <row r="11063" spans="1:3" x14ac:dyDescent="0.25">
      <c r="A11063" t="s">
        <v>200</v>
      </c>
      <c r="B11063" t="s">
        <v>273</v>
      </c>
      <c r="C11063" s="1">
        <v>0.34913471851323502</v>
      </c>
    </row>
    <row r="11064" spans="1:3" x14ac:dyDescent="0.25">
      <c r="A11064" t="s">
        <v>200</v>
      </c>
      <c r="B11064" t="s">
        <v>153</v>
      </c>
      <c r="C11064" s="1">
        <v>0.34282763536660399</v>
      </c>
    </row>
    <row r="11065" spans="1:3" x14ac:dyDescent="0.25">
      <c r="A11065" t="s">
        <v>478</v>
      </c>
      <c r="B11065" t="s">
        <v>229</v>
      </c>
      <c r="C11065" s="1">
        <v>0.29085181577241298</v>
      </c>
    </row>
    <row r="11066" spans="1:3" x14ac:dyDescent="0.25">
      <c r="A11066" t="s">
        <v>478</v>
      </c>
      <c r="B11066" t="s">
        <v>152</v>
      </c>
      <c r="C11066" s="1">
        <v>0.29297226957557898</v>
      </c>
    </row>
    <row r="11067" spans="1:3" x14ac:dyDescent="0.25">
      <c r="A11067" t="s">
        <v>479</v>
      </c>
      <c r="B11067" t="s">
        <v>155</v>
      </c>
      <c r="C11067" s="1">
        <v>0.29112753180469497</v>
      </c>
    </row>
    <row r="11068" spans="1:3" x14ac:dyDescent="0.25">
      <c r="A11068" t="s">
        <v>479</v>
      </c>
      <c r="B11068" t="s">
        <v>137</v>
      </c>
      <c r="C11068" s="1">
        <v>0.29675228743878102</v>
      </c>
    </row>
    <row r="11069" spans="1:3" x14ac:dyDescent="0.25">
      <c r="A11069" t="s">
        <v>479</v>
      </c>
      <c r="B11069" t="s">
        <v>242</v>
      </c>
      <c r="C11069" s="1">
        <v>0.29701812236000102</v>
      </c>
    </row>
    <row r="11070" spans="1:3" x14ac:dyDescent="0.25">
      <c r="A11070" t="s">
        <v>479</v>
      </c>
      <c r="B11070" t="s">
        <v>253</v>
      </c>
      <c r="C11070" s="1">
        <v>0.31278378496721498</v>
      </c>
    </row>
    <row r="11071" spans="1:3" x14ac:dyDescent="0.25">
      <c r="A11071" t="s">
        <v>315</v>
      </c>
      <c r="B11071" t="s">
        <v>205</v>
      </c>
      <c r="C11071" s="1">
        <v>0.30788340727077101</v>
      </c>
    </row>
    <row r="11072" spans="1:3" x14ac:dyDescent="0.25">
      <c r="A11072" t="s">
        <v>315</v>
      </c>
      <c r="B11072" t="s">
        <v>318</v>
      </c>
      <c r="C11072" s="1">
        <v>0.30653782797433698</v>
      </c>
    </row>
    <row r="11073" spans="1:3" x14ac:dyDescent="0.25">
      <c r="A11073" t="s">
        <v>315</v>
      </c>
      <c r="B11073" t="s">
        <v>130</v>
      </c>
      <c r="C11073" s="1">
        <v>0.30574578653248602</v>
      </c>
    </row>
    <row r="11074" spans="1:3" x14ac:dyDescent="0.25">
      <c r="A11074" t="s">
        <v>315</v>
      </c>
      <c r="B11074" t="s">
        <v>131</v>
      </c>
      <c r="C11074" s="1">
        <v>0.34735274322805698</v>
      </c>
    </row>
    <row r="11075" spans="1:3" x14ac:dyDescent="0.25">
      <c r="A11075" t="s">
        <v>315</v>
      </c>
      <c r="B11075" t="s">
        <v>208</v>
      </c>
      <c r="C11075" s="1">
        <v>0.356566577046458</v>
      </c>
    </row>
    <row r="11076" spans="1:3" x14ac:dyDescent="0.25">
      <c r="A11076" t="s">
        <v>315</v>
      </c>
      <c r="B11076" t="s">
        <v>209</v>
      </c>
      <c r="C11076" s="1">
        <v>0.30661120399092601</v>
      </c>
    </row>
    <row r="11077" spans="1:3" x14ac:dyDescent="0.25">
      <c r="A11077" t="s">
        <v>315</v>
      </c>
      <c r="B11077" t="s">
        <v>215</v>
      </c>
      <c r="C11077" s="1">
        <v>0.29664424840215797</v>
      </c>
    </row>
    <row r="11078" spans="1:3" x14ac:dyDescent="0.25">
      <c r="A11078" t="s">
        <v>315</v>
      </c>
      <c r="B11078" t="s">
        <v>137</v>
      </c>
      <c r="C11078" s="1">
        <v>0.317627136509049</v>
      </c>
    </row>
    <row r="11079" spans="1:3" x14ac:dyDescent="0.25">
      <c r="A11079" t="s">
        <v>315</v>
      </c>
      <c r="B11079" t="s">
        <v>227</v>
      </c>
      <c r="C11079" s="1">
        <v>0.32758593723881302</v>
      </c>
    </row>
    <row r="11080" spans="1:3" x14ac:dyDescent="0.25">
      <c r="A11080" t="s">
        <v>315</v>
      </c>
      <c r="B11080" t="s">
        <v>228</v>
      </c>
      <c r="C11080" s="1">
        <v>0.321772425823867</v>
      </c>
    </row>
    <row r="11081" spans="1:3" x14ac:dyDescent="0.25">
      <c r="A11081" t="s">
        <v>315</v>
      </c>
      <c r="B11081" t="s">
        <v>231</v>
      </c>
      <c r="C11081" s="1">
        <v>0.32277886173072201</v>
      </c>
    </row>
    <row r="11082" spans="1:3" x14ac:dyDescent="0.25">
      <c r="A11082" t="s">
        <v>315</v>
      </c>
      <c r="B11082" t="s">
        <v>233</v>
      </c>
      <c r="C11082" s="1">
        <v>0.33774112691753899</v>
      </c>
    </row>
    <row r="11083" spans="1:3" x14ac:dyDescent="0.25">
      <c r="A11083" t="s">
        <v>315</v>
      </c>
      <c r="B11083" t="s">
        <v>140</v>
      </c>
      <c r="C11083" s="1">
        <v>0.29895705232554398</v>
      </c>
    </row>
    <row r="11084" spans="1:3" x14ac:dyDescent="0.25">
      <c r="A11084" t="s">
        <v>315</v>
      </c>
      <c r="B11084" t="s">
        <v>409</v>
      </c>
      <c r="C11084" s="1">
        <v>0.29208679208444299</v>
      </c>
    </row>
    <row r="11085" spans="1:3" x14ac:dyDescent="0.25">
      <c r="A11085" t="s">
        <v>315</v>
      </c>
      <c r="B11085" t="s">
        <v>239</v>
      </c>
      <c r="C11085" s="1">
        <v>0.33406757949847399</v>
      </c>
    </row>
    <row r="11086" spans="1:3" x14ac:dyDescent="0.25">
      <c r="A11086" t="s">
        <v>315</v>
      </c>
      <c r="B11086" t="s">
        <v>142</v>
      </c>
      <c r="C11086" s="1">
        <v>0.29100756121098698</v>
      </c>
    </row>
    <row r="11087" spans="1:3" x14ac:dyDescent="0.25">
      <c r="A11087" t="s">
        <v>315</v>
      </c>
      <c r="B11087" t="s">
        <v>242</v>
      </c>
      <c r="C11087" s="1">
        <v>0.34633853827217198</v>
      </c>
    </row>
    <row r="11088" spans="1:3" x14ac:dyDescent="0.25">
      <c r="A11088" t="s">
        <v>315</v>
      </c>
      <c r="B11088" t="s">
        <v>146</v>
      </c>
      <c r="C11088" s="1">
        <v>0.29055048575757098</v>
      </c>
    </row>
    <row r="11089" spans="1:3" x14ac:dyDescent="0.25">
      <c r="A11089" t="s">
        <v>315</v>
      </c>
      <c r="B11089" t="s">
        <v>250</v>
      </c>
      <c r="C11089" s="1">
        <v>0.29686040632510202</v>
      </c>
    </row>
    <row r="11090" spans="1:3" x14ac:dyDescent="0.25">
      <c r="A11090" t="s">
        <v>315</v>
      </c>
      <c r="B11090" t="s">
        <v>263</v>
      </c>
      <c r="C11090" s="1">
        <v>0.30239767183827698</v>
      </c>
    </row>
    <row r="11091" spans="1:3" x14ac:dyDescent="0.25">
      <c r="A11091" t="s">
        <v>315</v>
      </c>
      <c r="B11091" t="s">
        <v>265</v>
      </c>
      <c r="C11091" s="1">
        <v>0.29797094221655701</v>
      </c>
    </row>
    <row r="11092" spans="1:3" x14ac:dyDescent="0.25">
      <c r="A11092" t="s">
        <v>315</v>
      </c>
      <c r="B11092" t="s">
        <v>266</v>
      </c>
      <c r="C11092" s="1">
        <v>0.291291865691719</v>
      </c>
    </row>
    <row r="11093" spans="1:3" x14ac:dyDescent="0.25">
      <c r="A11093" t="s">
        <v>315</v>
      </c>
      <c r="B11093" t="s">
        <v>267</v>
      </c>
      <c r="C11093" s="1">
        <v>0.31558016536015598</v>
      </c>
    </row>
    <row r="11094" spans="1:3" x14ac:dyDescent="0.25">
      <c r="A11094" t="s">
        <v>315</v>
      </c>
      <c r="B11094" t="s">
        <v>271</v>
      </c>
      <c r="C11094" s="1">
        <v>0.349053150107273</v>
      </c>
    </row>
    <row r="11095" spans="1:3" x14ac:dyDescent="0.25">
      <c r="A11095" t="s">
        <v>315</v>
      </c>
      <c r="B11095" t="s">
        <v>272</v>
      </c>
      <c r="C11095" s="1">
        <v>0.29813711167747797</v>
      </c>
    </row>
    <row r="11096" spans="1:3" x14ac:dyDescent="0.25">
      <c r="A11096" t="s">
        <v>315</v>
      </c>
      <c r="B11096" t="s">
        <v>153</v>
      </c>
      <c r="C11096" s="1">
        <v>0.33070198883032498</v>
      </c>
    </row>
    <row r="11097" spans="1:3" x14ac:dyDescent="0.25">
      <c r="A11097" t="s">
        <v>316</v>
      </c>
      <c r="B11097" t="s">
        <v>205</v>
      </c>
      <c r="C11097" s="1">
        <v>0.30470681372146502</v>
      </c>
    </row>
    <row r="11098" spans="1:3" x14ac:dyDescent="0.25">
      <c r="A11098" t="s">
        <v>316</v>
      </c>
      <c r="B11098" t="s">
        <v>130</v>
      </c>
      <c r="C11098" s="1">
        <v>0.29473941616654697</v>
      </c>
    </row>
    <row r="11099" spans="1:3" x14ac:dyDescent="0.25">
      <c r="A11099" t="s">
        <v>316</v>
      </c>
      <c r="B11099" t="s">
        <v>131</v>
      </c>
      <c r="C11099" s="1">
        <v>0.31981223977828899</v>
      </c>
    </row>
    <row r="11100" spans="1:3" x14ac:dyDescent="0.25">
      <c r="A11100" t="s">
        <v>316</v>
      </c>
      <c r="B11100" t="s">
        <v>208</v>
      </c>
      <c r="C11100" s="1">
        <v>0.32999291064700498</v>
      </c>
    </row>
    <row r="11101" spans="1:3" x14ac:dyDescent="0.25">
      <c r="A11101" t="s">
        <v>316</v>
      </c>
      <c r="B11101" t="s">
        <v>227</v>
      </c>
      <c r="C11101" s="1">
        <v>0.31988233324249099</v>
      </c>
    </row>
    <row r="11102" spans="1:3" x14ac:dyDescent="0.25">
      <c r="A11102" t="s">
        <v>316</v>
      </c>
      <c r="B11102" t="s">
        <v>228</v>
      </c>
      <c r="C11102" s="1">
        <v>0.29167118891071098</v>
      </c>
    </row>
    <row r="11103" spans="1:3" x14ac:dyDescent="0.25">
      <c r="A11103" t="s">
        <v>316</v>
      </c>
      <c r="B11103" t="s">
        <v>233</v>
      </c>
      <c r="C11103" s="1">
        <v>0.30133714788896299</v>
      </c>
    </row>
    <row r="11104" spans="1:3" x14ac:dyDescent="0.25">
      <c r="A11104" t="s">
        <v>316</v>
      </c>
      <c r="B11104" t="s">
        <v>239</v>
      </c>
      <c r="C11104" s="1">
        <v>0.31428613858189802</v>
      </c>
    </row>
    <row r="11105" spans="1:3" x14ac:dyDescent="0.25">
      <c r="A11105" t="s">
        <v>316</v>
      </c>
      <c r="B11105" t="s">
        <v>242</v>
      </c>
      <c r="C11105" s="1">
        <v>0.31079028473064102</v>
      </c>
    </row>
    <row r="11106" spans="1:3" x14ac:dyDescent="0.25">
      <c r="A11106" t="s">
        <v>316</v>
      </c>
      <c r="B11106" t="s">
        <v>263</v>
      </c>
      <c r="C11106" s="1">
        <v>0.29374680673889397</v>
      </c>
    </row>
    <row r="11107" spans="1:3" x14ac:dyDescent="0.25">
      <c r="A11107" t="s">
        <v>316</v>
      </c>
      <c r="B11107" t="s">
        <v>267</v>
      </c>
      <c r="C11107" s="1">
        <v>0.30675875980663397</v>
      </c>
    </row>
    <row r="11108" spans="1:3" x14ac:dyDescent="0.25">
      <c r="A11108" t="s">
        <v>316</v>
      </c>
      <c r="B11108" t="s">
        <v>271</v>
      </c>
      <c r="C11108" s="1">
        <v>0.30475323261744203</v>
      </c>
    </row>
    <row r="11109" spans="1:3" x14ac:dyDescent="0.25">
      <c r="A11109" t="s">
        <v>316</v>
      </c>
      <c r="B11109" t="s">
        <v>272</v>
      </c>
      <c r="C11109" s="1">
        <v>0.30945998224996801</v>
      </c>
    </row>
    <row r="11110" spans="1:3" x14ac:dyDescent="0.25">
      <c r="A11110" t="s">
        <v>316</v>
      </c>
      <c r="B11110" t="s">
        <v>153</v>
      </c>
      <c r="C11110" s="1">
        <v>0.31432059757696401</v>
      </c>
    </row>
    <row r="11111" spans="1:3" x14ac:dyDescent="0.25">
      <c r="A11111" t="s">
        <v>201</v>
      </c>
      <c r="B11111" t="s">
        <v>154</v>
      </c>
      <c r="C11111" s="1">
        <v>0.288987094428584</v>
      </c>
    </row>
    <row r="11112" spans="1:3" x14ac:dyDescent="0.25">
      <c r="A11112" t="s">
        <v>201</v>
      </c>
      <c r="B11112" t="s">
        <v>118</v>
      </c>
      <c r="C11112" s="1">
        <v>0.29134826723042601</v>
      </c>
    </row>
    <row r="11113" spans="1:3" x14ac:dyDescent="0.25">
      <c r="A11113" t="s">
        <v>201</v>
      </c>
      <c r="B11113" t="s">
        <v>192</v>
      </c>
      <c r="C11113" s="1">
        <v>0.31640892322305098</v>
      </c>
    </row>
    <row r="11114" spans="1:3" x14ac:dyDescent="0.25">
      <c r="A11114" t="s">
        <v>201</v>
      </c>
      <c r="B11114" t="s">
        <v>394</v>
      </c>
      <c r="C11114" s="1">
        <v>0.338344241746592</v>
      </c>
    </row>
    <row r="11115" spans="1:3" x14ac:dyDescent="0.25">
      <c r="A11115" t="s">
        <v>201</v>
      </c>
      <c r="B11115" t="s">
        <v>130</v>
      </c>
      <c r="C11115" s="1">
        <v>0.30201522166190398</v>
      </c>
    </row>
    <row r="11116" spans="1:3" x14ac:dyDescent="0.25">
      <c r="A11116" t="s">
        <v>201</v>
      </c>
      <c r="B11116" t="s">
        <v>131</v>
      </c>
      <c r="C11116" s="1">
        <v>0.350818557618086</v>
      </c>
    </row>
    <row r="11117" spans="1:3" x14ac:dyDescent="0.25">
      <c r="A11117" t="s">
        <v>201</v>
      </c>
      <c r="B11117" t="s">
        <v>325</v>
      </c>
      <c r="C11117" s="1">
        <v>0.30286948401415098</v>
      </c>
    </row>
    <row r="11118" spans="1:3" x14ac:dyDescent="0.25">
      <c r="A11118" t="s">
        <v>201</v>
      </c>
      <c r="B11118" t="s">
        <v>412</v>
      </c>
      <c r="C11118" s="1">
        <v>0.29038945795404503</v>
      </c>
    </row>
    <row r="11119" spans="1:3" x14ac:dyDescent="0.25">
      <c r="A11119" t="s">
        <v>201</v>
      </c>
      <c r="B11119" t="s">
        <v>208</v>
      </c>
      <c r="C11119" s="1">
        <v>0.32804049020617498</v>
      </c>
    </row>
    <row r="11120" spans="1:3" x14ac:dyDescent="0.25">
      <c r="A11120" t="s">
        <v>201</v>
      </c>
      <c r="B11120" t="s">
        <v>210</v>
      </c>
      <c r="C11120" s="1">
        <v>0.34465064524195599</v>
      </c>
    </row>
    <row r="11121" spans="1:3" x14ac:dyDescent="0.25">
      <c r="A11121" t="s">
        <v>201</v>
      </c>
      <c r="B11121" t="s">
        <v>212</v>
      </c>
      <c r="C11121" s="1">
        <v>0.33404903436393302</v>
      </c>
    </row>
    <row r="11122" spans="1:3" x14ac:dyDescent="0.25">
      <c r="A11122" t="s">
        <v>201</v>
      </c>
      <c r="B11122" t="s">
        <v>397</v>
      </c>
      <c r="C11122" s="1">
        <v>0.30998513462602101</v>
      </c>
    </row>
    <row r="11123" spans="1:3" x14ac:dyDescent="0.25">
      <c r="A11123" t="s">
        <v>201</v>
      </c>
      <c r="B11123" t="s">
        <v>213</v>
      </c>
      <c r="C11123" s="1">
        <v>0.29005160773672301</v>
      </c>
    </row>
    <row r="11124" spans="1:3" x14ac:dyDescent="0.25">
      <c r="A11124" t="s">
        <v>201</v>
      </c>
      <c r="B11124" t="s">
        <v>214</v>
      </c>
      <c r="C11124" s="1">
        <v>0.31160725821417901</v>
      </c>
    </row>
    <row r="11125" spans="1:3" x14ac:dyDescent="0.25">
      <c r="A11125" t="s">
        <v>201</v>
      </c>
      <c r="B11125" t="s">
        <v>332</v>
      </c>
      <c r="C11125" s="1">
        <v>0.290376379259913</v>
      </c>
    </row>
    <row r="11126" spans="1:3" x14ac:dyDescent="0.25">
      <c r="A11126" t="s">
        <v>201</v>
      </c>
      <c r="B11126" t="s">
        <v>216</v>
      </c>
      <c r="C11126" s="1">
        <v>0.304904804937708</v>
      </c>
    </row>
    <row r="11127" spans="1:3" x14ac:dyDescent="0.25">
      <c r="A11127" t="s">
        <v>201</v>
      </c>
      <c r="B11127" t="s">
        <v>217</v>
      </c>
      <c r="C11127" s="1">
        <v>0.356801087592024</v>
      </c>
    </row>
    <row r="11128" spans="1:3" x14ac:dyDescent="0.25">
      <c r="A11128" t="s">
        <v>201</v>
      </c>
      <c r="B11128" t="s">
        <v>334</v>
      </c>
      <c r="C11128" s="1">
        <v>0.31340562275495498</v>
      </c>
    </row>
    <row r="11129" spans="1:3" x14ac:dyDescent="0.25">
      <c r="A11129" t="s">
        <v>201</v>
      </c>
      <c r="B11129" t="s">
        <v>219</v>
      </c>
      <c r="C11129" s="1">
        <v>0.317161552333182</v>
      </c>
    </row>
    <row r="11130" spans="1:3" x14ac:dyDescent="0.25">
      <c r="A11130" t="s">
        <v>201</v>
      </c>
      <c r="B11130" t="s">
        <v>398</v>
      </c>
      <c r="C11130" s="1">
        <v>0.31780890161014702</v>
      </c>
    </row>
    <row r="11131" spans="1:3" x14ac:dyDescent="0.25">
      <c r="A11131" t="s">
        <v>201</v>
      </c>
      <c r="B11131" t="s">
        <v>337</v>
      </c>
      <c r="C11131" s="1">
        <v>0.29053333055581398</v>
      </c>
    </row>
    <row r="11132" spans="1:3" x14ac:dyDescent="0.25">
      <c r="A11132" t="s">
        <v>201</v>
      </c>
      <c r="B11132" t="s">
        <v>225</v>
      </c>
      <c r="C11132" s="1">
        <v>0.31364674499093698</v>
      </c>
    </row>
    <row r="11133" spans="1:3" x14ac:dyDescent="0.25">
      <c r="A11133" t="s">
        <v>201</v>
      </c>
      <c r="B11133" t="s">
        <v>137</v>
      </c>
      <c r="C11133" s="1">
        <v>0.28991662903833798</v>
      </c>
    </row>
    <row r="11134" spans="1:3" x14ac:dyDescent="0.25">
      <c r="A11134" t="s">
        <v>201</v>
      </c>
      <c r="B11134" t="s">
        <v>227</v>
      </c>
      <c r="C11134" s="1">
        <v>0.31119783077473701</v>
      </c>
    </row>
    <row r="11135" spans="1:3" x14ac:dyDescent="0.25">
      <c r="A11135" t="s">
        <v>201</v>
      </c>
      <c r="B11135" t="s">
        <v>228</v>
      </c>
      <c r="C11135" s="1">
        <v>0.35291701769501999</v>
      </c>
    </row>
    <row r="11136" spans="1:3" x14ac:dyDescent="0.25">
      <c r="A11136" t="s">
        <v>201</v>
      </c>
      <c r="B11136" t="s">
        <v>229</v>
      </c>
      <c r="C11136" s="1">
        <v>0.31056064702825098</v>
      </c>
    </row>
    <row r="11137" spans="1:3" x14ac:dyDescent="0.25">
      <c r="A11137" t="s">
        <v>201</v>
      </c>
      <c r="B11137" t="s">
        <v>413</v>
      </c>
      <c r="C11137" s="1">
        <v>0.31287628651831001</v>
      </c>
    </row>
    <row r="11138" spans="1:3" x14ac:dyDescent="0.25">
      <c r="A11138" t="s">
        <v>201</v>
      </c>
      <c r="B11138" t="s">
        <v>231</v>
      </c>
      <c r="C11138" s="1">
        <v>0.31930289669515799</v>
      </c>
    </row>
    <row r="11139" spans="1:3" x14ac:dyDescent="0.25">
      <c r="A11139" t="s">
        <v>201</v>
      </c>
      <c r="B11139" t="s">
        <v>140</v>
      </c>
      <c r="C11139" s="1">
        <v>0.30616177447469001</v>
      </c>
    </row>
    <row r="11140" spans="1:3" x14ac:dyDescent="0.25">
      <c r="A11140" t="s">
        <v>201</v>
      </c>
      <c r="B11140" t="s">
        <v>409</v>
      </c>
      <c r="C11140" s="1">
        <v>0.30132243980679002</v>
      </c>
    </row>
    <row r="11141" spans="1:3" x14ac:dyDescent="0.25">
      <c r="A11141" t="s">
        <v>201</v>
      </c>
      <c r="B11141" t="s">
        <v>235</v>
      </c>
      <c r="C11141" s="1">
        <v>0.31154445044735302</v>
      </c>
    </row>
    <row r="11142" spans="1:3" x14ac:dyDescent="0.25">
      <c r="A11142" t="s">
        <v>201</v>
      </c>
      <c r="B11142" t="s">
        <v>345</v>
      </c>
      <c r="C11142" s="1">
        <v>0.29570132580504899</v>
      </c>
    </row>
    <row r="11143" spans="1:3" x14ac:dyDescent="0.25">
      <c r="A11143" t="s">
        <v>201</v>
      </c>
      <c r="B11143" t="s">
        <v>236</v>
      </c>
      <c r="C11143" s="1">
        <v>0.33407914115735599</v>
      </c>
    </row>
    <row r="11144" spans="1:3" x14ac:dyDescent="0.25">
      <c r="A11144" t="s">
        <v>201</v>
      </c>
      <c r="B11144" t="s">
        <v>141</v>
      </c>
      <c r="C11144" s="1">
        <v>0.31079344542179099</v>
      </c>
    </row>
    <row r="11145" spans="1:3" x14ac:dyDescent="0.25">
      <c r="A11145" t="s">
        <v>201</v>
      </c>
      <c r="B11145" t="s">
        <v>350</v>
      </c>
      <c r="C11145" s="1">
        <v>0.30331888049351302</v>
      </c>
    </row>
    <row r="11146" spans="1:3" x14ac:dyDescent="0.25">
      <c r="A11146" t="s">
        <v>201</v>
      </c>
      <c r="B11146" t="s">
        <v>388</v>
      </c>
      <c r="C11146" s="1">
        <v>0.30351000102263498</v>
      </c>
    </row>
    <row r="11147" spans="1:3" x14ac:dyDescent="0.25">
      <c r="A11147" t="s">
        <v>201</v>
      </c>
      <c r="B11147" t="s">
        <v>239</v>
      </c>
      <c r="C11147" s="1">
        <v>0.31620382973217198</v>
      </c>
    </row>
    <row r="11148" spans="1:3" x14ac:dyDescent="0.25">
      <c r="A11148" t="s">
        <v>201</v>
      </c>
      <c r="B11148" t="s">
        <v>142</v>
      </c>
      <c r="C11148" s="1">
        <v>0.31641738129717101</v>
      </c>
    </row>
    <row r="11149" spans="1:3" x14ac:dyDescent="0.25">
      <c r="A11149" t="s">
        <v>201</v>
      </c>
      <c r="B11149" t="s">
        <v>242</v>
      </c>
      <c r="C11149" s="1">
        <v>0.32875862181543403</v>
      </c>
    </row>
    <row r="11150" spans="1:3" x14ac:dyDescent="0.25">
      <c r="A11150" t="s">
        <v>201</v>
      </c>
      <c r="B11150" t="s">
        <v>144</v>
      </c>
      <c r="C11150" s="1">
        <v>0.31194527585446602</v>
      </c>
    </row>
    <row r="11151" spans="1:3" x14ac:dyDescent="0.25">
      <c r="A11151" t="s">
        <v>201</v>
      </c>
      <c r="B11151" t="s">
        <v>146</v>
      </c>
      <c r="C11151" s="1">
        <v>0.293984275789061</v>
      </c>
    </row>
    <row r="11152" spans="1:3" x14ac:dyDescent="0.25">
      <c r="A11152" t="s">
        <v>201</v>
      </c>
      <c r="B11152" t="s">
        <v>243</v>
      </c>
      <c r="C11152" s="1">
        <v>0.30375190393934498</v>
      </c>
    </row>
    <row r="11153" spans="1:3" x14ac:dyDescent="0.25">
      <c r="A11153" t="s">
        <v>201</v>
      </c>
      <c r="B11153" t="s">
        <v>402</v>
      </c>
      <c r="C11153" s="1">
        <v>0.31439079773305001</v>
      </c>
    </row>
    <row r="11154" spans="1:3" x14ac:dyDescent="0.25">
      <c r="A11154" t="s">
        <v>201</v>
      </c>
      <c r="B11154" t="s">
        <v>362</v>
      </c>
      <c r="C11154" s="1">
        <v>0.31393518732422598</v>
      </c>
    </row>
    <row r="11155" spans="1:3" x14ac:dyDescent="0.25">
      <c r="A11155" t="s">
        <v>201</v>
      </c>
      <c r="B11155" t="s">
        <v>246</v>
      </c>
      <c r="C11155" s="1">
        <v>0.31083026097552102</v>
      </c>
    </row>
    <row r="11156" spans="1:3" x14ac:dyDescent="0.25">
      <c r="A11156" t="s">
        <v>201</v>
      </c>
      <c r="B11156" t="s">
        <v>250</v>
      </c>
      <c r="C11156" s="1">
        <v>0.35999952426011</v>
      </c>
    </row>
    <row r="11157" spans="1:3" x14ac:dyDescent="0.25">
      <c r="A11157" t="s">
        <v>201</v>
      </c>
      <c r="B11157" t="s">
        <v>252</v>
      </c>
      <c r="C11157" s="1">
        <v>0.30182850663660699</v>
      </c>
    </row>
    <row r="11158" spans="1:3" x14ac:dyDescent="0.25">
      <c r="A11158" t="s">
        <v>201</v>
      </c>
      <c r="B11158" t="s">
        <v>152</v>
      </c>
      <c r="C11158" s="1">
        <v>0.31338778539114698</v>
      </c>
    </row>
    <row r="11159" spans="1:3" x14ac:dyDescent="0.25">
      <c r="A11159" t="s">
        <v>201</v>
      </c>
      <c r="B11159" t="s">
        <v>365</v>
      </c>
      <c r="C11159" s="1">
        <v>0.30684757295016801</v>
      </c>
    </row>
    <row r="11160" spans="1:3" x14ac:dyDescent="0.25">
      <c r="A11160" t="s">
        <v>201</v>
      </c>
      <c r="B11160" t="s">
        <v>366</v>
      </c>
      <c r="C11160" s="1">
        <v>0.29586371101815301</v>
      </c>
    </row>
    <row r="11161" spans="1:3" x14ac:dyDescent="0.25">
      <c r="A11161" t="s">
        <v>201</v>
      </c>
      <c r="B11161" t="s">
        <v>368</v>
      </c>
      <c r="C11161" s="1">
        <v>0.313209422153788</v>
      </c>
    </row>
    <row r="11162" spans="1:3" x14ac:dyDescent="0.25">
      <c r="A11162" t="s">
        <v>201</v>
      </c>
      <c r="B11162" t="s">
        <v>369</v>
      </c>
      <c r="C11162" s="1">
        <v>0.31452903183677799</v>
      </c>
    </row>
    <row r="11163" spans="1:3" x14ac:dyDescent="0.25">
      <c r="A11163" t="s">
        <v>201</v>
      </c>
      <c r="B11163" t="s">
        <v>260</v>
      </c>
      <c r="C11163" s="1">
        <v>0.29120168030256499</v>
      </c>
    </row>
    <row r="11164" spans="1:3" x14ac:dyDescent="0.25">
      <c r="A11164" t="s">
        <v>201</v>
      </c>
      <c r="B11164" t="s">
        <v>261</v>
      </c>
      <c r="C11164" s="1">
        <v>0.36305656156010901</v>
      </c>
    </row>
    <row r="11165" spans="1:3" x14ac:dyDescent="0.25">
      <c r="A11165" t="s">
        <v>201</v>
      </c>
      <c r="B11165" t="s">
        <v>262</v>
      </c>
      <c r="C11165" s="1">
        <v>0.35350635396712698</v>
      </c>
    </row>
    <row r="11166" spans="1:3" x14ac:dyDescent="0.25">
      <c r="A11166" t="s">
        <v>201</v>
      </c>
      <c r="B11166" t="s">
        <v>383</v>
      </c>
      <c r="C11166" s="1">
        <v>0.33682012368143599</v>
      </c>
    </row>
    <row r="11167" spans="1:3" x14ac:dyDescent="0.25">
      <c r="A11167" t="s">
        <v>201</v>
      </c>
      <c r="B11167" t="s">
        <v>265</v>
      </c>
      <c r="C11167" s="1">
        <v>0.29205152840135201</v>
      </c>
    </row>
    <row r="11168" spans="1:3" x14ac:dyDescent="0.25">
      <c r="A11168" t="s">
        <v>201</v>
      </c>
      <c r="B11168" t="s">
        <v>266</v>
      </c>
      <c r="C11168" s="1">
        <v>0.29933174688513098</v>
      </c>
    </row>
    <row r="11169" spans="1:3" x14ac:dyDescent="0.25">
      <c r="A11169" t="s">
        <v>201</v>
      </c>
      <c r="B11169" t="s">
        <v>267</v>
      </c>
      <c r="C11169" s="1">
        <v>0.29754026860687499</v>
      </c>
    </row>
    <row r="11170" spans="1:3" x14ac:dyDescent="0.25">
      <c r="A11170" t="s">
        <v>201</v>
      </c>
      <c r="B11170" t="s">
        <v>268</v>
      </c>
      <c r="C11170" s="1">
        <v>0.29194598986926901</v>
      </c>
    </row>
    <row r="11171" spans="1:3" x14ac:dyDescent="0.25">
      <c r="A11171" t="s">
        <v>201</v>
      </c>
      <c r="B11171" t="s">
        <v>271</v>
      </c>
      <c r="C11171" s="1">
        <v>0.30701896383497101</v>
      </c>
    </row>
    <row r="11172" spans="1:3" x14ac:dyDescent="0.25">
      <c r="A11172" t="s">
        <v>201</v>
      </c>
      <c r="B11172" t="s">
        <v>273</v>
      </c>
      <c r="C11172" s="1">
        <v>0.30175520876063899</v>
      </c>
    </row>
    <row r="11173" spans="1:3" x14ac:dyDescent="0.25">
      <c r="A11173" t="s">
        <v>201</v>
      </c>
      <c r="B11173" t="s">
        <v>153</v>
      </c>
      <c r="C11173" s="1">
        <v>0.30726130489393999</v>
      </c>
    </row>
    <row r="11174" spans="1:3" x14ac:dyDescent="0.25">
      <c r="A11174" t="s">
        <v>202</v>
      </c>
      <c r="B11174" t="s">
        <v>203</v>
      </c>
      <c r="C11174" s="1">
        <v>0.29903228544209198</v>
      </c>
    </row>
    <row r="11175" spans="1:3" x14ac:dyDescent="0.25">
      <c r="A11175" t="s">
        <v>202</v>
      </c>
      <c r="B11175" t="s">
        <v>205</v>
      </c>
      <c r="C11175" s="1">
        <v>0.30113114934926</v>
      </c>
    </row>
    <row r="11176" spans="1:3" x14ac:dyDescent="0.25">
      <c r="A11176" t="s">
        <v>202</v>
      </c>
      <c r="B11176" t="s">
        <v>131</v>
      </c>
      <c r="C11176" s="1">
        <v>0.30190595464958597</v>
      </c>
    </row>
    <row r="11177" spans="1:3" x14ac:dyDescent="0.25">
      <c r="A11177" t="s">
        <v>202</v>
      </c>
      <c r="B11177" t="s">
        <v>208</v>
      </c>
      <c r="C11177" s="1">
        <v>0.30831255632936899</v>
      </c>
    </row>
    <row r="11178" spans="1:3" x14ac:dyDescent="0.25">
      <c r="A11178" t="s">
        <v>202</v>
      </c>
      <c r="B11178" t="s">
        <v>209</v>
      </c>
      <c r="C11178" s="1">
        <v>0.31739919152559698</v>
      </c>
    </row>
    <row r="11179" spans="1:3" x14ac:dyDescent="0.25">
      <c r="A11179" t="s">
        <v>202</v>
      </c>
      <c r="B11179" t="s">
        <v>215</v>
      </c>
      <c r="C11179" s="1">
        <v>0.292558457298976</v>
      </c>
    </row>
    <row r="11180" spans="1:3" x14ac:dyDescent="0.25">
      <c r="A11180" t="s">
        <v>202</v>
      </c>
      <c r="B11180" t="s">
        <v>224</v>
      </c>
      <c r="C11180" s="1">
        <v>0.29607908682907003</v>
      </c>
    </row>
    <row r="11181" spans="1:3" x14ac:dyDescent="0.25">
      <c r="A11181" t="s">
        <v>202</v>
      </c>
      <c r="B11181" t="s">
        <v>137</v>
      </c>
      <c r="C11181" s="1">
        <v>0.33423035258007899</v>
      </c>
    </row>
    <row r="11182" spans="1:3" x14ac:dyDescent="0.25">
      <c r="A11182" t="s">
        <v>202</v>
      </c>
      <c r="B11182" t="s">
        <v>233</v>
      </c>
      <c r="C11182" s="1">
        <v>0.31006908592087001</v>
      </c>
    </row>
    <row r="11183" spans="1:3" x14ac:dyDescent="0.25">
      <c r="A11183" t="s">
        <v>202</v>
      </c>
      <c r="B11183" t="s">
        <v>140</v>
      </c>
      <c r="C11183" s="1">
        <v>0.29928205974559002</v>
      </c>
    </row>
    <row r="11184" spans="1:3" x14ac:dyDescent="0.25">
      <c r="A11184" t="s">
        <v>202</v>
      </c>
      <c r="B11184" t="s">
        <v>239</v>
      </c>
      <c r="C11184" s="1">
        <v>0.29112510869798403</v>
      </c>
    </row>
    <row r="11185" spans="1:3" x14ac:dyDescent="0.25">
      <c r="A11185" t="s">
        <v>202</v>
      </c>
      <c r="B11185" t="s">
        <v>240</v>
      </c>
      <c r="C11185" s="1">
        <v>0.29183208770977598</v>
      </c>
    </row>
    <row r="11186" spans="1:3" x14ac:dyDescent="0.25">
      <c r="A11186" t="s">
        <v>202</v>
      </c>
      <c r="B11186" t="s">
        <v>242</v>
      </c>
      <c r="C11186" s="1">
        <v>0.30786546514378599</v>
      </c>
    </row>
    <row r="11187" spans="1:3" x14ac:dyDescent="0.25">
      <c r="A11187" t="s">
        <v>202</v>
      </c>
      <c r="B11187" t="s">
        <v>251</v>
      </c>
      <c r="C11187" s="1">
        <v>0.31289306109798098</v>
      </c>
    </row>
    <row r="11188" spans="1:3" x14ac:dyDescent="0.25">
      <c r="A11188" t="s">
        <v>202</v>
      </c>
      <c r="B11188" t="s">
        <v>253</v>
      </c>
      <c r="C11188" s="1">
        <v>0.28941224833666301</v>
      </c>
    </row>
    <row r="11189" spans="1:3" x14ac:dyDescent="0.25">
      <c r="A11189" t="s">
        <v>202</v>
      </c>
      <c r="B11189" t="s">
        <v>263</v>
      </c>
      <c r="C11189" s="1">
        <v>0.29939000865524201</v>
      </c>
    </row>
    <row r="11190" spans="1:3" x14ac:dyDescent="0.25">
      <c r="A11190" t="s">
        <v>202</v>
      </c>
      <c r="B11190" t="s">
        <v>271</v>
      </c>
      <c r="C11190" s="1">
        <v>0.30772425667050601</v>
      </c>
    </row>
    <row r="11191" spans="1:3" x14ac:dyDescent="0.25">
      <c r="A11191" t="s">
        <v>202</v>
      </c>
      <c r="B11191" t="s">
        <v>153</v>
      </c>
      <c r="C11191" s="1">
        <v>0.302679519684105</v>
      </c>
    </row>
    <row r="11192" spans="1:3" x14ac:dyDescent="0.25">
      <c r="A11192" t="s">
        <v>203</v>
      </c>
      <c r="B11192" t="s">
        <v>155</v>
      </c>
      <c r="C11192" s="1">
        <v>0.31308885544708998</v>
      </c>
    </row>
    <row r="11193" spans="1:3" x14ac:dyDescent="0.25">
      <c r="A11193" t="s">
        <v>203</v>
      </c>
      <c r="B11193" t="s">
        <v>162</v>
      </c>
      <c r="C11193" s="1">
        <v>0.29092170674682499</v>
      </c>
    </row>
    <row r="11194" spans="1:3" x14ac:dyDescent="0.25">
      <c r="A11194" t="s">
        <v>203</v>
      </c>
      <c r="B11194" t="s">
        <v>204</v>
      </c>
      <c r="C11194" s="1">
        <v>0.30629968739663299</v>
      </c>
    </row>
    <row r="11195" spans="1:3" x14ac:dyDescent="0.25">
      <c r="A11195" t="s">
        <v>203</v>
      </c>
      <c r="B11195" t="s">
        <v>318</v>
      </c>
      <c r="C11195" s="1">
        <v>0.31520757789570503</v>
      </c>
    </row>
    <row r="11196" spans="1:3" x14ac:dyDescent="0.25">
      <c r="A11196" t="s">
        <v>203</v>
      </c>
      <c r="B11196" t="s">
        <v>130</v>
      </c>
      <c r="C11196" s="1">
        <v>0.29358859223961897</v>
      </c>
    </row>
    <row r="11197" spans="1:3" x14ac:dyDescent="0.25">
      <c r="A11197" t="s">
        <v>203</v>
      </c>
      <c r="B11197" t="s">
        <v>206</v>
      </c>
      <c r="C11197" s="1">
        <v>0.29288718425830501</v>
      </c>
    </row>
    <row r="11198" spans="1:3" x14ac:dyDescent="0.25">
      <c r="A11198" t="s">
        <v>203</v>
      </c>
      <c r="B11198" t="s">
        <v>131</v>
      </c>
      <c r="C11198" s="1">
        <v>0.33892086273116101</v>
      </c>
    </row>
    <row r="11199" spans="1:3" x14ac:dyDescent="0.25">
      <c r="A11199" t="s">
        <v>203</v>
      </c>
      <c r="B11199" t="s">
        <v>322</v>
      </c>
      <c r="C11199" s="1">
        <v>0.30220705924965302</v>
      </c>
    </row>
    <row r="11200" spans="1:3" x14ac:dyDescent="0.25">
      <c r="A11200" t="s">
        <v>203</v>
      </c>
      <c r="B11200" t="s">
        <v>482</v>
      </c>
      <c r="C11200" s="1">
        <v>0.29040952819517601</v>
      </c>
    </row>
    <row r="11201" spans="1:3" x14ac:dyDescent="0.25">
      <c r="A11201" t="s">
        <v>203</v>
      </c>
      <c r="B11201" t="s">
        <v>411</v>
      </c>
      <c r="C11201" s="1">
        <v>0.314395711226786</v>
      </c>
    </row>
    <row r="11202" spans="1:3" x14ac:dyDescent="0.25">
      <c r="A11202" t="s">
        <v>203</v>
      </c>
      <c r="B11202" t="s">
        <v>133</v>
      </c>
      <c r="C11202" s="1">
        <v>0.30494061755013002</v>
      </c>
    </row>
    <row r="11203" spans="1:3" x14ac:dyDescent="0.25">
      <c r="A11203" t="s">
        <v>203</v>
      </c>
      <c r="B11203" t="s">
        <v>208</v>
      </c>
      <c r="C11203" s="1">
        <v>0.33966678270224099</v>
      </c>
    </row>
    <row r="11204" spans="1:3" x14ac:dyDescent="0.25">
      <c r="A11204" t="s">
        <v>203</v>
      </c>
      <c r="B11204" t="s">
        <v>209</v>
      </c>
      <c r="C11204" s="1">
        <v>0.32154055431134798</v>
      </c>
    </row>
    <row r="11205" spans="1:3" x14ac:dyDescent="0.25">
      <c r="A11205" t="s">
        <v>203</v>
      </c>
      <c r="B11205" t="s">
        <v>379</v>
      </c>
      <c r="C11205" s="1">
        <v>0.29639714757666402</v>
      </c>
    </row>
    <row r="11206" spans="1:3" x14ac:dyDescent="0.25">
      <c r="A11206" t="s">
        <v>203</v>
      </c>
      <c r="B11206" t="s">
        <v>330</v>
      </c>
      <c r="C11206" s="1">
        <v>0.29154130732551797</v>
      </c>
    </row>
    <row r="11207" spans="1:3" x14ac:dyDescent="0.25">
      <c r="A11207" t="s">
        <v>203</v>
      </c>
      <c r="B11207" t="s">
        <v>215</v>
      </c>
      <c r="C11207" s="1">
        <v>0.30726473745001798</v>
      </c>
    </row>
    <row r="11208" spans="1:3" x14ac:dyDescent="0.25">
      <c r="A11208" t="s">
        <v>203</v>
      </c>
      <c r="B11208" t="s">
        <v>216</v>
      </c>
      <c r="C11208" s="1">
        <v>0.29181671237797402</v>
      </c>
    </row>
    <row r="11209" spans="1:3" x14ac:dyDescent="0.25">
      <c r="A11209" t="s">
        <v>203</v>
      </c>
      <c r="B11209" t="s">
        <v>135</v>
      </c>
      <c r="C11209" s="1">
        <v>0.29238991796624197</v>
      </c>
    </row>
    <row r="11210" spans="1:3" x14ac:dyDescent="0.25">
      <c r="A11210" t="s">
        <v>203</v>
      </c>
      <c r="B11210" t="s">
        <v>218</v>
      </c>
      <c r="C11210" s="1">
        <v>0.29251277330814301</v>
      </c>
    </row>
    <row r="11211" spans="1:3" x14ac:dyDescent="0.25">
      <c r="A11211" t="s">
        <v>203</v>
      </c>
      <c r="B11211" t="s">
        <v>220</v>
      </c>
      <c r="C11211" s="1">
        <v>0.31177814843495399</v>
      </c>
    </row>
    <row r="11212" spans="1:3" x14ac:dyDescent="0.25">
      <c r="A11212" t="s">
        <v>203</v>
      </c>
      <c r="B11212" t="s">
        <v>335</v>
      </c>
      <c r="C11212" s="1">
        <v>0.29116887954748699</v>
      </c>
    </row>
    <row r="11213" spans="1:3" x14ac:dyDescent="0.25">
      <c r="A11213" t="s">
        <v>203</v>
      </c>
      <c r="B11213" t="s">
        <v>224</v>
      </c>
      <c r="C11213" s="1">
        <v>0.316087797628473</v>
      </c>
    </row>
    <row r="11214" spans="1:3" x14ac:dyDescent="0.25">
      <c r="A11214" t="s">
        <v>203</v>
      </c>
      <c r="B11214" t="s">
        <v>481</v>
      </c>
      <c r="C11214" s="1">
        <v>0.30314493892069</v>
      </c>
    </row>
    <row r="11215" spans="1:3" x14ac:dyDescent="0.25">
      <c r="A11215" t="s">
        <v>203</v>
      </c>
      <c r="B11215" t="s">
        <v>137</v>
      </c>
      <c r="C11215" s="1">
        <v>0.33478391348893199</v>
      </c>
    </row>
    <row r="11216" spans="1:3" x14ac:dyDescent="0.25">
      <c r="A11216" t="s">
        <v>203</v>
      </c>
      <c r="B11216" t="s">
        <v>227</v>
      </c>
      <c r="C11216" s="1">
        <v>0.319390315578575</v>
      </c>
    </row>
    <row r="11217" spans="1:3" x14ac:dyDescent="0.25">
      <c r="A11217" t="s">
        <v>203</v>
      </c>
      <c r="B11217" t="s">
        <v>228</v>
      </c>
      <c r="C11217" s="1">
        <v>0.30514931149017299</v>
      </c>
    </row>
    <row r="11218" spans="1:3" x14ac:dyDescent="0.25">
      <c r="A11218" t="s">
        <v>203</v>
      </c>
      <c r="B11218" t="s">
        <v>230</v>
      </c>
      <c r="C11218" s="1">
        <v>0.293378466022714</v>
      </c>
    </row>
    <row r="11219" spans="1:3" x14ac:dyDescent="0.25">
      <c r="A11219" t="s">
        <v>203</v>
      </c>
      <c r="B11219" t="s">
        <v>232</v>
      </c>
      <c r="C11219" s="1">
        <v>0.29595080601165302</v>
      </c>
    </row>
    <row r="11220" spans="1:3" x14ac:dyDescent="0.25">
      <c r="A11220" t="s">
        <v>203</v>
      </c>
      <c r="B11220" t="s">
        <v>233</v>
      </c>
      <c r="C11220" s="1">
        <v>0.31417555368665201</v>
      </c>
    </row>
    <row r="11221" spans="1:3" x14ac:dyDescent="0.25">
      <c r="A11221" t="s">
        <v>203</v>
      </c>
      <c r="B11221" t="s">
        <v>140</v>
      </c>
      <c r="C11221" s="1">
        <v>0.30816999712738902</v>
      </c>
    </row>
    <row r="11222" spans="1:3" x14ac:dyDescent="0.25">
      <c r="A11222" t="s">
        <v>203</v>
      </c>
      <c r="B11222" t="s">
        <v>141</v>
      </c>
      <c r="C11222" s="1">
        <v>0.30544482848368099</v>
      </c>
    </row>
    <row r="11223" spans="1:3" x14ac:dyDescent="0.25">
      <c r="A11223" t="s">
        <v>203</v>
      </c>
      <c r="B11223" t="s">
        <v>347</v>
      </c>
      <c r="C11223" s="1">
        <v>0.30232659218153302</v>
      </c>
    </row>
    <row r="11224" spans="1:3" x14ac:dyDescent="0.25">
      <c r="A11224" t="s">
        <v>203</v>
      </c>
      <c r="B11224" t="s">
        <v>237</v>
      </c>
      <c r="C11224" s="1">
        <v>0.30782957567511798</v>
      </c>
    </row>
    <row r="11225" spans="1:3" x14ac:dyDescent="0.25">
      <c r="A11225" t="s">
        <v>203</v>
      </c>
      <c r="B11225" t="s">
        <v>239</v>
      </c>
      <c r="C11225" s="1">
        <v>0.32686299971424199</v>
      </c>
    </row>
    <row r="11226" spans="1:3" x14ac:dyDescent="0.25">
      <c r="A11226" t="s">
        <v>203</v>
      </c>
      <c r="B11226" t="s">
        <v>143</v>
      </c>
      <c r="C11226" s="1">
        <v>0.29032351834406001</v>
      </c>
    </row>
    <row r="11227" spans="1:3" x14ac:dyDescent="0.25">
      <c r="A11227" t="s">
        <v>203</v>
      </c>
      <c r="B11227" t="s">
        <v>240</v>
      </c>
      <c r="C11227" s="1">
        <v>0.307130802228536</v>
      </c>
    </row>
    <row r="11228" spans="1:3" x14ac:dyDescent="0.25">
      <c r="A11228" t="s">
        <v>203</v>
      </c>
      <c r="B11228" t="s">
        <v>242</v>
      </c>
      <c r="C11228" s="1">
        <v>0.35442689680065598</v>
      </c>
    </row>
    <row r="11229" spans="1:3" x14ac:dyDescent="0.25">
      <c r="A11229" t="s">
        <v>203</v>
      </c>
      <c r="B11229" t="s">
        <v>357</v>
      </c>
      <c r="C11229" s="1">
        <v>0.29953811500352101</v>
      </c>
    </row>
    <row r="11230" spans="1:3" x14ac:dyDescent="0.25">
      <c r="A11230" t="s">
        <v>203</v>
      </c>
      <c r="B11230" t="s">
        <v>415</v>
      </c>
      <c r="C11230" s="1">
        <v>0.29034498646409301</v>
      </c>
    </row>
    <row r="11231" spans="1:3" x14ac:dyDescent="0.25">
      <c r="A11231" t="s">
        <v>203</v>
      </c>
      <c r="B11231" t="s">
        <v>244</v>
      </c>
      <c r="C11231" s="1">
        <v>0.302177977347587</v>
      </c>
    </row>
    <row r="11232" spans="1:3" x14ac:dyDescent="0.25">
      <c r="A11232" t="s">
        <v>203</v>
      </c>
      <c r="B11232" t="s">
        <v>249</v>
      </c>
      <c r="C11232" s="1">
        <v>0.29795493008511598</v>
      </c>
    </row>
    <row r="11233" spans="1:3" x14ac:dyDescent="0.25">
      <c r="A11233" t="s">
        <v>203</v>
      </c>
      <c r="B11233" t="s">
        <v>250</v>
      </c>
      <c r="C11233" s="1">
        <v>0.29179875399007799</v>
      </c>
    </row>
    <row r="11234" spans="1:3" x14ac:dyDescent="0.25">
      <c r="A11234" t="s">
        <v>203</v>
      </c>
      <c r="B11234" t="s">
        <v>251</v>
      </c>
      <c r="C11234" s="1">
        <v>0.30748013865944102</v>
      </c>
    </row>
    <row r="11235" spans="1:3" x14ac:dyDescent="0.25">
      <c r="A11235" t="s">
        <v>203</v>
      </c>
      <c r="B11235" t="s">
        <v>253</v>
      </c>
      <c r="C11235" s="1">
        <v>0.31967793834886499</v>
      </c>
    </row>
    <row r="11236" spans="1:3" x14ac:dyDescent="0.25">
      <c r="A11236" t="s">
        <v>203</v>
      </c>
      <c r="B11236" t="s">
        <v>263</v>
      </c>
      <c r="C11236" s="1">
        <v>0.31356008622148701</v>
      </c>
    </row>
    <row r="11237" spans="1:3" x14ac:dyDescent="0.25">
      <c r="A11237" t="s">
        <v>203</v>
      </c>
      <c r="B11237" t="s">
        <v>270</v>
      </c>
      <c r="C11237" s="1">
        <v>0.29649920378275901</v>
      </c>
    </row>
    <row r="11238" spans="1:3" x14ac:dyDescent="0.25">
      <c r="A11238" t="s">
        <v>203</v>
      </c>
      <c r="B11238" t="s">
        <v>271</v>
      </c>
      <c r="C11238" s="1">
        <v>0.32686337905521701</v>
      </c>
    </row>
    <row r="11239" spans="1:3" x14ac:dyDescent="0.25">
      <c r="A11239" t="s">
        <v>203</v>
      </c>
      <c r="B11239" t="s">
        <v>376</v>
      </c>
      <c r="C11239" s="1">
        <v>0.29850051683562001</v>
      </c>
    </row>
    <row r="11240" spans="1:3" x14ac:dyDescent="0.25">
      <c r="A11240" t="s">
        <v>203</v>
      </c>
      <c r="B11240" t="s">
        <v>153</v>
      </c>
      <c r="C11240" s="1">
        <v>0.31450606929332098</v>
      </c>
    </row>
    <row r="11241" spans="1:3" x14ac:dyDescent="0.25">
      <c r="A11241" t="s">
        <v>204</v>
      </c>
      <c r="B11241" t="s">
        <v>155</v>
      </c>
      <c r="C11241" s="1">
        <v>0.30863714219545502</v>
      </c>
    </row>
    <row r="11242" spans="1:3" x14ac:dyDescent="0.25">
      <c r="A11242" t="s">
        <v>204</v>
      </c>
      <c r="B11242" t="s">
        <v>318</v>
      </c>
      <c r="C11242" s="1">
        <v>0.31070385395925798</v>
      </c>
    </row>
    <row r="11243" spans="1:3" x14ac:dyDescent="0.25">
      <c r="A11243" t="s">
        <v>204</v>
      </c>
      <c r="B11243" t="s">
        <v>130</v>
      </c>
      <c r="C11243" s="1">
        <v>0.29525842527902102</v>
      </c>
    </row>
    <row r="11244" spans="1:3" x14ac:dyDescent="0.25">
      <c r="A11244" t="s">
        <v>204</v>
      </c>
      <c r="B11244" t="s">
        <v>131</v>
      </c>
      <c r="C11244" s="1">
        <v>0.34318458506095301</v>
      </c>
    </row>
    <row r="11245" spans="1:3" x14ac:dyDescent="0.25">
      <c r="A11245" t="s">
        <v>204</v>
      </c>
      <c r="B11245" t="s">
        <v>133</v>
      </c>
      <c r="C11245" s="1">
        <v>0.30949876581816699</v>
      </c>
    </row>
    <row r="11246" spans="1:3" x14ac:dyDescent="0.25">
      <c r="A11246" t="s">
        <v>204</v>
      </c>
      <c r="B11246" t="s">
        <v>208</v>
      </c>
      <c r="C11246" s="1">
        <v>0.33974529121108399</v>
      </c>
    </row>
    <row r="11247" spans="1:3" x14ac:dyDescent="0.25">
      <c r="A11247" t="s">
        <v>204</v>
      </c>
      <c r="B11247" t="s">
        <v>209</v>
      </c>
      <c r="C11247" s="1">
        <v>0.31977213984251701</v>
      </c>
    </row>
    <row r="11248" spans="1:3" x14ac:dyDescent="0.25">
      <c r="A11248" t="s">
        <v>204</v>
      </c>
      <c r="B11248" t="s">
        <v>213</v>
      </c>
      <c r="C11248" s="1">
        <v>0.29139118530116798</v>
      </c>
    </row>
    <row r="11249" spans="1:3" x14ac:dyDescent="0.25">
      <c r="A11249" t="s">
        <v>204</v>
      </c>
      <c r="B11249" t="s">
        <v>215</v>
      </c>
      <c r="C11249" s="1">
        <v>0.30395270055666201</v>
      </c>
    </row>
    <row r="11250" spans="1:3" x14ac:dyDescent="0.25">
      <c r="A11250" t="s">
        <v>204</v>
      </c>
      <c r="B11250" t="s">
        <v>216</v>
      </c>
      <c r="C11250" s="1">
        <v>0.30923428369049</v>
      </c>
    </row>
    <row r="11251" spans="1:3" x14ac:dyDescent="0.25">
      <c r="A11251" t="s">
        <v>204</v>
      </c>
      <c r="B11251" t="s">
        <v>218</v>
      </c>
      <c r="C11251" s="1">
        <v>0.29637565256459703</v>
      </c>
    </row>
    <row r="11252" spans="1:3" x14ac:dyDescent="0.25">
      <c r="A11252" t="s">
        <v>204</v>
      </c>
      <c r="B11252" t="s">
        <v>220</v>
      </c>
      <c r="C11252" s="1">
        <v>0.29107518351026002</v>
      </c>
    </row>
    <row r="11253" spans="1:3" x14ac:dyDescent="0.25">
      <c r="A11253" t="s">
        <v>204</v>
      </c>
      <c r="B11253" t="s">
        <v>224</v>
      </c>
      <c r="C11253" s="1">
        <v>0.297022532373516</v>
      </c>
    </row>
    <row r="11254" spans="1:3" x14ac:dyDescent="0.25">
      <c r="A11254" t="s">
        <v>204</v>
      </c>
      <c r="B11254" t="s">
        <v>137</v>
      </c>
      <c r="C11254" s="1">
        <v>0.348084704668219</v>
      </c>
    </row>
    <row r="11255" spans="1:3" x14ac:dyDescent="0.25">
      <c r="A11255" t="s">
        <v>204</v>
      </c>
      <c r="B11255" t="s">
        <v>227</v>
      </c>
      <c r="C11255" s="1">
        <v>0.31528747780048799</v>
      </c>
    </row>
    <row r="11256" spans="1:3" x14ac:dyDescent="0.25">
      <c r="A11256" t="s">
        <v>204</v>
      </c>
      <c r="B11256" t="s">
        <v>228</v>
      </c>
      <c r="C11256" s="1">
        <v>0.31831559183817398</v>
      </c>
    </row>
    <row r="11257" spans="1:3" x14ac:dyDescent="0.25">
      <c r="A11257" t="s">
        <v>204</v>
      </c>
      <c r="B11257" t="s">
        <v>231</v>
      </c>
      <c r="C11257" s="1">
        <v>0.29378705601947602</v>
      </c>
    </row>
    <row r="11258" spans="1:3" x14ac:dyDescent="0.25">
      <c r="A11258" t="s">
        <v>204</v>
      </c>
      <c r="B11258" t="s">
        <v>233</v>
      </c>
      <c r="C11258" s="1">
        <v>0.31514984736955898</v>
      </c>
    </row>
    <row r="11259" spans="1:3" x14ac:dyDescent="0.25">
      <c r="A11259" t="s">
        <v>204</v>
      </c>
      <c r="B11259" t="s">
        <v>140</v>
      </c>
      <c r="C11259" s="1">
        <v>0.32733397633679601</v>
      </c>
    </row>
    <row r="11260" spans="1:3" x14ac:dyDescent="0.25">
      <c r="A11260" t="s">
        <v>204</v>
      </c>
      <c r="B11260" t="s">
        <v>236</v>
      </c>
      <c r="C11260" s="1">
        <v>0.29204923876764199</v>
      </c>
    </row>
    <row r="11261" spans="1:3" x14ac:dyDescent="0.25">
      <c r="A11261" t="s">
        <v>204</v>
      </c>
      <c r="B11261" t="s">
        <v>141</v>
      </c>
      <c r="C11261" s="1">
        <v>0.309708215957681</v>
      </c>
    </row>
    <row r="11262" spans="1:3" x14ac:dyDescent="0.25">
      <c r="A11262" t="s">
        <v>204</v>
      </c>
      <c r="B11262" t="s">
        <v>237</v>
      </c>
      <c r="C11262" s="1">
        <v>0.30217067502316802</v>
      </c>
    </row>
    <row r="11263" spans="1:3" x14ac:dyDescent="0.25">
      <c r="A11263" t="s">
        <v>204</v>
      </c>
      <c r="B11263" t="s">
        <v>239</v>
      </c>
      <c r="C11263" s="1">
        <v>0.31708084925573299</v>
      </c>
    </row>
    <row r="11264" spans="1:3" x14ac:dyDescent="0.25">
      <c r="A11264" t="s">
        <v>204</v>
      </c>
      <c r="B11264" t="s">
        <v>240</v>
      </c>
      <c r="C11264" s="1">
        <v>0.303158204491495</v>
      </c>
    </row>
    <row r="11265" spans="1:3" x14ac:dyDescent="0.25">
      <c r="A11265" t="s">
        <v>204</v>
      </c>
      <c r="B11265" t="s">
        <v>242</v>
      </c>
      <c r="C11265" s="1">
        <v>0.35328689093428001</v>
      </c>
    </row>
    <row r="11266" spans="1:3" x14ac:dyDescent="0.25">
      <c r="A11266" t="s">
        <v>204</v>
      </c>
      <c r="B11266" t="s">
        <v>250</v>
      </c>
      <c r="C11266" s="1">
        <v>0.29583148915583002</v>
      </c>
    </row>
    <row r="11267" spans="1:3" x14ac:dyDescent="0.25">
      <c r="A11267" t="s">
        <v>204</v>
      </c>
      <c r="B11267" t="s">
        <v>251</v>
      </c>
      <c r="C11267" s="1">
        <v>0.30838380200527399</v>
      </c>
    </row>
    <row r="11268" spans="1:3" x14ac:dyDescent="0.25">
      <c r="A11268" t="s">
        <v>204</v>
      </c>
      <c r="B11268" t="s">
        <v>253</v>
      </c>
      <c r="C11268" s="1">
        <v>0.30953280539552003</v>
      </c>
    </row>
    <row r="11269" spans="1:3" x14ac:dyDescent="0.25">
      <c r="A11269" t="s">
        <v>204</v>
      </c>
      <c r="B11269" t="s">
        <v>263</v>
      </c>
      <c r="C11269" s="1">
        <v>0.295593520638334</v>
      </c>
    </row>
    <row r="11270" spans="1:3" x14ac:dyDescent="0.25">
      <c r="A11270" t="s">
        <v>204</v>
      </c>
      <c r="B11270" t="s">
        <v>267</v>
      </c>
      <c r="C11270" s="1">
        <v>0.29627442880445698</v>
      </c>
    </row>
    <row r="11271" spans="1:3" x14ac:dyDescent="0.25">
      <c r="A11271" t="s">
        <v>204</v>
      </c>
      <c r="B11271" t="s">
        <v>271</v>
      </c>
      <c r="C11271" s="1">
        <v>0.33171654128549599</v>
      </c>
    </row>
    <row r="11272" spans="1:3" x14ac:dyDescent="0.25">
      <c r="A11272" t="s">
        <v>204</v>
      </c>
      <c r="B11272" t="s">
        <v>153</v>
      </c>
      <c r="C11272" s="1">
        <v>0.30807549887824098</v>
      </c>
    </row>
    <row r="11273" spans="1:3" x14ac:dyDescent="0.25">
      <c r="A11273" t="s">
        <v>205</v>
      </c>
      <c r="B11273" t="s">
        <v>154</v>
      </c>
      <c r="C11273" s="1">
        <v>0.300623680684867</v>
      </c>
    </row>
    <row r="11274" spans="1:3" x14ac:dyDescent="0.25">
      <c r="A11274" t="s">
        <v>205</v>
      </c>
      <c r="B11274" t="s">
        <v>155</v>
      </c>
      <c r="C11274" s="1">
        <v>0.29494709845528999</v>
      </c>
    </row>
    <row r="11275" spans="1:3" x14ac:dyDescent="0.25">
      <c r="A11275" t="s">
        <v>205</v>
      </c>
      <c r="B11275" t="s">
        <v>162</v>
      </c>
      <c r="C11275" s="1">
        <v>0.30901082400442398</v>
      </c>
    </row>
    <row r="11276" spans="1:3" x14ac:dyDescent="0.25">
      <c r="A11276" t="s">
        <v>205</v>
      </c>
      <c r="B11276" t="s">
        <v>394</v>
      </c>
      <c r="C11276" s="1">
        <v>0.28992998610752202</v>
      </c>
    </row>
    <row r="11277" spans="1:3" x14ac:dyDescent="0.25">
      <c r="A11277" t="s">
        <v>205</v>
      </c>
      <c r="B11277" t="s">
        <v>318</v>
      </c>
      <c r="C11277" s="1">
        <v>0.32800648173893199</v>
      </c>
    </row>
    <row r="11278" spans="1:3" x14ac:dyDescent="0.25">
      <c r="A11278" t="s">
        <v>205</v>
      </c>
      <c r="B11278" t="s">
        <v>130</v>
      </c>
      <c r="C11278" s="1">
        <v>0.33574349878451198</v>
      </c>
    </row>
    <row r="11279" spans="1:3" x14ac:dyDescent="0.25">
      <c r="A11279" t="s">
        <v>205</v>
      </c>
      <c r="B11279" t="s">
        <v>131</v>
      </c>
      <c r="C11279" s="1">
        <v>0.37847742490663</v>
      </c>
    </row>
    <row r="11280" spans="1:3" x14ac:dyDescent="0.25">
      <c r="A11280" t="s">
        <v>205</v>
      </c>
      <c r="B11280" t="s">
        <v>133</v>
      </c>
      <c r="C11280" s="1">
        <v>0.29335876985347697</v>
      </c>
    </row>
    <row r="11281" spans="1:3" x14ac:dyDescent="0.25">
      <c r="A11281" t="s">
        <v>205</v>
      </c>
      <c r="B11281" t="s">
        <v>208</v>
      </c>
      <c r="C11281" s="1">
        <v>0.37349783478783</v>
      </c>
    </row>
    <row r="11282" spans="1:3" x14ac:dyDescent="0.25">
      <c r="A11282" t="s">
        <v>205</v>
      </c>
      <c r="B11282" t="s">
        <v>209</v>
      </c>
      <c r="C11282" s="1">
        <v>0.344808821429334</v>
      </c>
    </row>
    <row r="11283" spans="1:3" x14ac:dyDescent="0.25">
      <c r="A11283" t="s">
        <v>205</v>
      </c>
      <c r="B11283" t="s">
        <v>213</v>
      </c>
      <c r="C11283" s="1">
        <v>0.295856922807684</v>
      </c>
    </row>
    <row r="11284" spans="1:3" x14ac:dyDescent="0.25">
      <c r="A11284" t="s">
        <v>205</v>
      </c>
      <c r="B11284" t="s">
        <v>214</v>
      </c>
      <c r="C11284" s="1">
        <v>0.29669462049882001</v>
      </c>
    </row>
    <row r="11285" spans="1:3" x14ac:dyDescent="0.25">
      <c r="A11285" t="s">
        <v>205</v>
      </c>
      <c r="B11285" t="s">
        <v>332</v>
      </c>
      <c r="C11285" s="1">
        <v>0.30249370929394898</v>
      </c>
    </row>
    <row r="11286" spans="1:3" x14ac:dyDescent="0.25">
      <c r="A11286" t="s">
        <v>205</v>
      </c>
      <c r="B11286" t="s">
        <v>215</v>
      </c>
      <c r="C11286" s="1">
        <v>0.30363213239584402</v>
      </c>
    </row>
    <row r="11287" spans="1:3" x14ac:dyDescent="0.25">
      <c r="A11287" t="s">
        <v>205</v>
      </c>
      <c r="B11287" t="s">
        <v>216</v>
      </c>
      <c r="C11287" s="1">
        <v>0.31003402995816398</v>
      </c>
    </row>
    <row r="11288" spans="1:3" x14ac:dyDescent="0.25">
      <c r="A11288" t="s">
        <v>205</v>
      </c>
      <c r="B11288" t="s">
        <v>135</v>
      </c>
      <c r="C11288" s="1">
        <v>0.29909706147222698</v>
      </c>
    </row>
    <row r="11289" spans="1:3" x14ac:dyDescent="0.25">
      <c r="A11289" t="s">
        <v>205</v>
      </c>
      <c r="B11289" t="s">
        <v>218</v>
      </c>
      <c r="C11289" s="1">
        <v>0.31417458423588401</v>
      </c>
    </row>
    <row r="11290" spans="1:3" x14ac:dyDescent="0.25">
      <c r="A11290" t="s">
        <v>205</v>
      </c>
      <c r="B11290" t="s">
        <v>220</v>
      </c>
      <c r="C11290" s="1">
        <v>0.30101516114873</v>
      </c>
    </row>
    <row r="11291" spans="1:3" x14ac:dyDescent="0.25">
      <c r="A11291" t="s">
        <v>205</v>
      </c>
      <c r="B11291" t="s">
        <v>221</v>
      </c>
      <c r="C11291" s="1">
        <v>0.312336684515999</v>
      </c>
    </row>
    <row r="11292" spans="1:3" x14ac:dyDescent="0.25">
      <c r="A11292" t="s">
        <v>205</v>
      </c>
      <c r="B11292" t="s">
        <v>335</v>
      </c>
      <c r="C11292" s="1">
        <v>0.29358932048859399</v>
      </c>
    </row>
    <row r="11293" spans="1:3" x14ac:dyDescent="0.25">
      <c r="A11293" t="s">
        <v>205</v>
      </c>
      <c r="B11293" t="s">
        <v>224</v>
      </c>
      <c r="C11293" s="1">
        <v>0.30719621108298001</v>
      </c>
    </row>
    <row r="11294" spans="1:3" x14ac:dyDescent="0.25">
      <c r="A11294" t="s">
        <v>205</v>
      </c>
      <c r="B11294" t="s">
        <v>137</v>
      </c>
      <c r="C11294" s="1">
        <v>0.34911239947532802</v>
      </c>
    </row>
    <row r="11295" spans="1:3" x14ac:dyDescent="0.25">
      <c r="A11295" t="s">
        <v>205</v>
      </c>
      <c r="B11295" t="s">
        <v>227</v>
      </c>
      <c r="C11295" s="1">
        <v>0.35227052824077598</v>
      </c>
    </row>
    <row r="11296" spans="1:3" x14ac:dyDescent="0.25">
      <c r="A11296" t="s">
        <v>205</v>
      </c>
      <c r="B11296" t="s">
        <v>228</v>
      </c>
      <c r="C11296" s="1">
        <v>0.362792286140875</v>
      </c>
    </row>
    <row r="11297" spans="1:3" x14ac:dyDescent="0.25">
      <c r="A11297" t="s">
        <v>205</v>
      </c>
      <c r="B11297" t="s">
        <v>231</v>
      </c>
      <c r="C11297" s="1">
        <v>0.33185906365465301</v>
      </c>
    </row>
    <row r="11298" spans="1:3" x14ac:dyDescent="0.25">
      <c r="A11298" t="s">
        <v>205</v>
      </c>
      <c r="B11298" t="s">
        <v>232</v>
      </c>
      <c r="C11298" s="1">
        <v>0.30100669797824697</v>
      </c>
    </row>
    <row r="11299" spans="1:3" x14ac:dyDescent="0.25">
      <c r="A11299" t="s">
        <v>205</v>
      </c>
      <c r="B11299" t="s">
        <v>233</v>
      </c>
      <c r="C11299" s="1">
        <v>0.34004283831835402</v>
      </c>
    </row>
    <row r="11300" spans="1:3" x14ac:dyDescent="0.25">
      <c r="A11300" t="s">
        <v>205</v>
      </c>
      <c r="B11300" t="s">
        <v>140</v>
      </c>
      <c r="C11300" s="1">
        <v>0.34389905270209897</v>
      </c>
    </row>
    <row r="11301" spans="1:3" x14ac:dyDescent="0.25">
      <c r="A11301" t="s">
        <v>205</v>
      </c>
      <c r="B11301" t="s">
        <v>234</v>
      </c>
      <c r="C11301" s="1">
        <v>0.29204367447988799</v>
      </c>
    </row>
    <row r="11302" spans="1:3" x14ac:dyDescent="0.25">
      <c r="A11302" t="s">
        <v>205</v>
      </c>
      <c r="B11302" t="s">
        <v>409</v>
      </c>
      <c r="C11302" s="1">
        <v>0.29171792963510101</v>
      </c>
    </row>
    <row r="11303" spans="1:3" x14ac:dyDescent="0.25">
      <c r="A11303" t="s">
        <v>205</v>
      </c>
      <c r="B11303" t="s">
        <v>235</v>
      </c>
      <c r="C11303" s="1">
        <v>0.29736827431431301</v>
      </c>
    </row>
    <row r="11304" spans="1:3" x14ac:dyDescent="0.25">
      <c r="A11304" t="s">
        <v>205</v>
      </c>
      <c r="B11304" t="s">
        <v>236</v>
      </c>
      <c r="C11304" s="1">
        <v>0.29900770202212701</v>
      </c>
    </row>
    <row r="11305" spans="1:3" x14ac:dyDescent="0.25">
      <c r="A11305" t="s">
        <v>205</v>
      </c>
      <c r="B11305" t="s">
        <v>141</v>
      </c>
      <c r="C11305" s="1">
        <v>0.30823939286130703</v>
      </c>
    </row>
    <row r="11306" spans="1:3" x14ac:dyDescent="0.25">
      <c r="A11306" t="s">
        <v>205</v>
      </c>
      <c r="B11306" t="s">
        <v>350</v>
      </c>
      <c r="C11306" s="1">
        <v>0.29742772583967197</v>
      </c>
    </row>
    <row r="11307" spans="1:3" x14ac:dyDescent="0.25">
      <c r="A11307" t="s">
        <v>205</v>
      </c>
      <c r="B11307" t="s">
        <v>237</v>
      </c>
      <c r="C11307" s="1">
        <v>0.30060425895413301</v>
      </c>
    </row>
    <row r="11308" spans="1:3" x14ac:dyDescent="0.25">
      <c r="A11308" t="s">
        <v>205</v>
      </c>
      <c r="B11308" t="s">
        <v>238</v>
      </c>
      <c r="C11308" s="1">
        <v>0.31181807588576099</v>
      </c>
    </row>
    <row r="11309" spans="1:3" x14ac:dyDescent="0.25">
      <c r="A11309" t="s">
        <v>205</v>
      </c>
      <c r="B11309" t="s">
        <v>239</v>
      </c>
      <c r="C11309" s="1">
        <v>0.34561026955968499</v>
      </c>
    </row>
    <row r="11310" spans="1:3" x14ac:dyDescent="0.25">
      <c r="A11310" t="s">
        <v>205</v>
      </c>
      <c r="B11310" t="s">
        <v>142</v>
      </c>
      <c r="C11310" s="1">
        <v>0.31305931370728401</v>
      </c>
    </row>
    <row r="11311" spans="1:3" x14ac:dyDescent="0.25">
      <c r="A11311" t="s">
        <v>205</v>
      </c>
      <c r="B11311" t="s">
        <v>240</v>
      </c>
      <c r="C11311" s="1">
        <v>0.31395791191184402</v>
      </c>
    </row>
    <row r="11312" spans="1:3" x14ac:dyDescent="0.25">
      <c r="A11312" t="s">
        <v>205</v>
      </c>
      <c r="B11312" t="s">
        <v>242</v>
      </c>
      <c r="C11312" s="1">
        <v>0.36919083345287201</v>
      </c>
    </row>
    <row r="11313" spans="1:3" x14ac:dyDescent="0.25">
      <c r="A11313" t="s">
        <v>205</v>
      </c>
      <c r="B11313" t="s">
        <v>146</v>
      </c>
      <c r="C11313" s="1">
        <v>0.306142384143963</v>
      </c>
    </row>
    <row r="11314" spans="1:3" x14ac:dyDescent="0.25">
      <c r="A11314" t="s">
        <v>205</v>
      </c>
      <c r="B11314" t="s">
        <v>357</v>
      </c>
      <c r="C11314" s="1">
        <v>0.29775842752547799</v>
      </c>
    </row>
    <row r="11315" spans="1:3" x14ac:dyDescent="0.25">
      <c r="A11315" t="s">
        <v>205</v>
      </c>
      <c r="B11315" t="s">
        <v>244</v>
      </c>
      <c r="C11315" s="1">
        <v>0.28933500909663801</v>
      </c>
    </row>
    <row r="11316" spans="1:3" x14ac:dyDescent="0.25">
      <c r="A11316" t="s">
        <v>205</v>
      </c>
      <c r="B11316" t="s">
        <v>245</v>
      </c>
      <c r="C11316" s="1">
        <v>0.295810670798205</v>
      </c>
    </row>
    <row r="11317" spans="1:3" x14ac:dyDescent="0.25">
      <c r="A11317" t="s">
        <v>205</v>
      </c>
      <c r="B11317" t="s">
        <v>246</v>
      </c>
      <c r="C11317" s="1">
        <v>0.29482341409067297</v>
      </c>
    </row>
    <row r="11318" spans="1:3" x14ac:dyDescent="0.25">
      <c r="A11318" t="s">
        <v>205</v>
      </c>
      <c r="B11318" t="s">
        <v>247</v>
      </c>
      <c r="C11318" s="1">
        <v>0.288921466978661</v>
      </c>
    </row>
    <row r="11319" spans="1:3" x14ac:dyDescent="0.25">
      <c r="A11319" t="s">
        <v>205</v>
      </c>
      <c r="B11319" t="s">
        <v>150</v>
      </c>
      <c r="C11319" s="1">
        <v>0.30047219587659002</v>
      </c>
    </row>
    <row r="11320" spans="1:3" x14ac:dyDescent="0.25">
      <c r="A11320" t="s">
        <v>205</v>
      </c>
      <c r="B11320" t="s">
        <v>250</v>
      </c>
      <c r="C11320" s="1">
        <v>0.31537301772703602</v>
      </c>
    </row>
    <row r="11321" spans="1:3" x14ac:dyDescent="0.25">
      <c r="A11321" t="s">
        <v>205</v>
      </c>
      <c r="B11321" t="s">
        <v>251</v>
      </c>
      <c r="C11321" s="1">
        <v>0.30933099075733</v>
      </c>
    </row>
    <row r="11322" spans="1:3" x14ac:dyDescent="0.25">
      <c r="A11322" t="s">
        <v>205</v>
      </c>
      <c r="B11322" t="s">
        <v>253</v>
      </c>
      <c r="C11322" s="1">
        <v>0.31013562968256497</v>
      </c>
    </row>
    <row r="11323" spans="1:3" x14ac:dyDescent="0.25">
      <c r="A11323" t="s">
        <v>205</v>
      </c>
      <c r="B11323" t="s">
        <v>255</v>
      </c>
      <c r="C11323" s="1">
        <v>0.30144487123601399</v>
      </c>
    </row>
    <row r="11324" spans="1:3" x14ac:dyDescent="0.25">
      <c r="A11324" t="s">
        <v>205</v>
      </c>
      <c r="B11324" t="s">
        <v>256</v>
      </c>
      <c r="C11324" s="1">
        <v>0.29112442789070497</v>
      </c>
    </row>
    <row r="11325" spans="1:3" x14ac:dyDescent="0.25">
      <c r="A11325" t="s">
        <v>205</v>
      </c>
      <c r="B11325" t="s">
        <v>257</v>
      </c>
      <c r="C11325" s="1">
        <v>0.30562525035675803</v>
      </c>
    </row>
    <row r="11326" spans="1:3" x14ac:dyDescent="0.25">
      <c r="A11326" t="s">
        <v>205</v>
      </c>
      <c r="B11326" t="s">
        <v>261</v>
      </c>
      <c r="C11326" s="1">
        <v>0.29533021469620702</v>
      </c>
    </row>
    <row r="11327" spans="1:3" x14ac:dyDescent="0.25">
      <c r="A11327" t="s">
        <v>205</v>
      </c>
      <c r="B11327" t="s">
        <v>263</v>
      </c>
      <c r="C11327" s="1">
        <v>0.317062521846456</v>
      </c>
    </row>
    <row r="11328" spans="1:3" x14ac:dyDescent="0.25">
      <c r="A11328" t="s">
        <v>205</v>
      </c>
      <c r="B11328" t="s">
        <v>265</v>
      </c>
      <c r="C11328" s="1">
        <v>0.29459478800609101</v>
      </c>
    </row>
    <row r="11329" spans="1:3" x14ac:dyDescent="0.25">
      <c r="A11329" t="s">
        <v>205</v>
      </c>
      <c r="B11329" t="s">
        <v>267</v>
      </c>
      <c r="C11329" s="1">
        <v>0.351375485714776</v>
      </c>
    </row>
    <row r="11330" spans="1:3" x14ac:dyDescent="0.25">
      <c r="A11330" t="s">
        <v>205</v>
      </c>
      <c r="B11330" t="s">
        <v>271</v>
      </c>
      <c r="C11330" s="1">
        <v>0.35936612590064398</v>
      </c>
    </row>
    <row r="11331" spans="1:3" x14ac:dyDescent="0.25">
      <c r="A11331" t="s">
        <v>205</v>
      </c>
      <c r="B11331" t="s">
        <v>272</v>
      </c>
      <c r="C11331" s="1">
        <v>0.30940147767485698</v>
      </c>
    </row>
    <row r="11332" spans="1:3" x14ac:dyDescent="0.25">
      <c r="A11332" t="s">
        <v>205</v>
      </c>
      <c r="B11332" t="s">
        <v>153</v>
      </c>
      <c r="C11332" s="1">
        <v>0.34309057638826201</v>
      </c>
    </row>
    <row r="11333" spans="1:3" x14ac:dyDescent="0.25">
      <c r="A11333" t="s">
        <v>394</v>
      </c>
      <c r="B11333" t="s">
        <v>162</v>
      </c>
      <c r="C11333" s="1">
        <v>0.29459506066087998</v>
      </c>
    </row>
    <row r="11334" spans="1:3" x14ac:dyDescent="0.25">
      <c r="A11334" t="s">
        <v>394</v>
      </c>
      <c r="B11334" t="s">
        <v>192</v>
      </c>
      <c r="C11334" s="1">
        <v>0.29372052127759801</v>
      </c>
    </row>
    <row r="11335" spans="1:3" x14ac:dyDescent="0.25">
      <c r="A11335" t="s">
        <v>394</v>
      </c>
      <c r="B11335" t="s">
        <v>318</v>
      </c>
      <c r="C11335" s="1">
        <v>0.31695221610223001</v>
      </c>
    </row>
    <row r="11336" spans="1:3" x14ac:dyDescent="0.25">
      <c r="A11336" t="s">
        <v>394</v>
      </c>
      <c r="B11336" t="s">
        <v>130</v>
      </c>
      <c r="C11336" s="1">
        <v>0.29264899254795401</v>
      </c>
    </row>
    <row r="11337" spans="1:3" x14ac:dyDescent="0.25">
      <c r="A11337" t="s">
        <v>394</v>
      </c>
      <c r="B11337" t="s">
        <v>131</v>
      </c>
      <c r="C11337" s="1">
        <v>0.34561774497880299</v>
      </c>
    </row>
    <row r="11338" spans="1:3" x14ac:dyDescent="0.25">
      <c r="A11338" t="s">
        <v>394</v>
      </c>
      <c r="B11338" t="s">
        <v>325</v>
      </c>
      <c r="C11338" s="1">
        <v>0.31209340256645202</v>
      </c>
    </row>
    <row r="11339" spans="1:3" x14ac:dyDescent="0.25">
      <c r="A11339" t="s">
        <v>394</v>
      </c>
      <c r="B11339" t="s">
        <v>412</v>
      </c>
      <c r="C11339" s="1">
        <v>0.29738459523697702</v>
      </c>
    </row>
    <row r="11340" spans="1:3" x14ac:dyDescent="0.25">
      <c r="A11340" t="s">
        <v>394</v>
      </c>
      <c r="B11340" t="s">
        <v>208</v>
      </c>
      <c r="C11340" s="1">
        <v>0.32780930528844998</v>
      </c>
    </row>
    <row r="11341" spans="1:3" x14ac:dyDescent="0.25">
      <c r="A11341" t="s">
        <v>394</v>
      </c>
      <c r="B11341" t="s">
        <v>209</v>
      </c>
      <c r="C11341" s="1">
        <v>0.29878785936306701</v>
      </c>
    </row>
    <row r="11342" spans="1:3" x14ac:dyDescent="0.25">
      <c r="A11342" t="s">
        <v>394</v>
      </c>
      <c r="B11342" t="s">
        <v>210</v>
      </c>
      <c r="C11342" s="1">
        <v>0.35096069570001098</v>
      </c>
    </row>
    <row r="11343" spans="1:3" x14ac:dyDescent="0.25">
      <c r="A11343" t="s">
        <v>394</v>
      </c>
      <c r="B11343" t="s">
        <v>212</v>
      </c>
      <c r="C11343" s="1">
        <v>0.36013396943311099</v>
      </c>
    </row>
    <row r="11344" spans="1:3" x14ac:dyDescent="0.25">
      <c r="A11344" t="s">
        <v>394</v>
      </c>
      <c r="B11344" t="s">
        <v>397</v>
      </c>
      <c r="C11344" s="1">
        <v>0.32913752683254699</v>
      </c>
    </row>
    <row r="11345" spans="1:3" x14ac:dyDescent="0.25">
      <c r="A11345" t="s">
        <v>394</v>
      </c>
      <c r="B11345" t="s">
        <v>213</v>
      </c>
      <c r="C11345" s="1">
        <v>0.32021693458747802</v>
      </c>
    </row>
    <row r="11346" spans="1:3" x14ac:dyDescent="0.25">
      <c r="A11346" t="s">
        <v>394</v>
      </c>
      <c r="B11346" t="s">
        <v>331</v>
      </c>
      <c r="C11346" s="1">
        <v>0.29689917570732899</v>
      </c>
    </row>
    <row r="11347" spans="1:3" x14ac:dyDescent="0.25">
      <c r="A11347" t="s">
        <v>394</v>
      </c>
      <c r="B11347" t="s">
        <v>214</v>
      </c>
      <c r="C11347" s="1">
        <v>0.31543887677613702</v>
      </c>
    </row>
    <row r="11348" spans="1:3" x14ac:dyDescent="0.25">
      <c r="A11348" t="s">
        <v>394</v>
      </c>
      <c r="B11348" t="s">
        <v>332</v>
      </c>
      <c r="C11348" s="1">
        <v>0.32283542907735702</v>
      </c>
    </row>
    <row r="11349" spans="1:3" x14ac:dyDescent="0.25">
      <c r="A11349" t="s">
        <v>394</v>
      </c>
      <c r="B11349" t="s">
        <v>215</v>
      </c>
      <c r="C11349" s="1">
        <v>0.29585814748559702</v>
      </c>
    </row>
    <row r="11350" spans="1:3" x14ac:dyDescent="0.25">
      <c r="A11350" t="s">
        <v>394</v>
      </c>
      <c r="B11350" t="s">
        <v>216</v>
      </c>
      <c r="C11350" s="1">
        <v>0.34664998135631397</v>
      </c>
    </row>
    <row r="11351" spans="1:3" x14ac:dyDescent="0.25">
      <c r="A11351" t="s">
        <v>394</v>
      </c>
      <c r="B11351" t="s">
        <v>217</v>
      </c>
      <c r="C11351" s="1">
        <v>0.36736252596985097</v>
      </c>
    </row>
    <row r="11352" spans="1:3" x14ac:dyDescent="0.25">
      <c r="A11352" t="s">
        <v>394</v>
      </c>
      <c r="B11352" t="s">
        <v>218</v>
      </c>
      <c r="C11352" s="1">
        <v>0.320836193098756</v>
      </c>
    </row>
    <row r="11353" spans="1:3" x14ac:dyDescent="0.25">
      <c r="A11353" t="s">
        <v>394</v>
      </c>
      <c r="B11353" t="s">
        <v>334</v>
      </c>
      <c r="C11353" s="1">
        <v>0.340855931159394</v>
      </c>
    </row>
    <row r="11354" spans="1:3" x14ac:dyDescent="0.25">
      <c r="A11354" t="s">
        <v>394</v>
      </c>
      <c r="B11354" t="s">
        <v>219</v>
      </c>
      <c r="C11354" s="1">
        <v>0.341082497687483</v>
      </c>
    </row>
    <row r="11355" spans="1:3" x14ac:dyDescent="0.25">
      <c r="A11355" t="s">
        <v>394</v>
      </c>
      <c r="B11355" t="s">
        <v>398</v>
      </c>
      <c r="C11355" s="1">
        <v>0.32915434538983801</v>
      </c>
    </row>
    <row r="11356" spans="1:3" x14ac:dyDescent="0.25">
      <c r="A11356" t="s">
        <v>394</v>
      </c>
      <c r="B11356" t="s">
        <v>399</v>
      </c>
      <c r="C11356" s="1">
        <v>0.35092775482834598</v>
      </c>
    </row>
    <row r="11357" spans="1:3" x14ac:dyDescent="0.25">
      <c r="A11357" t="s">
        <v>394</v>
      </c>
      <c r="B11357" t="s">
        <v>225</v>
      </c>
      <c r="C11357" s="1">
        <v>0.352177922854645</v>
      </c>
    </row>
    <row r="11358" spans="1:3" x14ac:dyDescent="0.25">
      <c r="A11358" t="s">
        <v>394</v>
      </c>
      <c r="B11358" t="s">
        <v>227</v>
      </c>
      <c r="C11358" s="1">
        <v>0.33177081443742801</v>
      </c>
    </row>
    <row r="11359" spans="1:3" x14ac:dyDescent="0.25">
      <c r="A11359" t="s">
        <v>394</v>
      </c>
      <c r="B11359" t="s">
        <v>228</v>
      </c>
      <c r="C11359" s="1">
        <v>0.35356339560316002</v>
      </c>
    </row>
    <row r="11360" spans="1:3" x14ac:dyDescent="0.25">
      <c r="A11360" t="s">
        <v>394</v>
      </c>
      <c r="B11360" t="s">
        <v>229</v>
      </c>
      <c r="C11360" s="1">
        <v>0.30142422141493203</v>
      </c>
    </row>
    <row r="11361" spans="1:3" x14ac:dyDescent="0.25">
      <c r="A11361" t="s">
        <v>394</v>
      </c>
      <c r="B11361" t="s">
        <v>400</v>
      </c>
      <c r="C11361" s="1">
        <v>0.30303704882627602</v>
      </c>
    </row>
    <row r="11362" spans="1:3" x14ac:dyDescent="0.25">
      <c r="A11362" t="s">
        <v>394</v>
      </c>
      <c r="B11362" t="s">
        <v>231</v>
      </c>
      <c r="C11362" s="1">
        <v>0.343617237317416</v>
      </c>
    </row>
    <row r="11363" spans="1:3" x14ac:dyDescent="0.25">
      <c r="A11363" t="s">
        <v>394</v>
      </c>
      <c r="B11363" t="s">
        <v>233</v>
      </c>
      <c r="C11363" s="1">
        <v>0.31013358144490999</v>
      </c>
    </row>
    <row r="11364" spans="1:3" x14ac:dyDescent="0.25">
      <c r="A11364" t="s">
        <v>394</v>
      </c>
      <c r="B11364" t="s">
        <v>140</v>
      </c>
      <c r="C11364" s="1">
        <v>0.29950937259614802</v>
      </c>
    </row>
    <row r="11365" spans="1:3" x14ac:dyDescent="0.25">
      <c r="A11365" t="s">
        <v>394</v>
      </c>
      <c r="B11365" t="s">
        <v>234</v>
      </c>
      <c r="C11365" s="1">
        <v>0.29303126121821599</v>
      </c>
    </row>
    <row r="11366" spans="1:3" x14ac:dyDescent="0.25">
      <c r="A11366" t="s">
        <v>394</v>
      </c>
      <c r="B11366" t="s">
        <v>414</v>
      </c>
      <c r="C11366" s="1">
        <v>0.332902017394614</v>
      </c>
    </row>
    <row r="11367" spans="1:3" x14ac:dyDescent="0.25">
      <c r="A11367" t="s">
        <v>394</v>
      </c>
      <c r="B11367" t="s">
        <v>409</v>
      </c>
      <c r="C11367" s="1">
        <v>0.32822369064773999</v>
      </c>
    </row>
    <row r="11368" spans="1:3" x14ac:dyDescent="0.25">
      <c r="A11368" t="s">
        <v>394</v>
      </c>
      <c r="B11368" t="s">
        <v>235</v>
      </c>
      <c r="C11368" s="1">
        <v>0.318730892256953</v>
      </c>
    </row>
    <row r="11369" spans="1:3" x14ac:dyDescent="0.25">
      <c r="A11369" t="s">
        <v>394</v>
      </c>
      <c r="B11369" t="s">
        <v>345</v>
      </c>
      <c r="C11369" s="1">
        <v>0.31329179673875301</v>
      </c>
    </row>
    <row r="11370" spans="1:3" x14ac:dyDescent="0.25">
      <c r="A11370" t="s">
        <v>394</v>
      </c>
      <c r="B11370" t="s">
        <v>236</v>
      </c>
      <c r="C11370" s="1">
        <v>0.36150978815650198</v>
      </c>
    </row>
    <row r="11371" spans="1:3" x14ac:dyDescent="0.25">
      <c r="A11371" t="s">
        <v>394</v>
      </c>
      <c r="B11371" t="s">
        <v>141</v>
      </c>
      <c r="C11371" s="1">
        <v>0.315064790526842</v>
      </c>
    </row>
    <row r="11372" spans="1:3" x14ac:dyDescent="0.25">
      <c r="A11372" t="s">
        <v>394</v>
      </c>
      <c r="B11372" t="s">
        <v>350</v>
      </c>
      <c r="C11372" s="1">
        <v>0.350782683048945</v>
      </c>
    </row>
    <row r="11373" spans="1:3" x14ac:dyDescent="0.25">
      <c r="A11373" t="s">
        <v>394</v>
      </c>
      <c r="B11373" t="s">
        <v>351</v>
      </c>
      <c r="C11373" s="1">
        <v>0.29022847973902399</v>
      </c>
    </row>
    <row r="11374" spans="1:3" x14ac:dyDescent="0.25">
      <c r="A11374" t="s">
        <v>394</v>
      </c>
      <c r="B11374" t="s">
        <v>388</v>
      </c>
      <c r="C11374" s="1">
        <v>0.29330981524116501</v>
      </c>
    </row>
    <row r="11375" spans="1:3" x14ac:dyDescent="0.25">
      <c r="A11375" t="s">
        <v>394</v>
      </c>
      <c r="B11375" t="s">
        <v>237</v>
      </c>
      <c r="C11375" s="1">
        <v>0.30046179570880699</v>
      </c>
    </row>
    <row r="11376" spans="1:3" x14ac:dyDescent="0.25">
      <c r="A11376" t="s">
        <v>394</v>
      </c>
      <c r="B11376" t="s">
        <v>239</v>
      </c>
      <c r="C11376" s="1">
        <v>0.31251884118377499</v>
      </c>
    </row>
    <row r="11377" spans="1:3" x14ac:dyDescent="0.25">
      <c r="A11377" t="s">
        <v>394</v>
      </c>
      <c r="B11377" t="s">
        <v>425</v>
      </c>
      <c r="C11377" s="1">
        <v>0.29921488996816997</v>
      </c>
    </row>
    <row r="11378" spans="1:3" x14ac:dyDescent="0.25">
      <c r="A11378" t="s">
        <v>394</v>
      </c>
      <c r="B11378" t="s">
        <v>242</v>
      </c>
      <c r="C11378" s="1">
        <v>0.331719990526817</v>
      </c>
    </row>
    <row r="11379" spans="1:3" x14ac:dyDescent="0.25">
      <c r="A11379" t="s">
        <v>394</v>
      </c>
      <c r="B11379" t="s">
        <v>243</v>
      </c>
      <c r="C11379" s="1">
        <v>0.30904682588405602</v>
      </c>
    </row>
    <row r="11380" spans="1:3" x14ac:dyDescent="0.25">
      <c r="A11380" t="s">
        <v>394</v>
      </c>
      <c r="B11380" t="s">
        <v>402</v>
      </c>
      <c r="C11380" s="1">
        <v>0.32745802283690301</v>
      </c>
    </row>
    <row r="11381" spans="1:3" x14ac:dyDescent="0.25">
      <c r="A11381" t="s">
        <v>394</v>
      </c>
      <c r="B11381" t="s">
        <v>360</v>
      </c>
      <c r="C11381" s="1">
        <v>0.3250279836678</v>
      </c>
    </row>
    <row r="11382" spans="1:3" x14ac:dyDescent="0.25">
      <c r="A11382" t="s">
        <v>394</v>
      </c>
      <c r="B11382" t="s">
        <v>361</v>
      </c>
      <c r="C11382" s="1">
        <v>0.343755813035935</v>
      </c>
    </row>
    <row r="11383" spans="1:3" x14ac:dyDescent="0.25">
      <c r="A11383" t="s">
        <v>394</v>
      </c>
      <c r="B11383" t="s">
        <v>362</v>
      </c>
      <c r="C11383" s="1">
        <v>0.30257744057459601</v>
      </c>
    </row>
    <row r="11384" spans="1:3" x14ac:dyDescent="0.25">
      <c r="A11384" t="s">
        <v>394</v>
      </c>
      <c r="B11384" t="s">
        <v>246</v>
      </c>
      <c r="C11384" s="1">
        <v>0.349449293570539</v>
      </c>
    </row>
    <row r="11385" spans="1:3" x14ac:dyDescent="0.25">
      <c r="A11385" t="s">
        <v>394</v>
      </c>
      <c r="B11385" t="s">
        <v>247</v>
      </c>
      <c r="C11385" s="1">
        <v>0.293784149641587</v>
      </c>
    </row>
    <row r="11386" spans="1:3" x14ac:dyDescent="0.25">
      <c r="A11386" t="s">
        <v>394</v>
      </c>
      <c r="B11386" t="s">
        <v>403</v>
      </c>
      <c r="C11386" s="1">
        <v>0.29638292134209898</v>
      </c>
    </row>
    <row r="11387" spans="1:3" x14ac:dyDescent="0.25">
      <c r="A11387" t="s">
        <v>394</v>
      </c>
      <c r="B11387" t="s">
        <v>250</v>
      </c>
      <c r="C11387" s="1">
        <v>0.33998592600651001</v>
      </c>
    </row>
    <row r="11388" spans="1:3" x14ac:dyDescent="0.25">
      <c r="A11388" t="s">
        <v>394</v>
      </c>
      <c r="B11388" t="s">
        <v>365</v>
      </c>
      <c r="C11388" s="1">
        <v>0.34484286456825203</v>
      </c>
    </row>
    <row r="11389" spans="1:3" x14ac:dyDescent="0.25">
      <c r="A11389" t="s">
        <v>394</v>
      </c>
      <c r="B11389" t="s">
        <v>404</v>
      </c>
      <c r="C11389" s="1">
        <v>0.32367560040252802</v>
      </c>
    </row>
    <row r="11390" spans="1:3" x14ac:dyDescent="0.25">
      <c r="A11390" t="s">
        <v>394</v>
      </c>
      <c r="B11390" t="s">
        <v>366</v>
      </c>
      <c r="C11390" s="1">
        <v>0.32416450175078199</v>
      </c>
    </row>
    <row r="11391" spans="1:3" x14ac:dyDescent="0.25">
      <c r="A11391" t="s">
        <v>394</v>
      </c>
      <c r="B11391" t="s">
        <v>368</v>
      </c>
      <c r="C11391" s="1">
        <v>0.34847606222160799</v>
      </c>
    </row>
    <row r="11392" spans="1:3" x14ac:dyDescent="0.25">
      <c r="A11392" t="s">
        <v>394</v>
      </c>
      <c r="B11392" t="s">
        <v>416</v>
      </c>
      <c r="C11392" s="1">
        <v>0.33762382439100003</v>
      </c>
    </row>
    <row r="11393" spans="1:3" x14ac:dyDescent="0.25">
      <c r="A11393" t="s">
        <v>394</v>
      </c>
      <c r="B11393" t="s">
        <v>369</v>
      </c>
      <c r="C11393" s="1">
        <v>0.326493370589232</v>
      </c>
    </row>
    <row r="11394" spans="1:3" x14ac:dyDescent="0.25">
      <c r="A11394" t="s">
        <v>394</v>
      </c>
      <c r="B11394" t="s">
        <v>371</v>
      </c>
      <c r="C11394" s="1">
        <v>0.29810358250661101</v>
      </c>
    </row>
    <row r="11395" spans="1:3" x14ac:dyDescent="0.25">
      <c r="A11395" t="s">
        <v>394</v>
      </c>
      <c r="B11395" t="s">
        <v>261</v>
      </c>
      <c r="C11395" s="1">
        <v>0.36701201463646599</v>
      </c>
    </row>
    <row r="11396" spans="1:3" x14ac:dyDescent="0.25">
      <c r="A11396" t="s">
        <v>394</v>
      </c>
      <c r="B11396" t="s">
        <v>262</v>
      </c>
      <c r="C11396" s="1">
        <v>0.36213488379612102</v>
      </c>
    </row>
    <row r="11397" spans="1:3" x14ac:dyDescent="0.25">
      <c r="A11397" t="s">
        <v>394</v>
      </c>
      <c r="B11397" t="s">
        <v>417</v>
      </c>
      <c r="C11397" s="1">
        <v>0.32151380618672898</v>
      </c>
    </row>
    <row r="11398" spans="1:3" x14ac:dyDescent="0.25">
      <c r="A11398" t="s">
        <v>394</v>
      </c>
      <c r="B11398" t="s">
        <v>264</v>
      </c>
      <c r="C11398" s="1">
        <v>0.29425893775072898</v>
      </c>
    </row>
    <row r="11399" spans="1:3" x14ac:dyDescent="0.25">
      <c r="A11399" t="s">
        <v>394</v>
      </c>
      <c r="B11399" t="s">
        <v>372</v>
      </c>
      <c r="C11399" s="1">
        <v>0.29226050202229298</v>
      </c>
    </row>
    <row r="11400" spans="1:3" x14ac:dyDescent="0.25">
      <c r="A11400" t="s">
        <v>394</v>
      </c>
      <c r="B11400" t="s">
        <v>383</v>
      </c>
      <c r="C11400" s="1">
        <v>0.36475114218115401</v>
      </c>
    </row>
    <row r="11401" spans="1:3" x14ac:dyDescent="0.25">
      <c r="A11401" t="s">
        <v>394</v>
      </c>
      <c r="B11401" t="s">
        <v>265</v>
      </c>
      <c r="C11401" s="1">
        <v>0.29620313315734098</v>
      </c>
    </row>
    <row r="11402" spans="1:3" x14ac:dyDescent="0.25">
      <c r="A11402" t="s">
        <v>394</v>
      </c>
      <c r="B11402" t="s">
        <v>266</v>
      </c>
      <c r="C11402" s="1">
        <v>0.30382439043493298</v>
      </c>
    </row>
    <row r="11403" spans="1:3" x14ac:dyDescent="0.25">
      <c r="A11403" t="s">
        <v>394</v>
      </c>
      <c r="B11403" t="s">
        <v>267</v>
      </c>
      <c r="C11403" s="1">
        <v>0.34103207393733698</v>
      </c>
    </row>
    <row r="11404" spans="1:3" x14ac:dyDescent="0.25">
      <c r="A11404" t="s">
        <v>394</v>
      </c>
      <c r="B11404" t="s">
        <v>271</v>
      </c>
      <c r="C11404" s="1">
        <v>0.33098041019828001</v>
      </c>
    </row>
    <row r="11405" spans="1:3" x14ac:dyDescent="0.25">
      <c r="A11405" t="s">
        <v>394</v>
      </c>
      <c r="B11405" t="s">
        <v>407</v>
      </c>
      <c r="C11405" s="1">
        <v>0.32240980522044699</v>
      </c>
    </row>
    <row r="11406" spans="1:3" x14ac:dyDescent="0.25">
      <c r="A11406" t="s">
        <v>394</v>
      </c>
      <c r="B11406" t="s">
        <v>418</v>
      </c>
      <c r="C11406" s="1">
        <v>0.30387524928792597</v>
      </c>
    </row>
    <row r="11407" spans="1:3" x14ac:dyDescent="0.25">
      <c r="A11407" t="s">
        <v>394</v>
      </c>
      <c r="B11407" t="s">
        <v>272</v>
      </c>
      <c r="C11407" s="1">
        <v>0.31197111894066798</v>
      </c>
    </row>
    <row r="11408" spans="1:3" x14ac:dyDescent="0.25">
      <c r="A11408" t="s">
        <v>394</v>
      </c>
      <c r="B11408" t="s">
        <v>153</v>
      </c>
      <c r="C11408" s="1">
        <v>0.29279649128387197</v>
      </c>
    </row>
    <row r="11409" spans="1:3" x14ac:dyDescent="0.25">
      <c r="A11409" t="s">
        <v>317</v>
      </c>
      <c r="B11409" t="s">
        <v>162</v>
      </c>
      <c r="C11409" s="1">
        <v>0.29765179680142201</v>
      </c>
    </row>
    <row r="11410" spans="1:3" x14ac:dyDescent="0.25">
      <c r="A11410" t="s">
        <v>317</v>
      </c>
      <c r="B11410" t="s">
        <v>130</v>
      </c>
      <c r="C11410" s="1">
        <v>0.30570223096011401</v>
      </c>
    </row>
    <row r="11411" spans="1:3" x14ac:dyDescent="0.25">
      <c r="A11411" t="s">
        <v>317</v>
      </c>
      <c r="B11411" t="s">
        <v>131</v>
      </c>
      <c r="C11411" s="1">
        <v>0.31464613894510401</v>
      </c>
    </row>
    <row r="11412" spans="1:3" x14ac:dyDescent="0.25">
      <c r="A11412" t="s">
        <v>317</v>
      </c>
      <c r="B11412" t="s">
        <v>208</v>
      </c>
      <c r="C11412" s="1">
        <v>0.30646563206888799</v>
      </c>
    </row>
    <row r="11413" spans="1:3" x14ac:dyDescent="0.25">
      <c r="A11413" t="s">
        <v>317</v>
      </c>
      <c r="B11413" t="s">
        <v>135</v>
      </c>
      <c r="C11413" s="1">
        <v>0.30414790877509501</v>
      </c>
    </row>
    <row r="11414" spans="1:3" x14ac:dyDescent="0.25">
      <c r="A11414" t="s">
        <v>317</v>
      </c>
      <c r="B11414" t="s">
        <v>227</v>
      </c>
      <c r="C11414" s="1">
        <v>0.30580686287313102</v>
      </c>
    </row>
    <row r="11415" spans="1:3" x14ac:dyDescent="0.25">
      <c r="A11415" t="s">
        <v>317</v>
      </c>
      <c r="B11415" t="s">
        <v>232</v>
      </c>
      <c r="C11415" s="1">
        <v>0.30539487295391099</v>
      </c>
    </row>
    <row r="11416" spans="1:3" x14ac:dyDescent="0.25">
      <c r="A11416" t="s">
        <v>317</v>
      </c>
      <c r="B11416" t="s">
        <v>239</v>
      </c>
      <c r="C11416" s="1">
        <v>0.33236308966740902</v>
      </c>
    </row>
    <row r="11417" spans="1:3" x14ac:dyDescent="0.25">
      <c r="A11417" t="s">
        <v>317</v>
      </c>
      <c r="B11417" t="s">
        <v>142</v>
      </c>
      <c r="C11417" s="1">
        <v>0.29744355356359098</v>
      </c>
    </row>
    <row r="11418" spans="1:3" x14ac:dyDescent="0.25">
      <c r="A11418" t="s">
        <v>317</v>
      </c>
      <c r="B11418" t="s">
        <v>143</v>
      </c>
      <c r="C11418" s="1">
        <v>0.29385793100901503</v>
      </c>
    </row>
    <row r="11419" spans="1:3" x14ac:dyDescent="0.25">
      <c r="A11419" t="s">
        <v>317</v>
      </c>
      <c r="B11419" t="s">
        <v>242</v>
      </c>
      <c r="C11419" s="1">
        <v>0.31578094070081197</v>
      </c>
    </row>
    <row r="11420" spans="1:3" x14ac:dyDescent="0.25">
      <c r="A11420" t="s">
        <v>317</v>
      </c>
      <c r="B11420" t="s">
        <v>146</v>
      </c>
      <c r="C11420" s="1">
        <v>0.31385416116057402</v>
      </c>
    </row>
    <row r="11421" spans="1:3" x14ac:dyDescent="0.25">
      <c r="A11421" t="s">
        <v>317</v>
      </c>
      <c r="B11421" t="s">
        <v>245</v>
      </c>
      <c r="C11421" s="1">
        <v>0.311399894100446</v>
      </c>
    </row>
    <row r="11422" spans="1:3" x14ac:dyDescent="0.25">
      <c r="A11422" t="s">
        <v>317</v>
      </c>
      <c r="B11422" t="s">
        <v>253</v>
      </c>
      <c r="C11422" s="1">
        <v>0.31499015938760799</v>
      </c>
    </row>
    <row r="11423" spans="1:3" x14ac:dyDescent="0.25">
      <c r="A11423" t="s">
        <v>317</v>
      </c>
      <c r="B11423" t="s">
        <v>254</v>
      </c>
      <c r="C11423" s="1">
        <v>0.29014565488438998</v>
      </c>
    </row>
    <row r="11424" spans="1:3" x14ac:dyDescent="0.25">
      <c r="A11424" t="s">
        <v>317</v>
      </c>
      <c r="B11424" t="s">
        <v>255</v>
      </c>
      <c r="C11424" s="1">
        <v>0.29251303210983298</v>
      </c>
    </row>
    <row r="11425" spans="1:3" x14ac:dyDescent="0.25">
      <c r="A11425" t="s">
        <v>317</v>
      </c>
      <c r="B11425" t="s">
        <v>153</v>
      </c>
      <c r="C11425" s="1">
        <v>0.32467775784241298</v>
      </c>
    </row>
    <row r="11426" spans="1:3" x14ac:dyDescent="0.25">
      <c r="A11426" t="s">
        <v>480</v>
      </c>
      <c r="B11426" t="s">
        <v>303</v>
      </c>
      <c r="C11426" s="1">
        <v>0.29274257566853801</v>
      </c>
    </row>
    <row r="11427" spans="1:3" x14ac:dyDescent="0.25">
      <c r="A11427" t="s">
        <v>480</v>
      </c>
      <c r="B11427" t="s">
        <v>131</v>
      </c>
      <c r="C11427" s="1">
        <v>0.299583967495825</v>
      </c>
    </row>
    <row r="11428" spans="1:3" x14ac:dyDescent="0.25">
      <c r="A11428" t="s">
        <v>480</v>
      </c>
      <c r="B11428" t="s">
        <v>227</v>
      </c>
      <c r="C11428" s="1">
        <v>0.29005446576992</v>
      </c>
    </row>
    <row r="11429" spans="1:3" x14ac:dyDescent="0.25">
      <c r="A11429" t="s">
        <v>480</v>
      </c>
      <c r="B11429" t="s">
        <v>229</v>
      </c>
      <c r="C11429" s="1">
        <v>0.30571498458467999</v>
      </c>
    </row>
    <row r="11430" spans="1:3" x14ac:dyDescent="0.25">
      <c r="A11430" t="s">
        <v>480</v>
      </c>
      <c r="B11430" t="s">
        <v>239</v>
      </c>
      <c r="C11430" s="1">
        <v>0.31110802642795099</v>
      </c>
    </row>
    <row r="11431" spans="1:3" x14ac:dyDescent="0.25">
      <c r="A11431" t="s">
        <v>480</v>
      </c>
      <c r="B11431" t="s">
        <v>242</v>
      </c>
      <c r="C11431" s="1">
        <v>0.29516586739364598</v>
      </c>
    </row>
    <row r="11432" spans="1:3" x14ac:dyDescent="0.25">
      <c r="A11432" t="s">
        <v>480</v>
      </c>
      <c r="B11432" t="s">
        <v>146</v>
      </c>
      <c r="C11432" s="1">
        <v>0.30057063670526701</v>
      </c>
    </row>
    <row r="11433" spans="1:3" x14ac:dyDescent="0.25">
      <c r="A11433" t="s">
        <v>480</v>
      </c>
      <c r="B11433" t="s">
        <v>243</v>
      </c>
      <c r="C11433" s="1">
        <v>0.30496072519010498</v>
      </c>
    </row>
    <row r="11434" spans="1:3" x14ac:dyDescent="0.25">
      <c r="A11434" t="s">
        <v>480</v>
      </c>
      <c r="B11434" t="s">
        <v>358</v>
      </c>
      <c r="C11434" s="1">
        <v>0.30465820531543197</v>
      </c>
    </row>
    <row r="11435" spans="1:3" x14ac:dyDescent="0.25">
      <c r="A11435" t="s">
        <v>480</v>
      </c>
      <c r="B11435" t="s">
        <v>245</v>
      </c>
      <c r="C11435" s="1">
        <v>0.29252065581852998</v>
      </c>
    </row>
    <row r="11436" spans="1:3" x14ac:dyDescent="0.25">
      <c r="A11436" t="s">
        <v>480</v>
      </c>
      <c r="B11436" t="s">
        <v>152</v>
      </c>
      <c r="C11436" s="1">
        <v>0.303003250014037</v>
      </c>
    </row>
    <row r="11437" spans="1:3" x14ac:dyDescent="0.25">
      <c r="A11437" t="s">
        <v>318</v>
      </c>
      <c r="B11437" t="s">
        <v>155</v>
      </c>
      <c r="C11437" s="1">
        <v>0.32620463020727902</v>
      </c>
    </row>
    <row r="11438" spans="1:3" x14ac:dyDescent="0.25">
      <c r="A11438" t="s">
        <v>318</v>
      </c>
      <c r="B11438" t="s">
        <v>162</v>
      </c>
      <c r="C11438" s="1">
        <v>0.34410190590183098</v>
      </c>
    </row>
    <row r="11439" spans="1:3" x14ac:dyDescent="0.25">
      <c r="A11439" t="s">
        <v>318</v>
      </c>
      <c r="B11439" t="s">
        <v>303</v>
      </c>
      <c r="C11439" s="1">
        <v>0.29555010099552598</v>
      </c>
    </row>
    <row r="11440" spans="1:3" x14ac:dyDescent="0.25">
      <c r="A11440" t="s">
        <v>318</v>
      </c>
      <c r="B11440" t="s">
        <v>130</v>
      </c>
      <c r="C11440" s="1">
        <v>0.31657012611622598</v>
      </c>
    </row>
    <row r="11441" spans="1:3" x14ac:dyDescent="0.25">
      <c r="A11441" t="s">
        <v>318</v>
      </c>
      <c r="B11441" t="s">
        <v>206</v>
      </c>
      <c r="C11441" s="1">
        <v>0.29188182791934397</v>
      </c>
    </row>
    <row r="11442" spans="1:3" x14ac:dyDescent="0.25">
      <c r="A11442" t="s">
        <v>318</v>
      </c>
      <c r="B11442" t="s">
        <v>131</v>
      </c>
      <c r="C11442" s="1">
        <v>0.35900203960176502</v>
      </c>
    </row>
    <row r="11443" spans="1:3" x14ac:dyDescent="0.25">
      <c r="A11443" t="s">
        <v>318</v>
      </c>
      <c r="B11443" t="s">
        <v>322</v>
      </c>
      <c r="C11443" s="1">
        <v>0.31643330110103302</v>
      </c>
    </row>
    <row r="11444" spans="1:3" x14ac:dyDescent="0.25">
      <c r="A11444" t="s">
        <v>318</v>
      </c>
      <c r="B11444" t="s">
        <v>132</v>
      </c>
      <c r="C11444" s="1">
        <v>0.29805502593959798</v>
      </c>
    </row>
    <row r="11445" spans="1:3" x14ac:dyDescent="0.25">
      <c r="A11445" t="s">
        <v>318</v>
      </c>
      <c r="B11445" t="s">
        <v>133</v>
      </c>
      <c r="C11445" s="1">
        <v>0.30187898392402401</v>
      </c>
    </row>
    <row r="11446" spans="1:3" x14ac:dyDescent="0.25">
      <c r="A11446" t="s">
        <v>318</v>
      </c>
      <c r="B11446" t="s">
        <v>208</v>
      </c>
      <c r="C11446" s="1">
        <v>0.35171728146683001</v>
      </c>
    </row>
    <row r="11447" spans="1:3" x14ac:dyDescent="0.25">
      <c r="A11447" t="s">
        <v>318</v>
      </c>
      <c r="B11447" t="s">
        <v>209</v>
      </c>
      <c r="C11447" s="1">
        <v>0.32173416438709801</v>
      </c>
    </row>
    <row r="11448" spans="1:3" x14ac:dyDescent="0.25">
      <c r="A11448" t="s">
        <v>318</v>
      </c>
      <c r="B11448" t="s">
        <v>210</v>
      </c>
      <c r="C11448" s="1">
        <v>0.29537541858056199</v>
      </c>
    </row>
    <row r="11449" spans="1:3" x14ac:dyDescent="0.25">
      <c r="A11449" t="s">
        <v>318</v>
      </c>
      <c r="B11449" t="s">
        <v>212</v>
      </c>
      <c r="C11449" s="1">
        <v>0.30890470513699297</v>
      </c>
    </row>
    <row r="11450" spans="1:3" x14ac:dyDescent="0.25">
      <c r="A11450" t="s">
        <v>318</v>
      </c>
      <c r="B11450" t="s">
        <v>213</v>
      </c>
      <c r="C11450" s="1">
        <v>0.32167560413107799</v>
      </c>
    </row>
    <row r="11451" spans="1:3" x14ac:dyDescent="0.25">
      <c r="A11451" t="s">
        <v>318</v>
      </c>
      <c r="B11451" t="s">
        <v>331</v>
      </c>
      <c r="C11451" s="1">
        <v>0.29349685979309198</v>
      </c>
    </row>
    <row r="11452" spans="1:3" x14ac:dyDescent="0.25">
      <c r="A11452" t="s">
        <v>318</v>
      </c>
      <c r="B11452" t="s">
        <v>214</v>
      </c>
      <c r="C11452" s="1">
        <v>0.30236912291837698</v>
      </c>
    </row>
    <row r="11453" spans="1:3" x14ac:dyDescent="0.25">
      <c r="A11453" t="s">
        <v>318</v>
      </c>
      <c r="B11453" t="s">
        <v>332</v>
      </c>
      <c r="C11453" s="1">
        <v>0.302747365468858</v>
      </c>
    </row>
    <row r="11454" spans="1:3" x14ac:dyDescent="0.25">
      <c r="A11454" t="s">
        <v>318</v>
      </c>
      <c r="B11454" t="s">
        <v>215</v>
      </c>
      <c r="C11454" s="1">
        <v>0.33463516217204198</v>
      </c>
    </row>
    <row r="11455" spans="1:3" x14ac:dyDescent="0.25">
      <c r="A11455" t="s">
        <v>318</v>
      </c>
      <c r="B11455" t="s">
        <v>216</v>
      </c>
      <c r="C11455" s="1">
        <v>0.31300803107649799</v>
      </c>
    </row>
    <row r="11456" spans="1:3" x14ac:dyDescent="0.25">
      <c r="A11456" t="s">
        <v>318</v>
      </c>
      <c r="B11456" t="s">
        <v>135</v>
      </c>
      <c r="C11456" s="1">
        <v>0.30602390846609201</v>
      </c>
    </row>
    <row r="11457" spans="1:3" x14ac:dyDescent="0.25">
      <c r="A11457" t="s">
        <v>318</v>
      </c>
      <c r="B11457" t="s">
        <v>217</v>
      </c>
      <c r="C11457" s="1">
        <v>0.29765362462818001</v>
      </c>
    </row>
    <row r="11458" spans="1:3" x14ac:dyDescent="0.25">
      <c r="A11458" t="s">
        <v>318</v>
      </c>
      <c r="B11458" t="s">
        <v>218</v>
      </c>
      <c r="C11458" s="1">
        <v>0.34191623970337598</v>
      </c>
    </row>
    <row r="11459" spans="1:3" x14ac:dyDescent="0.25">
      <c r="A11459" t="s">
        <v>318</v>
      </c>
      <c r="B11459" t="s">
        <v>219</v>
      </c>
      <c r="C11459" s="1">
        <v>0.31118745650479801</v>
      </c>
    </row>
    <row r="11460" spans="1:3" x14ac:dyDescent="0.25">
      <c r="A11460" t="s">
        <v>318</v>
      </c>
      <c r="B11460" t="s">
        <v>220</v>
      </c>
      <c r="C11460" s="1">
        <v>0.30205966484153601</v>
      </c>
    </row>
    <row r="11461" spans="1:3" x14ac:dyDescent="0.25">
      <c r="A11461" t="s">
        <v>318</v>
      </c>
      <c r="B11461" t="s">
        <v>221</v>
      </c>
      <c r="C11461" s="1">
        <v>0.29444021753362898</v>
      </c>
    </row>
    <row r="11462" spans="1:3" x14ac:dyDescent="0.25">
      <c r="A11462" t="s">
        <v>318</v>
      </c>
      <c r="B11462" t="s">
        <v>399</v>
      </c>
      <c r="C11462" s="1">
        <v>0.302681019301489</v>
      </c>
    </row>
    <row r="11463" spans="1:3" x14ac:dyDescent="0.25">
      <c r="A11463" t="s">
        <v>318</v>
      </c>
      <c r="B11463" t="s">
        <v>335</v>
      </c>
      <c r="C11463" s="1">
        <v>0.30555869868137803</v>
      </c>
    </row>
    <row r="11464" spans="1:3" x14ac:dyDescent="0.25">
      <c r="A11464" t="s">
        <v>318</v>
      </c>
      <c r="B11464" t="s">
        <v>224</v>
      </c>
      <c r="C11464" s="1">
        <v>0.30919225890101698</v>
      </c>
    </row>
    <row r="11465" spans="1:3" x14ac:dyDescent="0.25">
      <c r="A11465" t="s">
        <v>318</v>
      </c>
      <c r="B11465" t="s">
        <v>225</v>
      </c>
      <c r="C11465" s="1">
        <v>0.31563885933058</v>
      </c>
    </row>
    <row r="11466" spans="1:3" x14ac:dyDescent="0.25">
      <c r="A11466" t="s">
        <v>318</v>
      </c>
      <c r="B11466" t="s">
        <v>137</v>
      </c>
      <c r="C11466" s="1">
        <v>0.31816571920350101</v>
      </c>
    </row>
    <row r="11467" spans="1:3" x14ac:dyDescent="0.25">
      <c r="A11467" t="s">
        <v>318</v>
      </c>
      <c r="B11467" t="s">
        <v>227</v>
      </c>
      <c r="C11467" s="1">
        <v>0.357770769817361</v>
      </c>
    </row>
    <row r="11468" spans="1:3" x14ac:dyDescent="0.25">
      <c r="A11468" t="s">
        <v>318</v>
      </c>
      <c r="B11468" t="s">
        <v>228</v>
      </c>
      <c r="C11468" s="1">
        <v>0.341277204731325</v>
      </c>
    </row>
    <row r="11469" spans="1:3" x14ac:dyDescent="0.25">
      <c r="A11469" t="s">
        <v>318</v>
      </c>
      <c r="B11469" t="s">
        <v>229</v>
      </c>
      <c r="C11469" s="1">
        <v>0.31183767845136801</v>
      </c>
    </row>
    <row r="11470" spans="1:3" x14ac:dyDescent="0.25">
      <c r="A11470" t="s">
        <v>318</v>
      </c>
      <c r="B11470" t="s">
        <v>342</v>
      </c>
      <c r="C11470" s="1">
        <v>0.29317155780104998</v>
      </c>
    </row>
    <row r="11471" spans="1:3" x14ac:dyDescent="0.25">
      <c r="A11471" t="s">
        <v>318</v>
      </c>
      <c r="B11471" t="s">
        <v>230</v>
      </c>
      <c r="C11471" s="1">
        <v>0.32047502009779499</v>
      </c>
    </row>
    <row r="11472" spans="1:3" x14ac:dyDescent="0.25">
      <c r="A11472" t="s">
        <v>318</v>
      </c>
      <c r="B11472" t="s">
        <v>231</v>
      </c>
      <c r="C11472" s="1">
        <v>0.30463450574412199</v>
      </c>
    </row>
    <row r="11473" spans="1:3" x14ac:dyDescent="0.25">
      <c r="A11473" t="s">
        <v>318</v>
      </c>
      <c r="B11473" t="s">
        <v>344</v>
      </c>
      <c r="C11473" s="1">
        <v>0.30909995061919299</v>
      </c>
    </row>
    <row r="11474" spans="1:3" x14ac:dyDescent="0.25">
      <c r="A11474" t="s">
        <v>318</v>
      </c>
      <c r="B11474" t="s">
        <v>232</v>
      </c>
      <c r="C11474" s="1">
        <v>0.32143798317213101</v>
      </c>
    </row>
    <row r="11475" spans="1:3" x14ac:dyDescent="0.25">
      <c r="A11475" t="s">
        <v>318</v>
      </c>
      <c r="B11475" t="s">
        <v>233</v>
      </c>
      <c r="C11475" s="1">
        <v>0.32828559445687</v>
      </c>
    </row>
    <row r="11476" spans="1:3" x14ac:dyDescent="0.25">
      <c r="A11476" t="s">
        <v>318</v>
      </c>
      <c r="B11476" t="s">
        <v>140</v>
      </c>
      <c r="C11476" s="1">
        <v>0.30982609581217202</v>
      </c>
    </row>
    <row r="11477" spans="1:3" x14ac:dyDescent="0.25">
      <c r="A11477" t="s">
        <v>318</v>
      </c>
      <c r="B11477" t="s">
        <v>234</v>
      </c>
      <c r="C11477" s="1">
        <v>0.331363136424556</v>
      </c>
    </row>
    <row r="11478" spans="1:3" x14ac:dyDescent="0.25">
      <c r="A11478" t="s">
        <v>318</v>
      </c>
      <c r="B11478" t="s">
        <v>409</v>
      </c>
      <c r="C11478" s="1">
        <v>0.29448318184280398</v>
      </c>
    </row>
    <row r="11479" spans="1:3" x14ac:dyDescent="0.25">
      <c r="A11479" t="s">
        <v>318</v>
      </c>
      <c r="B11479" t="s">
        <v>235</v>
      </c>
      <c r="C11479" s="1">
        <v>0.29920089143704198</v>
      </c>
    </row>
    <row r="11480" spans="1:3" x14ac:dyDescent="0.25">
      <c r="A11480" t="s">
        <v>318</v>
      </c>
      <c r="B11480" t="s">
        <v>236</v>
      </c>
      <c r="C11480" s="1">
        <v>0.30986358747661302</v>
      </c>
    </row>
    <row r="11481" spans="1:3" x14ac:dyDescent="0.25">
      <c r="A11481" t="s">
        <v>318</v>
      </c>
      <c r="B11481" t="s">
        <v>141</v>
      </c>
      <c r="C11481" s="1">
        <v>0.34252045512662899</v>
      </c>
    </row>
    <row r="11482" spans="1:3" x14ac:dyDescent="0.25">
      <c r="A11482" t="s">
        <v>318</v>
      </c>
      <c r="B11482" t="s">
        <v>346</v>
      </c>
      <c r="C11482" s="1">
        <v>0.31644683802687101</v>
      </c>
    </row>
    <row r="11483" spans="1:3" x14ac:dyDescent="0.25">
      <c r="A11483" t="s">
        <v>318</v>
      </c>
      <c r="B11483" t="s">
        <v>347</v>
      </c>
      <c r="C11483" s="1">
        <v>0.32025634461795499</v>
      </c>
    </row>
    <row r="11484" spans="1:3" x14ac:dyDescent="0.25">
      <c r="A11484" t="s">
        <v>318</v>
      </c>
      <c r="B11484" t="s">
        <v>350</v>
      </c>
      <c r="C11484" s="1">
        <v>0.30741008484909299</v>
      </c>
    </row>
    <row r="11485" spans="1:3" x14ac:dyDescent="0.25">
      <c r="A11485" t="s">
        <v>318</v>
      </c>
      <c r="B11485" t="s">
        <v>237</v>
      </c>
      <c r="C11485" s="1">
        <v>0.348495813756455</v>
      </c>
    </row>
    <row r="11486" spans="1:3" x14ac:dyDescent="0.25">
      <c r="A11486" t="s">
        <v>318</v>
      </c>
      <c r="B11486" t="s">
        <v>238</v>
      </c>
      <c r="C11486" s="1">
        <v>0.29039560794719899</v>
      </c>
    </row>
    <row r="11487" spans="1:3" x14ac:dyDescent="0.25">
      <c r="A11487" t="s">
        <v>318</v>
      </c>
      <c r="B11487" t="s">
        <v>239</v>
      </c>
      <c r="C11487" s="1">
        <v>0.34865700441486802</v>
      </c>
    </row>
    <row r="11488" spans="1:3" x14ac:dyDescent="0.25">
      <c r="A11488" t="s">
        <v>318</v>
      </c>
      <c r="B11488" t="s">
        <v>142</v>
      </c>
      <c r="C11488" s="1">
        <v>0.30329455099213998</v>
      </c>
    </row>
    <row r="11489" spans="1:3" x14ac:dyDescent="0.25">
      <c r="A11489" t="s">
        <v>318</v>
      </c>
      <c r="B11489" t="s">
        <v>240</v>
      </c>
      <c r="C11489" s="1">
        <v>0.31918573020395102</v>
      </c>
    </row>
    <row r="11490" spans="1:3" x14ac:dyDescent="0.25">
      <c r="A11490" t="s">
        <v>318</v>
      </c>
      <c r="B11490" t="s">
        <v>241</v>
      </c>
      <c r="C11490" s="1">
        <v>0.29777785466067902</v>
      </c>
    </row>
    <row r="11491" spans="1:3" x14ac:dyDescent="0.25">
      <c r="A11491" t="s">
        <v>318</v>
      </c>
      <c r="B11491" t="s">
        <v>242</v>
      </c>
      <c r="C11491" s="1">
        <v>0.363739054904682</v>
      </c>
    </row>
    <row r="11492" spans="1:3" x14ac:dyDescent="0.25">
      <c r="A11492" t="s">
        <v>318</v>
      </c>
      <c r="B11492" t="s">
        <v>426</v>
      </c>
      <c r="C11492" s="1">
        <v>0.298718266473396</v>
      </c>
    </row>
    <row r="11493" spans="1:3" x14ac:dyDescent="0.25">
      <c r="A11493" t="s">
        <v>318</v>
      </c>
      <c r="B11493" t="s">
        <v>146</v>
      </c>
      <c r="C11493" s="1">
        <v>0.31967606375593999</v>
      </c>
    </row>
    <row r="11494" spans="1:3" x14ac:dyDescent="0.25">
      <c r="A11494" t="s">
        <v>318</v>
      </c>
      <c r="B11494" t="s">
        <v>357</v>
      </c>
      <c r="C11494" s="1">
        <v>0.31358369234286998</v>
      </c>
    </row>
    <row r="11495" spans="1:3" x14ac:dyDescent="0.25">
      <c r="A11495" t="s">
        <v>318</v>
      </c>
      <c r="B11495" t="s">
        <v>243</v>
      </c>
      <c r="C11495" s="1">
        <v>0.31854938472545802</v>
      </c>
    </row>
    <row r="11496" spans="1:3" x14ac:dyDescent="0.25">
      <c r="A11496" t="s">
        <v>318</v>
      </c>
      <c r="B11496" t="s">
        <v>244</v>
      </c>
      <c r="C11496" s="1">
        <v>0.30721601535288501</v>
      </c>
    </row>
    <row r="11497" spans="1:3" x14ac:dyDescent="0.25">
      <c r="A11497" t="s">
        <v>318</v>
      </c>
      <c r="B11497" t="s">
        <v>245</v>
      </c>
      <c r="C11497" s="1">
        <v>0.31507984826318203</v>
      </c>
    </row>
    <row r="11498" spans="1:3" x14ac:dyDescent="0.25">
      <c r="A11498" t="s">
        <v>318</v>
      </c>
      <c r="B11498" t="s">
        <v>359</v>
      </c>
      <c r="C11498" s="1">
        <v>0.31615729782778401</v>
      </c>
    </row>
    <row r="11499" spans="1:3" x14ac:dyDescent="0.25">
      <c r="A11499" t="s">
        <v>318</v>
      </c>
      <c r="B11499" t="s">
        <v>428</v>
      </c>
      <c r="C11499" s="1">
        <v>0.32012606772390501</v>
      </c>
    </row>
    <row r="11500" spans="1:3" x14ac:dyDescent="0.25">
      <c r="A11500" t="s">
        <v>318</v>
      </c>
      <c r="B11500" t="s">
        <v>360</v>
      </c>
      <c r="C11500" s="1">
        <v>0.30866402726646702</v>
      </c>
    </row>
    <row r="11501" spans="1:3" x14ac:dyDescent="0.25">
      <c r="A11501" t="s">
        <v>318</v>
      </c>
      <c r="B11501" t="s">
        <v>361</v>
      </c>
      <c r="C11501" s="1">
        <v>0.32120722497382398</v>
      </c>
    </row>
    <row r="11502" spans="1:3" x14ac:dyDescent="0.25">
      <c r="A11502" t="s">
        <v>318</v>
      </c>
      <c r="B11502" t="s">
        <v>246</v>
      </c>
      <c r="C11502" s="1">
        <v>0.31694895580664501</v>
      </c>
    </row>
    <row r="11503" spans="1:3" x14ac:dyDescent="0.25">
      <c r="A11503" t="s">
        <v>318</v>
      </c>
      <c r="B11503" t="s">
        <v>247</v>
      </c>
      <c r="C11503" s="1">
        <v>0.33453615027186201</v>
      </c>
    </row>
    <row r="11504" spans="1:3" x14ac:dyDescent="0.25">
      <c r="A11504" t="s">
        <v>318</v>
      </c>
      <c r="B11504" t="s">
        <v>249</v>
      </c>
      <c r="C11504" s="1">
        <v>0.32125239571410003</v>
      </c>
    </row>
    <row r="11505" spans="1:3" x14ac:dyDescent="0.25">
      <c r="A11505" t="s">
        <v>318</v>
      </c>
      <c r="B11505" t="s">
        <v>150</v>
      </c>
      <c r="C11505" s="1">
        <v>0.30116599409172901</v>
      </c>
    </row>
    <row r="11506" spans="1:3" x14ac:dyDescent="0.25">
      <c r="A11506" t="s">
        <v>318</v>
      </c>
      <c r="B11506" t="s">
        <v>250</v>
      </c>
      <c r="C11506" s="1">
        <v>0.31061722715677698</v>
      </c>
    </row>
    <row r="11507" spans="1:3" x14ac:dyDescent="0.25">
      <c r="A11507" t="s">
        <v>318</v>
      </c>
      <c r="B11507" t="s">
        <v>251</v>
      </c>
      <c r="C11507" s="1">
        <v>0.30950730872259102</v>
      </c>
    </row>
    <row r="11508" spans="1:3" x14ac:dyDescent="0.25">
      <c r="A11508" t="s">
        <v>318</v>
      </c>
      <c r="B11508" t="s">
        <v>253</v>
      </c>
      <c r="C11508" s="1">
        <v>0.33840534275605</v>
      </c>
    </row>
    <row r="11509" spans="1:3" x14ac:dyDescent="0.25">
      <c r="A11509" t="s">
        <v>318</v>
      </c>
      <c r="B11509" t="s">
        <v>254</v>
      </c>
      <c r="C11509" s="1">
        <v>0.30277241674670602</v>
      </c>
    </row>
    <row r="11510" spans="1:3" x14ac:dyDescent="0.25">
      <c r="A11510" t="s">
        <v>318</v>
      </c>
      <c r="B11510" t="s">
        <v>255</v>
      </c>
      <c r="C11510" s="1">
        <v>0.312932180267191</v>
      </c>
    </row>
    <row r="11511" spans="1:3" x14ac:dyDescent="0.25">
      <c r="A11511" t="s">
        <v>318</v>
      </c>
      <c r="B11511" t="s">
        <v>365</v>
      </c>
      <c r="C11511" s="1">
        <v>0.31333721317386998</v>
      </c>
    </row>
    <row r="11512" spans="1:3" x14ac:dyDescent="0.25">
      <c r="A11512" t="s">
        <v>318</v>
      </c>
      <c r="B11512" t="s">
        <v>256</v>
      </c>
      <c r="C11512" s="1">
        <v>0.29714428073229998</v>
      </c>
    </row>
    <row r="11513" spans="1:3" x14ac:dyDescent="0.25">
      <c r="A11513" t="s">
        <v>318</v>
      </c>
      <c r="B11513" t="s">
        <v>404</v>
      </c>
      <c r="C11513" s="1">
        <v>0.29617619554699298</v>
      </c>
    </row>
    <row r="11514" spans="1:3" x14ac:dyDescent="0.25">
      <c r="A11514" t="s">
        <v>318</v>
      </c>
      <c r="B11514" t="s">
        <v>257</v>
      </c>
      <c r="C11514" s="1">
        <v>0.29849152801659801</v>
      </c>
    </row>
    <row r="11515" spans="1:3" x14ac:dyDescent="0.25">
      <c r="A11515" t="s">
        <v>318</v>
      </c>
      <c r="B11515" t="s">
        <v>368</v>
      </c>
      <c r="C11515" s="1">
        <v>0.30039926045432502</v>
      </c>
    </row>
    <row r="11516" spans="1:3" x14ac:dyDescent="0.25">
      <c r="A11516" t="s">
        <v>318</v>
      </c>
      <c r="B11516" t="s">
        <v>416</v>
      </c>
      <c r="C11516" s="1">
        <v>0.31672192773131702</v>
      </c>
    </row>
    <row r="11517" spans="1:3" x14ac:dyDescent="0.25">
      <c r="A11517" t="s">
        <v>318</v>
      </c>
      <c r="B11517" t="s">
        <v>369</v>
      </c>
      <c r="C11517" s="1">
        <v>0.29776480264976002</v>
      </c>
    </row>
    <row r="11518" spans="1:3" x14ac:dyDescent="0.25">
      <c r="A11518" t="s">
        <v>318</v>
      </c>
      <c r="B11518" t="s">
        <v>371</v>
      </c>
      <c r="C11518" s="1">
        <v>0.32131639848340099</v>
      </c>
    </row>
    <row r="11519" spans="1:3" x14ac:dyDescent="0.25">
      <c r="A11519" t="s">
        <v>318</v>
      </c>
      <c r="B11519" t="s">
        <v>261</v>
      </c>
      <c r="C11519" s="1">
        <v>0.298386649559573</v>
      </c>
    </row>
    <row r="11520" spans="1:3" x14ac:dyDescent="0.25">
      <c r="A11520" t="s">
        <v>318</v>
      </c>
      <c r="B11520" t="s">
        <v>262</v>
      </c>
      <c r="C11520" s="1">
        <v>0.28902281084134801</v>
      </c>
    </row>
    <row r="11521" spans="1:3" x14ac:dyDescent="0.25">
      <c r="A11521" t="s">
        <v>318</v>
      </c>
      <c r="B11521" t="s">
        <v>417</v>
      </c>
      <c r="C11521" s="1">
        <v>0.30513036498408802</v>
      </c>
    </row>
    <row r="11522" spans="1:3" x14ac:dyDescent="0.25">
      <c r="A11522" t="s">
        <v>318</v>
      </c>
      <c r="B11522" t="s">
        <v>263</v>
      </c>
      <c r="C11522" s="1">
        <v>0.33380512562471498</v>
      </c>
    </row>
    <row r="11523" spans="1:3" x14ac:dyDescent="0.25">
      <c r="A11523" t="s">
        <v>318</v>
      </c>
      <c r="B11523" t="s">
        <v>264</v>
      </c>
      <c r="C11523" s="1">
        <v>0.31368105950238001</v>
      </c>
    </row>
    <row r="11524" spans="1:3" x14ac:dyDescent="0.25">
      <c r="A11524" t="s">
        <v>318</v>
      </c>
      <c r="B11524" t="s">
        <v>383</v>
      </c>
      <c r="C11524" s="1">
        <v>0.29979886925406901</v>
      </c>
    </row>
    <row r="11525" spans="1:3" x14ac:dyDescent="0.25">
      <c r="A11525" t="s">
        <v>318</v>
      </c>
      <c r="B11525" t="s">
        <v>265</v>
      </c>
      <c r="C11525" s="1">
        <v>0.29455853357669298</v>
      </c>
    </row>
    <row r="11526" spans="1:3" x14ac:dyDescent="0.25">
      <c r="A11526" t="s">
        <v>318</v>
      </c>
      <c r="B11526" t="s">
        <v>266</v>
      </c>
      <c r="C11526" s="1">
        <v>0.293369286147802</v>
      </c>
    </row>
    <row r="11527" spans="1:3" x14ac:dyDescent="0.25">
      <c r="A11527" t="s">
        <v>318</v>
      </c>
      <c r="B11527" t="s">
        <v>267</v>
      </c>
      <c r="C11527" s="1">
        <v>0.33034927092502198</v>
      </c>
    </row>
    <row r="11528" spans="1:3" x14ac:dyDescent="0.25">
      <c r="A11528" t="s">
        <v>318</v>
      </c>
      <c r="B11528" t="s">
        <v>268</v>
      </c>
      <c r="C11528" s="1">
        <v>0.30435080194594999</v>
      </c>
    </row>
    <row r="11529" spans="1:3" x14ac:dyDescent="0.25">
      <c r="A11529" t="s">
        <v>318</v>
      </c>
      <c r="B11529" t="s">
        <v>270</v>
      </c>
      <c r="C11529" s="1">
        <v>0.31073761525475402</v>
      </c>
    </row>
    <row r="11530" spans="1:3" x14ac:dyDescent="0.25">
      <c r="A11530" t="s">
        <v>318</v>
      </c>
      <c r="B11530" t="s">
        <v>271</v>
      </c>
      <c r="C11530" s="1">
        <v>0.33546272666487897</v>
      </c>
    </row>
    <row r="11531" spans="1:3" x14ac:dyDescent="0.25">
      <c r="A11531" t="s">
        <v>318</v>
      </c>
      <c r="B11531" t="s">
        <v>375</v>
      </c>
      <c r="C11531" s="1">
        <v>0.30149510608429902</v>
      </c>
    </row>
    <row r="11532" spans="1:3" x14ac:dyDescent="0.25">
      <c r="A11532" t="s">
        <v>318</v>
      </c>
      <c r="B11532" t="s">
        <v>272</v>
      </c>
      <c r="C11532" s="1">
        <v>0.32352062718520902</v>
      </c>
    </row>
    <row r="11533" spans="1:3" x14ac:dyDescent="0.25">
      <c r="A11533" t="s">
        <v>318</v>
      </c>
      <c r="B11533" t="s">
        <v>153</v>
      </c>
      <c r="C11533" s="1">
        <v>0.33324278874846402</v>
      </c>
    </row>
    <row r="11534" spans="1:3" x14ac:dyDescent="0.25">
      <c r="A11534" t="s">
        <v>129</v>
      </c>
      <c r="B11534" t="s">
        <v>135</v>
      </c>
      <c r="C11534" s="1">
        <v>0.30276788583311398</v>
      </c>
    </row>
    <row r="11535" spans="1:3" x14ac:dyDescent="0.25">
      <c r="A11535" t="s">
        <v>129</v>
      </c>
      <c r="B11535" t="s">
        <v>136</v>
      </c>
      <c r="C11535" s="1">
        <v>0.29714479598691501</v>
      </c>
    </row>
    <row r="11536" spans="1:3" x14ac:dyDescent="0.25">
      <c r="A11536" t="s">
        <v>129</v>
      </c>
      <c r="B11536" t="s">
        <v>138</v>
      </c>
      <c r="C11536" s="1">
        <v>0.29180813798573602</v>
      </c>
    </row>
    <row r="11537" spans="1:3" x14ac:dyDescent="0.25">
      <c r="A11537" t="s">
        <v>129</v>
      </c>
      <c r="B11537" t="s">
        <v>239</v>
      </c>
      <c r="C11537" s="1">
        <v>0.29859736477967602</v>
      </c>
    </row>
    <row r="11538" spans="1:3" x14ac:dyDescent="0.25">
      <c r="A11538" t="s">
        <v>129</v>
      </c>
      <c r="B11538" t="s">
        <v>143</v>
      </c>
      <c r="C11538" s="1">
        <v>0.30913235901306602</v>
      </c>
    </row>
    <row r="11539" spans="1:3" x14ac:dyDescent="0.25">
      <c r="A11539" t="s">
        <v>129</v>
      </c>
      <c r="B11539" t="s">
        <v>242</v>
      </c>
      <c r="C11539" s="1">
        <v>0.29162021737774801</v>
      </c>
    </row>
    <row r="11540" spans="1:3" x14ac:dyDescent="0.25">
      <c r="A11540" t="s">
        <v>129</v>
      </c>
      <c r="B11540" t="s">
        <v>146</v>
      </c>
      <c r="C11540" s="1">
        <v>0.291376730826716</v>
      </c>
    </row>
    <row r="11541" spans="1:3" x14ac:dyDescent="0.25">
      <c r="A11541" t="s">
        <v>129</v>
      </c>
      <c r="B11541" t="s">
        <v>148</v>
      </c>
      <c r="C11541" s="1">
        <v>0.29019987716859402</v>
      </c>
    </row>
    <row r="11542" spans="1:3" x14ac:dyDescent="0.25">
      <c r="A11542" t="s">
        <v>129</v>
      </c>
      <c r="B11542" t="s">
        <v>253</v>
      </c>
      <c r="C11542" s="1">
        <v>0.30437752254288702</v>
      </c>
    </row>
    <row r="11543" spans="1:3" x14ac:dyDescent="0.25">
      <c r="A11543" t="s">
        <v>129</v>
      </c>
      <c r="B11543" t="s">
        <v>152</v>
      </c>
      <c r="C11543" s="1">
        <v>0.29144437607983997</v>
      </c>
    </row>
    <row r="11544" spans="1:3" x14ac:dyDescent="0.25">
      <c r="A11544" t="s">
        <v>129</v>
      </c>
      <c r="B11544" t="s">
        <v>153</v>
      </c>
      <c r="C11544" s="1">
        <v>0.29770084733881802</v>
      </c>
    </row>
    <row r="11545" spans="1:3" x14ac:dyDescent="0.25">
      <c r="A11545" t="s">
        <v>130</v>
      </c>
      <c r="B11545" t="s">
        <v>154</v>
      </c>
      <c r="C11545" s="1">
        <v>0.30438882596390998</v>
      </c>
    </row>
    <row r="11546" spans="1:3" x14ac:dyDescent="0.25">
      <c r="A11546" t="s">
        <v>130</v>
      </c>
      <c r="B11546" t="s">
        <v>155</v>
      </c>
      <c r="C11546" s="1">
        <v>0.300247436401819</v>
      </c>
    </row>
    <row r="11547" spans="1:3" x14ac:dyDescent="0.25">
      <c r="A11547" t="s">
        <v>130</v>
      </c>
      <c r="B11547" t="s">
        <v>162</v>
      </c>
      <c r="C11547" s="1">
        <v>0.34855041482921201</v>
      </c>
    </row>
    <row r="11548" spans="1:3" x14ac:dyDescent="0.25">
      <c r="A11548" t="s">
        <v>130</v>
      </c>
      <c r="B11548" t="s">
        <v>118</v>
      </c>
      <c r="C11548" s="1">
        <v>0.31930975499745701</v>
      </c>
    </row>
    <row r="11549" spans="1:3" x14ac:dyDescent="0.25">
      <c r="A11549" t="s">
        <v>130</v>
      </c>
      <c r="B11549" t="s">
        <v>384</v>
      </c>
      <c r="C11549" s="1">
        <v>0.292857182855563</v>
      </c>
    </row>
    <row r="11550" spans="1:3" x14ac:dyDescent="0.25">
      <c r="A11550" t="s">
        <v>130</v>
      </c>
      <c r="B11550" t="s">
        <v>303</v>
      </c>
      <c r="C11550" s="1">
        <v>0.31969670508283599</v>
      </c>
    </row>
    <row r="11551" spans="1:3" x14ac:dyDescent="0.25">
      <c r="A11551" t="s">
        <v>130</v>
      </c>
      <c r="B11551" t="s">
        <v>192</v>
      </c>
      <c r="C11551" s="1">
        <v>0.32483866656104599</v>
      </c>
    </row>
    <row r="11552" spans="1:3" x14ac:dyDescent="0.25">
      <c r="A11552" t="s">
        <v>130</v>
      </c>
      <c r="B11552" t="s">
        <v>319</v>
      </c>
      <c r="C11552" s="1">
        <v>0.30191438941441501</v>
      </c>
    </row>
    <row r="11553" spans="1:3" x14ac:dyDescent="0.25">
      <c r="A11553" t="s">
        <v>130</v>
      </c>
      <c r="B11553" t="s">
        <v>206</v>
      </c>
      <c r="C11553" s="1">
        <v>0.30376534030198399</v>
      </c>
    </row>
    <row r="11554" spans="1:3" x14ac:dyDescent="0.25">
      <c r="A11554" t="s">
        <v>130</v>
      </c>
      <c r="B11554" t="s">
        <v>320</v>
      </c>
      <c r="C11554" s="1">
        <v>0.31125164603237998</v>
      </c>
    </row>
    <row r="11555" spans="1:3" x14ac:dyDescent="0.25">
      <c r="A11555" t="s">
        <v>130</v>
      </c>
      <c r="B11555" t="s">
        <v>321</v>
      </c>
      <c r="C11555" s="1">
        <v>0.31912340182120702</v>
      </c>
    </row>
    <row r="11556" spans="1:3" x14ac:dyDescent="0.25">
      <c r="A11556" t="s">
        <v>130</v>
      </c>
      <c r="B11556" t="s">
        <v>131</v>
      </c>
      <c r="C11556" s="1">
        <v>0.38412180050595102</v>
      </c>
    </row>
    <row r="11557" spans="1:3" x14ac:dyDescent="0.25">
      <c r="A11557" t="s">
        <v>130</v>
      </c>
      <c r="B11557" t="s">
        <v>323</v>
      </c>
      <c r="C11557" s="1">
        <v>0.29381435766415198</v>
      </c>
    </row>
    <row r="11558" spans="1:3" x14ac:dyDescent="0.25">
      <c r="A11558" t="s">
        <v>130</v>
      </c>
      <c r="B11558" t="s">
        <v>132</v>
      </c>
      <c r="C11558" s="1">
        <v>0.33801930517852002</v>
      </c>
    </row>
    <row r="11559" spans="1:3" x14ac:dyDescent="0.25">
      <c r="A11559" t="s">
        <v>130</v>
      </c>
      <c r="B11559" t="s">
        <v>328</v>
      </c>
      <c r="C11559" s="1">
        <v>0.32455476532648903</v>
      </c>
    </row>
    <row r="11560" spans="1:3" x14ac:dyDescent="0.25">
      <c r="A11560" t="s">
        <v>130</v>
      </c>
      <c r="B11560" t="s">
        <v>133</v>
      </c>
      <c r="C11560" s="1">
        <v>0.30812444430435498</v>
      </c>
    </row>
    <row r="11561" spans="1:3" x14ac:dyDescent="0.25">
      <c r="A11561" t="s">
        <v>130</v>
      </c>
      <c r="B11561" t="s">
        <v>207</v>
      </c>
      <c r="C11561" s="1">
        <v>0.29985539315100701</v>
      </c>
    </row>
    <row r="11562" spans="1:3" x14ac:dyDescent="0.25">
      <c r="A11562" t="s">
        <v>130</v>
      </c>
      <c r="B11562" t="s">
        <v>208</v>
      </c>
      <c r="C11562" s="1">
        <v>0.36305448558042003</v>
      </c>
    </row>
    <row r="11563" spans="1:3" x14ac:dyDescent="0.25">
      <c r="A11563" t="s">
        <v>130</v>
      </c>
      <c r="B11563" t="s">
        <v>209</v>
      </c>
      <c r="C11563" s="1">
        <v>0.35317246262747598</v>
      </c>
    </row>
    <row r="11564" spans="1:3" x14ac:dyDescent="0.25">
      <c r="A11564" t="s">
        <v>130</v>
      </c>
      <c r="B11564" t="s">
        <v>210</v>
      </c>
      <c r="C11564" s="1">
        <v>0.31444783053819397</v>
      </c>
    </row>
    <row r="11565" spans="1:3" x14ac:dyDescent="0.25">
      <c r="A11565" t="s">
        <v>130</v>
      </c>
      <c r="B11565" t="s">
        <v>211</v>
      </c>
      <c r="C11565" s="1">
        <v>0.32373274290578702</v>
      </c>
    </row>
    <row r="11566" spans="1:3" x14ac:dyDescent="0.25">
      <c r="A11566" t="s">
        <v>130</v>
      </c>
      <c r="B11566" t="s">
        <v>329</v>
      </c>
      <c r="C11566" s="1">
        <v>0.30664220465970399</v>
      </c>
    </row>
    <row r="11567" spans="1:3" x14ac:dyDescent="0.25">
      <c r="A11567" t="s">
        <v>130</v>
      </c>
      <c r="B11567" t="s">
        <v>212</v>
      </c>
      <c r="C11567" s="1">
        <v>0.29586555929715302</v>
      </c>
    </row>
    <row r="11568" spans="1:3" x14ac:dyDescent="0.25">
      <c r="A11568" t="s">
        <v>130</v>
      </c>
      <c r="B11568" t="s">
        <v>134</v>
      </c>
      <c r="C11568" s="1">
        <v>0.29280917156300301</v>
      </c>
    </row>
    <row r="11569" spans="1:3" x14ac:dyDescent="0.25">
      <c r="A11569" t="s">
        <v>130</v>
      </c>
      <c r="B11569" t="s">
        <v>213</v>
      </c>
      <c r="C11569" s="1">
        <v>0.30134871068660102</v>
      </c>
    </row>
    <row r="11570" spans="1:3" x14ac:dyDescent="0.25">
      <c r="A11570" t="s">
        <v>130</v>
      </c>
      <c r="B11570" t="s">
        <v>331</v>
      </c>
      <c r="C11570" s="1">
        <v>0.32021990156645502</v>
      </c>
    </row>
    <row r="11571" spans="1:3" x14ac:dyDescent="0.25">
      <c r="A11571" t="s">
        <v>130</v>
      </c>
      <c r="B11571" t="s">
        <v>214</v>
      </c>
      <c r="C11571" s="1">
        <v>0.31330727260699698</v>
      </c>
    </row>
    <row r="11572" spans="1:3" x14ac:dyDescent="0.25">
      <c r="A11572" t="s">
        <v>130</v>
      </c>
      <c r="B11572" t="s">
        <v>332</v>
      </c>
      <c r="C11572" s="1">
        <v>0.33166545735903002</v>
      </c>
    </row>
    <row r="11573" spans="1:3" x14ac:dyDescent="0.25">
      <c r="A11573" t="s">
        <v>130</v>
      </c>
      <c r="B11573" t="s">
        <v>216</v>
      </c>
      <c r="C11573" s="1">
        <v>0.31620338234248602</v>
      </c>
    </row>
    <row r="11574" spans="1:3" x14ac:dyDescent="0.25">
      <c r="A11574" t="s">
        <v>130</v>
      </c>
      <c r="B11574" t="s">
        <v>135</v>
      </c>
      <c r="C11574" s="1">
        <v>0.34328147589712199</v>
      </c>
    </row>
    <row r="11575" spans="1:3" x14ac:dyDescent="0.25">
      <c r="A11575" t="s">
        <v>130</v>
      </c>
      <c r="B11575" t="s">
        <v>217</v>
      </c>
      <c r="C11575" s="1">
        <v>0.30497005748992601</v>
      </c>
    </row>
    <row r="11576" spans="1:3" x14ac:dyDescent="0.25">
      <c r="A11576" t="s">
        <v>130</v>
      </c>
      <c r="B11576" t="s">
        <v>218</v>
      </c>
      <c r="C11576" s="1">
        <v>0.30268099310480001</v>
      </c>
    </row>
    <row r="11577" spans="1:3" x14ac:dyDescent="0.25">
      <c r="A11577" t="s">
        <v>130</v>
      </c>
      <c r="B11577" t="s">
        <v>334</v>
      </c>
      <c r="C11577" s="1">
        <v>0.294366629043191</v>
      </c>
    </row>
    <row r="11578" spans="1:3" x14ac:dyDescent="0.25">
      <c r="A11578" t="s">
        <v>130</v>
      </c>
      <c r="B11578" t="s">
        <v>136</v>
      </c>
      <c r="C11578" s="1">
        <v>0.31403575690316998</v>
      </c>
    </row>
    <row r="11579" spans="1:3" x14ac:dyDescent="0.25">
      <c r="A11579" t="s">
        <v>130</v>
      </c>
      <c r="B11579" t="s">
        <v>219</v>
      </c>
      <c r="C11579" s="1">
        <v>0.29765613407368602</v>
      </c>
    </row>
    <row r="11580" spans="1:3" x14ac:dyDescent="0.25">
      <c r="A11580" t="s">
        <v>130</v>
      </c>
      <c r="B11580" t="s">
        <v>398</v>
      </c>
      <c r="C11580" s="1">
        <v>0.30823939251913601</v>
      </c>
    </row>
    <row r="11581" spans="1:3" x14ac:dyDescent="0.25">
      <c r="A11581" t="s">
        <v>130</v>
      </c>
      <c r="B11581" t="s">
        <v>221</v>
      </c>
      <c r="C11581" s="1">
        <v>0.30241659937617998</v>
      </c>
    </row>
    <row r="11582" spans="1:3" x14ac:dyDescent="0.25">
      <c r="A11582" t="s">
        <v>130</v>
      </c>
      <c r="B11582" t="s">
        <v>222</v>
      </c>
      <c r="C11582" s="1">
        <v>0.292228861461372</v>
      </c>
    </row>
    <row r="11583" spans="1:3" x14ac:dyDescent="0.25">
      <c r="A11583" t="s">
        <v>130</v>
      </c>
      <c r="B11583" t="s">
        <v>223</v>
      </c>
      <c r="C11583" s="1">
        <v>0.29069725190502699</v>
      </c>
    </row>
    <row r="11584" spans="1:3" x14ac:dyDescent="0.25">
      <c r="A11584" t="s">
        <v>130</v>
      </c>
      <c r="B11584" t="s">
        <v>336</v>
      </c>
      <c r="C11584" s="1">
        <v>0.31569316484094401</v>
      </c>
    </row>
    <row r="11585" spans="1:3" x14ac:dyDescent="0.25">
      <c r="A11585" t="s">
        <v>130</v>
      </c>
      <c r="B11585" t="s">
        <v>224</v>
      </c>
      <c r="C11585" s="1">
        <v>0.30156512418164</v>
      </c>
    </row>
    <row r="11586" spans="1:3" x14ac:dyDescent="0.25">
      <c r="A11586" t="s">
        <v>130</v>
      </c>
      <c r="B11586" t="s">
        <v>337</v>
      </c>
      <c r="C11586" s="1">
        <v>0.29415462928337799</v>
      </c>
    </row>
    <row r="11587" spans="1:3" x14ac:dyDescent="0.25">
      <c r="A11587" t="s">
        <v>130</v>
      </c>
      <c r="B11587" t="s">
        <v>225</v>
      </c>
      <c r="C11587" s="1">
        <v>0.28952646969453999</v>
      </c>
    </row>
    <row r="11588" spans="1:3" x14ac:dyDescent="0.25">
      <c r="A11588" t="s">
        <v>130</v>
      </c>
      <c r="B11588" t="s">
        <v>338</v>
      </c>
      <c r="C11588" s="1">
        <v>0.312138147560863</v>
      </c>
    </row>
    <row r="11589" spans="1:3" x14ac:dyDescent="0.25">
      <c r="A11589" t="s">
        <v>130</v>
      </c>
      <c r="B11589" t="s">
        <v>137</v>
      </c>
      <c r="C11589" s="1">
        <v>0.33554905344458802</v>
      </c>
    </row>
    <row r="11590" spans="1:3" x14ac:dyDescent="0.25">
      <c r="A11590" t="s">
        <v>130</v>
      </c>
      <c r="B11590" t="s">
        <v>227</v>
      </c>
      <c r="C11590" s="1">
        <v>0.35280928279571999</v>
      </c>
    </row>
    <row r="11591" spans="1:3" x14ac:dyDescent="0.25">
      <c r="A11591" t="s">
        <v>130</v>
      </c>
      <c r="B11591" t="s">
        <v>339</v>
      </c>
      <c r="C11591" s="1">
        <v>0.30315255018571502</v>
      </c>
    </row>
    <row r="11592" spans="1:3" x14ac:dyDescent="0.25">
      <c r="A11592" t="s">
        <v>130</v>
      </c>
      <c r="B11592" t="s">
        <v>228</v>
      </c>
      <c r="C11592" s="1">
        <v>0.36073196130549101</v>
      </c>
    </row>
    <row r="11593" spans="1:3" x14ac:dyDescent="0.25">
      <c r="A11593" t="s">
        <v>130</v>
      </c>
      <c r="B11593" t="s">
        <v>138</v>
      </c>
      <c r="C11593" s="1">
        <v>0.30107269553171401</v>
      </c>
    </row>
    <row r="11594" spans="1:3" x14ac:dyDescent="0.25">
      <c r="A11594" t="s">
        <v>130</v>
      </c>
      <c r="B11594" t="s">
        <v>340</v>
      </c>
      <c r="C11594" s="1">
        <v>0.2908623683955</v>
      </c>
    </row>
    <row r="11595" spans="1:3" x14ac:dyDescent="0.25">
      <c r="A11595" t="s">
        <v>130</v>
      </c>
      <c r="B11595" t="s">
        <v>229</v>
      </c>
      <c r="C11595" s="1">
        <v>0.35248826266582201</v>
      </c>
    </row>
    <row r="11596" spans="1:3" x14ac:dyDescent="0.25">
      <c r="A11596" t="s">
        <v>130</v>
      </c>
      <c r="B11596" t="s">
        <v>341</v>
      </c>
      <c r="C11596" s="1">
        <v>0.31100099223634398</v>
      </c>
    </row>
    <row r="11597" spans="1:3" x14ac:dyDescent="0.25">
      <c r="A11597" t="s">
        <v>130</v>
      </c>
      <c r="B11597" t="s">
        <v>342</v>
      </c>
      <c r="C11597" s="1">
        <v>0.30881663825557398</v>
      </c>
    </row>
    <row r="11598" spans="1:3" x14ac:dyDescent="0.25">
      <c r="A11598" t="s">
        <v>130</v>
      </c>
      <c r="B11598" t="s">
        <v>413</v>
      </c>
      <c r="C11598" s="1">
        <v>0.30207766989217699</v>
      </c>
    </row>
    <row r="11599" spans="1:3" x14ac:dyDescent="0.25">
      <c r="A11599" t="s">
        <v>130</v>
      </c>
      <c r="B11599" t="s">
        <v>231</v>
      </c>
      <c r="C11599" s="1">
        <v>0.31108008211342802</v>
      </c>
    </row>
    <row r="11600" spans="1:3" x14ac:dyDescent="0.25">
      <c r="A11600" t="s">
        <v>130</v>
      </c>
      <c r="B11600" t="s">
        <v>343</v>
      </c>
      <c r="C11600" s="1">
        <v>0.29642424413678098</v>
      </c>
    </row>
    <row r="11601" spans="1:3" x14ac:dyDescent="0.25">
      <c r="A11601" t="s">
        <v>130</v>
      </c>
      <c r="B11601" t="s">
        <v>344</v>
      </c>
      <c r="C11601" s="1">
        <v>0.31844369578509601</v>
      </c>
    </row>
    <row r="11602" spans="1:3" x14ac:dyDescent="0.25">
      <c r="A11602" t="s">
        <v>130</v>
      </c>
      <c r="B11602" t="s">
        <v>232</v>
      </c>
      <c r="C11602" s="1">
        <v>0.33141141600234902</v>
      </c>
    </row>
    <row r="11603" spans="1:3" x14ac:dyDescent="0.25">
      <c r="A11603" t="s">
        <v>130</v>
      </c>
      <c r="B11603" t="s">
        <v>139</v>
      </c>
      <c r="C11603" s="1">
        <v>0.29720877766985998</v>
      </c>
    </row>
    <row r="11604" spans="1:3" x14ac:dyDescent="0.25">
      <c r="A11604" t="s">
        <v>130</v>
      </c>
      <c r="B11604" t="s">
        <v>233</v>
      </c>
      <c r="C11604" s="1">
        <v>0.30800977933370399</v>
      </c>
    </row>
    <row r="11605" spans="1:3" x14ac:dyDescent="0.25">
      <c r="A11605" t="s">
        <v>130</v>
      </c>
      <c r="B11605" t="s">
        <v>140</v>
      </c>
      <c r="C11605" s="1">
        <v>0.340464285689144</v>
      </c>
    </row>
    <row r="11606" spans="1:3" x14ac:dyDescent="0.25">
      <c r="A11606" t="s">
        <v>130</v>
      </c>
      <c r="B11606" t="s">
        <v>234</v>
      </c>
      <c r="C11606" s="1">
        <v>0.31784654649024302</v>
      </c>
    </row>
    <row r="11607" spans="1:3" x14ac:dyDescent="0.25">
      <c r="A11607" t="s">
        <v>130</v>
      </c>
      <c r="B11607" t="s">
        <v>235</v>
      </c>
      <c r="C11607" s="1">
        <v>0.33175551712437701</v>
      </c>
    </row>
    <row r="11608" spans="1:3" x14ac:dyDescent="0.25">
      <c r="A11608" t="s">
        <v>130</v>
      </c>
      <c r="B11608" t="s">
        <v>345</v>
      </c>
      <c r="C11608" s="1">
        <v>0.30382211306006801</v>
      </c>
    </row>
    <row r="11609" spans="1:3" x14ac:dyDescent="0.25">
      <c r="A11609" t="s">
        <v>130</v>
      </c>
      <c r="B11609" t="s">
        <v>236</v>
      </c>
      <c r="C11609" s="1">
        <v>0.296799498669162</v>
      </c>
    </row>
    <row r="11610" spans="1:3" x14ac:dyDescent="0.25">
      <c r="A11610" t="s">
        <v>130</v>
      </c>
      <c r="B11610" t="s">
        <v>141</v>
      </c>
      <c r="C11610" s="1">
        <v>0.33481763969168399</v>
      </c>
    </row>
    <row r="11611" spans="1:3" x14ac:dyDescent="0.25">
      <c r="A11611" t="s">
        <v>130</v>
      </c>
      <c r="B11611" t="s">
        <v>349</v>
      </c>
      <c r="C11611" s="1">
        <v>0.31136511526938498</v>
      </c>
    </row>
    <row r="11612" spans="1:3" x14ac:dyDescent="0.25">
      <c r="A11612" t="s">
        <v>130</v>
      </c>
      <c r="B11612" t="s">
        <v>388</v>
      </c>
      <c r="C11612" s="1">
        <v>0.32055598446363398</v>
      </c>
    </row>
    <row r="11613" spans="1:3" x14ac:dyDescent="0.25">
      <c r="A11613" t="s">
        <v>130</v>
      </c>
      <c r="B11613" t="s">
        <v>237</v>
      </c>
      <c r="C11613" s="1">
        <v>0.31957488425848102</v>
      </c>
    </row>
    <row r="11614" spans="1:3" x14ac:dyDescent="0.25">
      <c r="A11614" t="s">
        <v>130</v>
      </c>
      <c r="B11614" t="s">
        <v>238</v>
      </c>
      <c r="C11614" s="1">
        <v>0.318143487021599</v>
      </c>
    </row>
    <row r="11615" spans="1:3" x14ac:dyDescent="0.25">
      <c r="A11615" t="s">
        <v>130</v>
      </c>
      <c r="B11615" t="s">
        <v>239</v>
      </c>
      <c r="C11615" s="1">
        <v>0.35808480594500403</v>
      </c>
    </row>
    <row r="11616" spans="1:3" x14ac:dyDescent="0.25">
      <c r="A11616" t="s">
        <v>130</v>
      </c>
      <c r="B11616" t="s">
        <v>142</v>
      </c>
      <c r="C11616" s="1">
        <v>0.350995466904438</v>
      </c>
    </row>
    <row r="11617" spans="1:3" x14ac:dyDescent="0.25">
      <c r="A11617" t="s">
        <v>130</v>
      </c>
      <c r="B11617" t="s">
        <v>143</v>
      </c>
      <c r="C11617" s="1">
        <v>0.31706099589407899</v>
      </c>
    </row>
    <row r="11618" spans="1:3" x14ac:dyDescent="0.25">
      <c r="A11618" t="s">
        <v>130</v>
      </c>
      <c r="B11618" t="s">
        <v>240</v>
      </c>
      <c r="C11618" s="1">
        <v>0.31373473860304402</v>
      </c>
    </row>
    <row r="11619" spans="1:3" x14ac:dyDescent="0.25">
      <c r="A11619" t="s">
        <v>130</v>
      </c>
      <c r="B11619" t="s">
        <v>241</v>
      </c>
      <c r="C11619" s="1">
        <v>0.32485815675081797</v>
      </c>
    </row>
    <row r="11620" spans="1:3" x14ac:dyDescent="0.25">
      <c r="A11620" t="s">
        <v>130</v>
      </c>
      <c r="B11620" t="s">
        <v>242</v>
      </c>
      <c r="C11620" s="1">
        <v>0.36703750795714202</v>
      </c>
    </row>
    <row r="11621" spans="1:3" x14ac:dyDescent="0.25">
      <c r="A11621" t="s">
        <v>130</v>
      </c>
      <c r="B11621" t="s">
        <v>144</v>
      </c>
      <c r="C11621" s="1">
        <v>0.30618098424445001</v>
      </c>
    </row>
    <row r="11622" spans="1:3" x14ac:dyDescent="0.25">
      <c r="A11622" t="s">
        <v>130</v>
      </c>
      <c r="B11622" t="s">
        <v>145</v>
      </c>
      <c r="C11622" s="1">
        <v>0.30234578301596199</v>
      </c>
    </row>
    <row r="11623" spans="1:3" x14ac:dyDescent="0.25">
      <c r="A11623" t="s">
        <v>130</v>
      </c>
      <c r="B11623" t="s">
        <v>146</v>
      </c>
      <c r="C11623" s="1">
        <v>0.34189166966048401</v>
      </c>
    </row>
    <row r="11624" spans="1:3" x14ac:dyDescent="0.25">
      <c r="A11624" t="s">
        <v>130</v>
      </c>
      <c r="B11624" t="s">
        <v>357</v>
      </c>
      <c r="C11624" s="1">
        <v>0.302550997384675</v>
      </c>
    </row>
    <row r="11625" spans="1:3" x14ac:dyDescent="0.25">
      <c r="A11625" t="s">
        <v>130</v>
      </c>
      <c r="B11625" t="s">
        <v>243</v>
      </c>
      <c r="C11625" s="1">
        <v>0.32786654389116199</v>
      </c>
    </row>
    <row r="11626" spans="1:3" x14ac:dyDescent="0.25">
      <c r="A11626" t="s">
        <v>130</v>
      </c>
      <c r="B11626" t="s">
        <v>358</v>
      </c>
      <c r="C11626" s="1">
        <v>0.29469926216126902</v>
      </c>
    </row>
    <row r="11627" spans="1:3" x14ac:dyDescent="0.25">
      <c r="A11627" t="s">
        <v>130</v>
      </c>
      <c r="B11627" t="s">
        <v>147</v>
      </c>
      <c r="C11627" s="1">
        <v>0.31830074769904498</v>
      </c>
    </row>
    <row r="11628" spans="1:3" x14ac:dyDescent="0.25">
      <c r="A11628" t="s">
        <v>130</v>
      </c>
      <c r="B11628" t="s">
        <v>148</v>
      </c>
      <c r="C11628" s="1">
        <v>0.30302715276085201</v>
      </c>
    </row>
    <row r="11629" spans="1:3" x14ac:dyDescent="0.25">
      <c r="A11629" t="s">
        <v>130</v>
      </c>
      <c r="B11629" t="s">
        <v>244</v>
      </c>
      <c r="C11629" s="1">
        <v>0.31844718460740101</v>
      </c>
    </row>
    <row r="11630" spans="1:3" x14ac:dyDescent="0.25">
      <c r="A11630" t="s">
        <v>130</v>
      </c>
      <c r="B11630" t="s">
        <v>245</v>
      </c>
      <c r="C11630" s="1">
        <v>0.33855558625162901</v>
      </c>
    </row>
    <row r="11631" spans="1:3" x14ac:dyDescent="0.25">
      <c r="A11631" t="s">
        <v>130</v>
      </c>
      <c r="B11631" t="s">
        <v>359</v>
      </c>
      <c r="C11631" s="1">
        <v>0.30434120259383801</v>
      </c>
    </row>
    <row r="11632" spans="1:3" x14ac:dyDescent="0.25">
      <c r="A11632" t="s">
        <v>130</v>
      </c>
      <c r="B11632" t="s">
        <v>360</v>
      </c>
      <c r="C11632" s="1">
        <v>0.30144316368729202</v>
      </c>
    </row>
    <row r="11633" spans="1:3" x14ac:dyDescent="0.25">
      <c r="A11633" t="s">
        <v>130</v>
      </c>
      <c r="B11633" t="s">
        <v>149</v>
      </c>
      <c r="C11633" s="1">
        <v>0.303733457860973</v>
      </c>
    </row>
    <row r="11634" spans="1:3" x14ac:dyDescent="0.25">
      <c r="A11634" t="s">
        <v>130</v>
      </c>
      <c r="B11634" t="s">
        <v>362</v>
      </c>
      <c r="C11634" s="1">
        <v>0.31391289071768502</v>
      </c>
    </row>
    <row r="11635" spans="1:3" x14ac:dyDescent="0.25">
      <c r="A11635" t="s">
        <v>130</v>
      </c>
      <c r="B11635" t="s">
        <v>246</v>
      </c>
      <c r="C11635" s="1">
        <v>0.29189722712226501</v>
      </c>
    </row>
    <row r="11636" spans="1:3" x14ac:dyDescent="0.25">
      <c r="A11636" t="s">
        <v>130</v>
      </c>
      <c r="B11636" t="s">
        <v>247</v>
      </c>
      <c r="C11636" s="1">
        <v>0.33352758712264802</v>
      </c>
    </row>
    <row r="11637" spans="1:3" x14ac:dyDescent="0.25">
      <c r="A11637" t="s">
        <v>130</v>
      </c>
      <c r="B11637" t="s">
        <v>248</v>
      </c>
      <c r="C11637" s="1">
        <v>0.296084117578508</v>
      </c>
    </row>
    <row r="11638" spans="1:3" x14ac:dyDescent="0.25">
      <c r="A11638" t="s">
        <v>130</v>
      </c>
      <c r="B11638" t="s">
        <v>150</v>
      </c>
      <c r="C11638" s="1">
        <v>0.33474903137630302</v>
      </c>
    </row>
    <row r="11639" spans="1:3" x14ac:dyDescent="0.25">
      <c r="A11639" t="s">
        <v>130</v>
      </c>
      <c r="B11639" t="s">
        <v>151</v>
      </c>
      <c r="C11639" s="1">
        <v>0.29053138179173199</v>
      </c>
    </row>
    <row r="11640" spans="1:3" x14ac:dyDescent="0.25">
      <c r="A11640" t="s">
        <v>130</v>
      </c>
      <c r="B11640" t="s">
        <v>250</v>
      </c>
      <c r="C11640" s="1">
        <v>0.34340427265519102</v>
      </c>
    </row>
    <row r="11641" spans="1:3" x14ac:dyDescent="0.25">
      <c r="A11641" t="s">
        <v>130</v>
      </c>
      <c r="B11641" t="s">
        <v>364</v>
      </c>
      <c r="C11641" s="1">
        <v>0.295487027157122</v>
      </c>
    </row>
    <row r="11642" spans="1:3" x14ac:dyDescent="0.25">
      <c r="A11642" t="s">
        <v>130</v>
      </c>
      <c r="B11642" t="s">
        <v>251</v>
      </c>
      <c r="C11642" s="1">
        <v>0.31133759538837102</v>
      </c>
    </row>
    <row r="11643" spans="1:3" x14ac:dyDescent="0.25">
      <c r="A11643" t="s">
        <v>130</v>
      </c>
      <c r="B11643" t="s">
        <v>253</v>
      </c>
      <c r="C11643" s="1">
        <v>0.335959432859258</v>
      </c>
    </row>
    <row r="11644" spans="1:3" x14ac:dyDescent="0.25">
      <c r="A11644" t="s">
        <v>130</v>
      </c>
      <c r="B11644" t="s">
        <v>152</v>
      </c>
      <c r="C11644" s="1">
        <v>0.31588432827525897</v>
      </c>
    </row>
    <row r="11645" spans="1:3" x14ac:dyDescent="0.25">
      <c r="A11645" t="s">
        <v>130</v>
      </c>
      <c r="B11645" t="s">
        <v>254</v>
      </c>
      <c r="C11645" s="1">
        <v>0.33235068972118498</v>
      </c>
    </row>
    <row r="11646" spans="1:3" x14ac:dyDescent="0.25">
      <c r="A11646" t="s">
        <v>130</v>
      </c>
      <c r="B11646" t="s">
        <v>255</v>
      </c>
      <c r="C11646" s="1">
        <v>0.33910071338227699</v>
      </c>
    </row>
    <row r="11647" spans="1:3" x14ac:dyDescent="0.25">
      <c r="A11647" t="s">
        <v>130</v>
      </c>
      <c r="B11647" t="s">
        <v>365</v>
      </c>
      <c r="C11647" s="1">
        <v>0.30602448878854399</v>
      </c>
    </row>
    <row r="11648" spans="1:3" x14ac:dyDescent="0.25">
      <c r="A11648" t="s">
        <v>130</v>
      </c>
      <c r="B11648" t="s">
        <v>256</v>
      </c>
      <c r="C11648" s="1">
        <v>0.32190122949917399</v>
      </c>
    </row>
    <row r="11649" spans="1:3" x14ac:dyDescent="0.25">
      <c r="A11649" t="s">
        <v>130</v>
      </c>
      <c r="B11649" t="s">
        <v>257</v>
      </c>
      <c r="C11649" s="1">
        <v>0.33332978377271499</v>
      </c>
    </row>
    <row r="11650" spans="1:3" x14ac:dyDescent="0.25">
      <c r="A11650" t="s">
        <v>130</v>
      </c>
      <c r="B11650" t="s">
        <v>367</v>
      </c>
      <c r="C11650" s="1">
        <v>0.29101880212842401</v>
      </c>
    </row>
    <row r="11651" spans="1:3" x14ac:dyDescent="0.25">
      <c r="A11651" t="s">
        <v>130</v>
      </c>
      <c r="B11651" t="s">
        <v>259</v>
      </c>
      <c r="C11651" s="1">
        <v>0.31697240133122501</v>
      </c>
    </row>
    <row r="11652" spans="1:3" x14ac:dyDescent="0.25">
      <c r="A11652" t="s">
        <v>130</v>
      </c>
      <c r="B11652" t="s">
        <v>369</v>
      </c>
      <c r="C11652" s="1">
        <v>0.31859938501475199</v>
      </c>
    </row>
    <row r="11653" spans="1:3" x14ac:dyDescent="0.25">
      <c r="A11653" t="s">
        <v>130</v>
      </c>
      <c r="B11653" t="s">
        <v>371</v>
      </c>
      <c r="C11653" s="1">
        <v>0.30248705079581401</v>
      </c>
    </row>
    <row r="11654" spans="1:3" x14ac:dyDescent="0.25">
      <c r="A11654" t="s">
        <v>130</v>
      </c>
      <c r="B11654" t="s">
        <v>261</v>
      </c>
      <c r="C11654" s="1">
        <v>0.31359434660128499</v>
      </c>
    </row>
    <row r="11655" spans="1:3" x14ac:dyDescent="0.25">
      <c r="A11655" t="s">
        <v>130</v>
      </c>
      <c r="B11655" t="s">
        <v>262</v>
      </c>
      <c r="C11655" s="1">
        <v>0.299987516185381</v>
      </c>
    </row>
    <row r="11656" spans="1:3" x14ac:dyDescent="0.25">
      <c r="A11656" t="s">
        <v>130</v>
      </c>
      <c r="B11656" t="s">
        <v>263</v>
      </c>
      <c r="C11656" s="1">
        <v>0.31036483835039802</v>
      </c>
    </row>
    <row r="11657" spans="1:3" x14ac:dyDescent="0.25">
      <c r="A11657" t="s">
        <v>130</v>
      </c>
      <c r="B11657" t="s">
        <v>264</v>
      </c>
      <c r="C11657" s="1">
        <v>0.30126939630500699</v>
      </c>
    </row>
    <row r="11658" spans="1:3" x14ac:dyDescent="0.25">
      <c r="A11658" t="s">
        <v>130</v>
      </c>
      <c r="B11658" t="s">
        <v>372</v>
      </c>
      <c r="C11658" s="1">
        <v>0.304327686908476</v>
      </c>
    </row>
    <row r="11659" spans="1:3" x14ac:dyDescent="0.25">
      <c r="A11659" t="s">
        <v>130</v>
      </c>
      <c r="B11659" t="s">
        <v>383</v>
      </c>
      <c r="C11659" s="1">
        <v>0.29877401016497401</v>
      </c>
    </row>
    <row r="11660" spans="1:3" x14ac:dyDescent="0.25">
      <c r="A11660" t="s">
        <v>130</v>
      </c>
      <c r="B11660" t="s">
        <v>265</v>
      </c>
      <c r="C11660" s="1">
        <v>0.30824528955641201</v>
      </c>
    </row>
    <row r="11661" spans="1:3" x14ac:dyDescent="0.25">
      <c r="A11661" t="s">
        <v>130</v>
      </c>
      <c r="B11661" t="s">
        <v>266</v>
      </c>
      <c r="C11661" s="1">
        <v>0.321882899025419</v>
      </c>
    </row>
    <row r="11662" spans="1:3" x14ac:dyDescent="0.25">
      <c r="A11662" t="s">
        <v>130</v>
      </c>
      <c r="B11662" t="s">
        <v>267</v>
      </c>
      <c r="C11662" s="1">
        <v>0.33769693827466901</v>
      </c>
    </row>
    <row r="11663" spans="1:3" x14ac:dyDescent="0.25">
      <c r="A11663" t="s">
        <v>130</v>
      </c>
      <c r="B11663" t="s">
        <v>268</v>
      </c>
      <c r="C11663" s="1">
        <v>0.33322102295667</v>
      </c>
    </row>
    <row r="11664" spans="1:3" x14ac:dyDescent="0.25">
      <c r="A11664" t="s">
        <v>130</v>
      </c>
      <c r="B11664" t="s">
        <v>269</v>
      </c>
      <c r="C11664" s="1">
        <v>0.313842059254545</v>
      </c>
    </row>
    <row r="11665" spans="1:3" x14ac:dyDescent="0.25">
      <c r="A11665" t="s">
        <v>130</v>
      </c>
      <c r="B11665" t="s">
        <v>270</v>
      </c>
      <c r="C11665" s="1">
        <v>0.29820047788012199</v>
      </c>
    </row>
    <row r="11666" spans="1:3" x14ac:dyDescent="0.25">
      <c r="A11666" t="s">
        <v>130</v>
      </c>
      <c r="B11666" t="s">
        <v>271</v>
      </c>
      <c r="C11666" s="1">
        <v>0.32478222668960099</v>
      </c>
    </row>
    <row r="11667" spans="1:3" x14ac:dyDescent="0.25">
      <c r="A11667" t="s">
        <v>130</v>
      </c>
      <c r="B11667" t="s">
        <v>375</v>
      </c>
      <c r="C11667" s="1">
        <v>0.31375276619869302</v>
      </c>
    </row>
    <row r="11668" spans="1:3" x14ac:dyDescent="0.25">
      <c r="A11668" t="s">
        <v>130</v>
      </c>
      <c r="B11668" t="s">
        <v>272</v>
      </c>
      <c r="C11668" s="1">
        <v>0.316235209984567</v>
      </c>
    </row>
    <row r="11669" spans="1:3" x14ac:dyDescent="0.25">
      <c r="A11669" t="s">
        <v>130</v>
      </c>
      <c r="B11669" t="s">
        <v>377</v>
      </c>
      <c r="C11669" s="1">
        <v>0.30546939402402101</v>
      </c>
    </row>
    <row r="11670" spans="1:3" x14ac:dyDescent="0.25">
      <c r="A11670" t="s">
        <v>130</v>
      </c>
      <c r="B11670" t="s">
        <v>408</v>
      </c>
      <c r="C11670" s="1">
        <v>0.29959681258207499</v>
      </c>
    </row>
    <row r="11671" spans="1:3" x14ac:dyDescent="0.25">
      <c r="A11671" t="s">
        <v>130</v>
      </c>
      <c r="B11671" t="s">
        <v>153</v>
      </c>
      <c r="C11671" s="1">
        <v>0.35286367434863303</v>
      </c>
    </row>
    <row r="11672" spans="1:3" x14ac:dyDescent="0.25">
      <c r="A11672" t="s">
        <v>395</v>
      </c>
      <c r="B11672" t="s">
        <v>131</v>
      </c>
      <c r="C11672" s="1">
        <v>0.32260680911940998</v>
      </c>
    </row>
    <row r="11673" spans="1:3" x14ac:dyDescent="0.25">
      <c r="A11673" t="s">
        <v>395</v>
      </c>
      <c r="B11673" t="s">
        <v>208</v>
      </c>
      <c r="C11673" s="1">
        <v>0.30142396209178102</v>
      </c>
    </row>
    <row r="11674" spans="1:3" x14ac:dyDescent="0.25">
      <c r="A11674" t="s">
        <v>395</v>
      </c>
      <c r="B11674" t="s">
        <v>210</v>
      </c>
      <c r="C11674" s="1">
        <v>0.32198599479968498</v>
      </c>
    </row>
    <row r="11675" spans="1:3" x14ac:dyDescent="0.25">
      <c r="A11675" t="s">
        <v>395</v>
      </c>
      <c r="B11675" t="s">
        <v>217</v>
      </c>
      <c r="C11675" s="1">
        <v>0.30261087603001102</v>
      </c>
    </row>
    <row r="11676" spans="1:3" x14ac:dyDescent="0.25">
      <c r="A11676" t="s">
        <v>395</v>
      </c>
      <c r="B11676" t="s">
        <v>219</v>
      </c>
      <c r="C11676" s="1">
        <v>0.30485965372382601</v>
      </c>
    </row>
    <row r="11677" spans="1:3" x14ac:dyDescent="0.25">
      <c r="A11677" t="s">
        <v>395</v>
      </c>
      <c r="B11677" t="s">
        <v>227</v>
      </c>
      <c r="C11677" s="1">
        <v>0.30102079309322999</v>
      </c>
    </row>
    <row r="11678" spans="1:3" x14ac:dyDescent="0.25">
      <c r="A11678" t="s">
        <v>395</v>
      </c>
      <c r="B11678" t="s">
        <v>228</v>
      </c>
      <c r="C11678" s="1">
        <v>0.29432377061766701</v>
      </c>
    </row>
    <row r="11679" spans="1:3" x14ac:dyDescent="0.25">
      <c r="A11679" t="s">
        <v>395</v>
      </c>
      <c r="B11679" t="s">
        <v>229</v>
      </c>
      <c r="C11679" s="1">
        <v>0.294031477660187</v>
      </c>
    </row>
    <row r="11680" spans="1:3" x14ac:dyDescent="0.25">
      <c r="A11680" t="s">
        <v>395</v>
      </c>
      <c r="B11680" t="s">
        <v>239</v>
      </c>
      <c r="C11680" s="1">
        <v>0.30555764391073997</v>
      </c>
    </row>
    <row r="11681" spans="1:3" x14ac:dyDescent="0.25">
      <c r="A11681" t="s">
        <v>395</v>
      </c>
      <c r="B11681" t="s">
        <v>242</v>
      </c>
      <c r="C11681" s="1">
        <v>0.301397158046181</v>
      </c>
    </row>
    <row r="11682" spans="1:3" x14ac:dyDescent="0.25">
      <c r="A11682" t="s">
        <v>395</v>
      </c>
      <c r="B11682" t="s">
        <v>243</v>
      </c>
      <c r="C11682" s="1">
        <v>0.29116400646379498</v>
      </c>
    </row>
    <row r="11683" spans="1:3" x14ac:dyDescent="0.25">
      <c r="A11683" t="s">
        <v>395</v>
      </c>
      <c r="B11683" t="s">
        <v>250</v>
      </c>
      <c r="C11683" s="1">
        <v>0.32280739347562798</v>
      </c>
    </row>
    <row r="11684" spans="1:3" x14ac:dyDescent="0.25">
      <c r="A11684" t="s">
        <v>395</v>
      </c>
      <c r="B11684" t="s">
        <v>152</v>
      </c>
      <c r="C11684" s="1">
        <v>0.29247748113126598</v>
      </c>
    </row>
    <row r="11685" spans="1:3" x14ac:dyDescent="0.25">
      <c r="A11685" t="s">
        <v>395</v>
      </c>
      <c r="B11685" t="s">
        <v>365</v>
      </c>
      <c r="C11685" s="1">
        <v>0.30862495219415198</v>
      </c>
    </row>
    <row r="11686" spans="1:3" x14ac:dyDescent="0.25">
      <c r="A11686" t="s">
        <v>395</v>
      </c>
      <c r="B11686" t="s">
        <v>369</v>
      </c>
      <c r="C11686" s="1">
        <v>0.29975910776510201</v>
      </c>
    </row>
    <row r="11687" spans="1:3" x14ac:dyDescent="0.25">
      <c r="A11687" t="s">
        <v>395</v>
      </c>
      <c r="B11687" t="s">
        <v>261</v>
      </c>
      <c r="C11687" s="1">
        <v>0.31346343117397601</v>
      </c>
    </row>
    <row r="11688" spans="1:3" x14ac:dyDescent="0.25">
      <c r="A11688" t="s">
        <v>395</v>
      </c>
      <c r="B11688" t="s">
        <v>262</v>
      </c>
      <c r="C11688" s="1">
        <v>0.29041810546381902</v>
      </c>
    </row>
    <row r="11689" spans="1:3" x14ac:dyDescent="0.25">
      <c r="A11689" t="s">
        <v>395</v>
      </c>
      <c r="B11689" t="s">
        <v>383</v>
      </c>
      <c r="C11689" s="1">
        <v>0.312507339255095</v>
      </c>
    </row>
    <row r="11690" spans="1:3" x14ac:dyDescent="0.25">
      <c r="A11690" t="s">
        <v>319</v>
      </c>
      <c r="B11690" t="s">
        <v>162</v>
      </c>
      <c r="C11690" s="1">
        <v>0.30696964903892499</v>
      </c>
    </row>
    <row r="11691" spans="1:3" x14ac:dyDescent="0.25">
      <c r="A11691" t="s">
        <v>319</v>
      </c>
      <c r="B11691" t="s">
        <v>303</v>
      </c>
      <c r="C11691" s="1">
        <v>0.29641112156125898</v>
      </c>
    </row>
    <row r="11692" spans="1:3" x14ac:dyDescent="0.25">
      <c r="A11692" t="s">
        <v>319</v>
      </c>
      <c r="B11692" t="s">
        <v>131</v>
      </c>
      <c r="C11692" s="1">
        <v>0.345232566093711</v>
      </c>
    </row>
    <row r="11693" spans="1:3" x14ac:dyDescent="0.25">
      <c r="A11693" t="s">
        <v>319</v>
      </c>
      <c r="B11693" t="s">
        <v>208</v>
      </c>
      <c r="C11693" s="1">
        <v>0.34186476375105701</v>
      </c>
    </row>
    <row r="11694" spans="1:3" x14ac:dyDescent="0.25">
      <c r="A11694" t="s">
        <v>319</v>
      </c>
      <c r="B11694" t="s">
        <v>211</v>
      </c>
      <c r="C11694" s="1">
        <v>0.29414503635976202</v>
      </c>
    </row>
    <row r="11695" spans="1:3" x14ac:dyDescent="0.25">
      <c r="A11695" t="s">
        <v>319</v>
      </c>
      <c r="B11695" t="s">
        <v>214</v>
      </c>
      <c r="C11695" s="1">
        <v>0.30670311103756498</v>
      </c>
    </row>
    <row r="11696" spans="1:3" x14ac:dyDescent="0.25">
      <c r="A11696" t="s">
        <v>319</v>
      </c>
      <c r="B11696" t="s">
        <v>135</v>
      </c>
      <c r="C11696" s="1">
        <v>0.319899455334959</v>
      </c>
    </row>
    <row r="11697" spans="1:3" x14ac:dyDescent="0.25">
      <c r="A11697" t="s">
        <v>319</v>
      </c>
      <c r="B11697" t="s">
        <v>219</v>
      </c>
      <c r="C11697" s="1">
        <v>0.29043687951137198</v>
      </c>
    </row>
    <row r="11698" spans="1:3" x14ac:dyDescent="0.25">
      <c r="A11698" t="s">
        <v>319</v>
      </c>
      <c r="B11698" t="s">
        <v>227</v>
      </c>
      <c r="C11698" s="1">
        <v>0.33213586740557799</v>
      </c>
    </row>
    <row r="11699" spans="1:3" x14ac:dyDescent="0.25">
      <c r="A11699" t="s">
        <v>319</v>
      </c>
      <c r="B11699" t="s">
        <v>229</v>
      </c>
      <c r="C11699" s="1">
        <v>0.30558778121603902</v>
      </c>
    </row>
    <row r="11700" spans="1:3" x14ac:dyDescent="0.25">
      <c r="A11700" t="s">
        <v>319</v>
      </c>
      <c r="B11700" t="s">
        <v>232</v>
      </c>
      <c r="C11700" s="1">
        <v>0.30210197402479499</v>
      </c>
    </row>
    <row r="11701" spans="1:3" x14ac:dyDescent="0.25">
      <c r="A11701" t="s">
        <v>319</v>
      </c>
      <c r="B11701" t="s">
        <v>141</v>
      </c>
      <c r="C11701" s="1">
        <v>0.29685400683152402</v>
      </c>
    </row>
    <row r="11702" spans="1:3" x14ac:dyDescent="0.25">
      <c r="A11702" t="s">
        <v>319</v>
      </c>
      <c r="B11702" t="s">
        <v>349</v>
      </c>
      <c r="C11702" s="1">
        <v>0.29196786791558998</v>
      </c>
    </row>
    <row r="11703" spans="1:3" x14ac:dyDescent="0.25">
      <c r="A11703" t="s">
        <v>319</v>
      </c>
      <c r="B11703" t="s">
        <v>237</v>
      </c>
      <c r="C11703" s="1">
        <v>0.28930237954566101</v>
      </c>
    </row>
    <row r="11704" spans="1:3" x14ac:dyDescent="0.25">
      <c r="A11704" t="s">
        <v>319</v>
      </c>
      <c r="B11704" t="s">
        <v>239</v>
      </c>
      <c r="C11704" s="1">
        <v>0.35977436716093297</v>
      </c>
    </row>
    <row r="11705" spans="1:3" x14ac:dyDescent="0.25">
      <c r="A11705" t="s">
        <v>319</v>
      </c>
      <c r="B11705" t="s">
        <v>142</v>
      </c>
      <c r="C11705" s="1">
        <v>0.32481748198293298</v>
      </c>
    </row>
    <row r="11706" spans="1:3" x14ac:dyDescent="0.25">
      <c r="A11706" t="s">
        <v>319</v>
      </c>
      <c r="B11706" t="s">
        <v>143</v>
      </c>
      <c r="C11706" s="1">
        <v>0.30303723507055202</v>
      </c>
    </row>
    <row r="11707" spans="1:3" x14ac:dyDescent="0.25">
      <c r="A11707" t="s">
        <v>319</v>
      </c>
      <c r="B11707" t="s">
        <v>242</v>
      </c>
      <c r="C11707" s="1">
        <v>0.34551417538281098</v>
      </c>
    </row>
    <row r="11708" spans="1:3" x14ac:dyDescent="0.25">
      <c r="A11708" t="s">
        <v>319</v>
      </c>
      <c r="B11708" t="s">
        <v>146</v>
      </c>
      <c r="C11708" s="1">
        <v>0.34481454013158203</v>
      </c>
    </row>
    <row r="11709" spans="1:3" x14ac:dyDescent="0.25">
      <c r="A11709" t="s">
        <v>319</v>
      </c>
      <c r="B11709" t="s">
        <v>243</v>
      </c>
      <c r="C11709" s="1">
        <v>0.31239887652690901</v>
      </c>
    </row>
    <row r="11710" spans="1:3" x14ac:dyDescent="0.25">
      <c r="A11710" t="s">
        <v>319</v>
      </c>
      <c r="B11710" t="s">
        <v>358</v>
      </c>
      <c r="C11710" s="1">
        <v>0.30274221372168603</v>
      </c>
    </row>
    <row r="11711" spans="1:3" x14ac:dyDescent="0.25">
      <c r="A11711" t="s">
        <v>319</v>
      </c>
      <c r="B11711" t="s">
        <v>245</v>
      </c>
      <c r="C11711" s="1">
        <v>0.32956932705110797</v>
      </c>
    </row>
    <row r="11712" spans="1:3" x14ac:dyDescent="0.25">
      <c r="A11712" t="s">
        <v>319</v>
      </c>
      <c r="B11712" t="s">
        <v>250</v>
      </c>
      <c r="C11712" s="1">
        <v>0.30669875766085303</v>
      </c>
    </row>
    <row r="11713" spans="1:3" x14ac:dyDescent="0.25">
      <c r="A11713" t="s">
        <v>319</v>
      </c>
      <c r="B11713" t="s">
        <v>253</v>
      </c>
      <c r="C11713" s="1">
        <v>0.30301249383548301</v>
      </c>
    </row>
    <row r="11714" spans="1:3" x14ac:dyDescent="0.25">
      <c r="A11714" t="s">
        <v>319</v>
      </c>
      <c r="B11714" t="s">
        <v>152</v>
      </c>
      <c r="C11714" s="1">
        <v>0.32267488592952598</v>
      </c>
    </row>
    <row r="11715" spans="1:3" x14ac:dyDescent="0.25">
      <c r="A11715" t="s">
        <v>319</v>
      </c>
      <c r="B11715" t="s">
        <v>254</v>
      </c>
      <c r="C11715" s="1">
        <v>0.29251309757989902</v>
      </c>
    </row>
    <row r="11716" spans="1:3" x14ac:dyDescent="0.25">
      <c r="A11716" t="s">
        <v>319</v>
      </c>
      <c r="B11716" t="s">
        <v>255</v>
      </c>
      <c r="C11716" s="1">
        <v>0.30571161158330801</v>
      </c>
    </row>
    <row r="11717" spans="1:3" x14ac:dyDescent="0.25">
      <c r="A11717" t="s">
        <v>319</v>
      </c>
      <c r="B11717" t="s">
        <v>265</v>
      </c>
      <c r="C11717" s="1">
        <v>0.30229884232161902</v>
      </c>
    </row>
    <row r="11718" spans="1:3" x14ac:dyDescent="0.25">
      <c r="A11718" t="s">
        <v>319</v>
      </c>
      <c r="B11718" t="s">
        <v>266</v>
      </c>
      <c r="C11718" s="1">
        <v>0.29218855279350697</v>
      </c>
    </row>
    <row r="11719" spans="1:3" x14ac:dyDescent="0.25">
      <c r="A11719" t="s">
        <v>319</v>
      </c>
      <c r="B11719" t="s">
        <v>153</v>
      </c>
      <c r="C11719" s="1">
        <v>0.33277768749226699</v>
      </c>
    </row>
    <row r="11720" spans="1:3" x14ac:dyDescent="0.25">
      <c r="A11720" t="s">
        <v>206</v>
      </c>
      <c r="B11720" t="s">
        <v>155</v>
      </c>
      <c r="C11720" s="1">
        <v>0.29403181348232899</v>
      </c>
    </row>
    <row r="11721" spans="1:3" x14ac:dyDescent="0.25">
      <c r="A11721" t="s">
        <v>206</v>
      </c>
      <c r="B11721" t="s">
        <v>162</v>
      </c>
      <c r="C11721" s="1">
        <v>0.309760915353267</v>
      </c>
    </row>
    <row r="11722" spans="1:3" x14ac:dyDescent="0.25">
      <c r="A11722" t="s">
        <v>206</v>
      </c>
      <c r="B11722" t="s">
        <v>131</v>
      </c>
      <c r="C11722" s="1">
        <v>0.32679141204558898</v>
      </c>
    </row>
    <row r="11723" spans="1:3" x14ac:dyDescent="0.25">
      <c r="A11723" t="s">
        <v>206</v>
      </c>
      <c r="B11723" t="s">
        <v>208</v>
      </c>
      <c r="C11723" s="1">
        <v>0.32210475547366801</v>
      </c>
    </row>
    <row r="11724" spans="1:3" x14ac:dyDescent="0.25">
      <c r="A11724" t="s">
        <v>206</v>
      </c>
      <c r="B11724" t="s">
        <v>209</v>
      </c>
      <c r="C11724" s="1">
        <v>0.29425312727269198</v>
      </c>
    </row>
    <row r="11725" spans="1:3" x14ac:dyDescent="0.25">
      <c r="A11725" t="s">
        <v>206</v>
      </c>
      <c r="B11725" t="s">
        <v>135</v>
      </c>
      <c r="C11725" s="1">
        <v>0.31769978935586102</v>
      </c>
    </row>
    <row r="11726" spans="1:3" x14ac:dyDescent="0.25">
      <c r="A11726" t="s">
        <v>206</v>
      </c>
      <c r="B11726" t="s">
        <v>224</v>
      </c>
      <c r="C11726" s="1">
        <v>0.29100149457950802</v>
      </c>
    </row>
    <row r="11727" spans="1:3" x14ac:dyDescent="0.25">
      <c r="A11727" t="s">
        <v>206</v>
      </c>
      <c r="B11727" t="s">
        <v>137</v>
      </c>
      <c r="C11727" s="1">
        <v>0.300434903854149</v>
      </c>
    </row>
    <row r="11728" spans="1:3" x14ac:dyDescent="0.25">
      <c r="A11728" t="s">
        <v>206</v>
      </c>
      <c r="B11728" t="s">
        <v>227</v>
      </c>
      <c r="C11728" s="1">
        <v>0.31644382266093801</v>
      </c>
    </row>
    <row r="11729" spans="1:3" x14ac:dyDescent="0.25">
      <c r="A11729" t="s">
        <v>206</v>
      </c>
      <c r="B11729" t="s">
        <v>232</v>
      </c>
      <c r="C11729" s="1">
        <v>0.30948052489831601</v>
      </c>
    </row>
    <row r="11730" spans="1:3" x14ac:dyDescent="0.25">
      <c r="A11730" t="s">
        <v>206</v>
      </c>
      <c r="B11730" t="s">
        <v>141</v>
      </c>
      <c r="C11730" s="1">
        <v>0.30253353801383298</v>
      </c>
    </row>
    <row r="11731" spans="1:3" x14ac:dyDescent="0.25">
      <c r="A11731" t="s">
        <v>206</v>
      </c>
      <c r="B11731" t="s">
        <v>348</v>
      </c>
      <c r="C11731" s="1">
        <v>0.28903700691836398</v>
      </c>
    </row>
    <row r="11732" spans="1:3" x14ac:dyDescent="0.25">
      <c r="A11732" t="s">
        <v>206</v>
      </c>
      <c r="B11732" t="s">
        <v>237</v>
      </c>
      <c r="C11732" s="1">
        <v>0.30602807983604802</v>
      </c>
    </row>
    <row r="11733" spans="1:3" x14ac:dyDescent="0.25">
      <c r="A11733" t="s">
        <v>206</v>
      </c>
      <c r="B11733" t="s">
        <v>239</v>
      </c>
      <c r="C11733" s="1">
        <v>0.340746946320996</v>
      </c>
    </row>
    <row r="11734" spans="1:3" x14ac:dyDescent="0.25">
      <c r="A11734" t="s">
        <v>206</v>
      </c>
      <c r="B11734" t="s">
        <v>142</v>
      </c>
      <c r="C11734" s="1">
        <v>0.29723809972133303</v>
      </c>
    </row>
    <row r="11735" spans="1:3" x14ac:dyDescent="0.25">
      <c r="A11735" t="s">
        <v>206</v>
      </c>
      <c r="B11735" t="s">
        <v>143</v>
      </c>
      <c r="C11735" s="1">
        <v>0.31901136048909201</v>
      </c>
    </row>
    <row r="11736" spans="1:3" x14ac:dyDescent="0.25">
      <c r="A11736" t="s">
        <v>206</v>
      </c>
      <c r="B11736" t="s">
        <v>242</v>
      </c>
      <c r="C11736" s="1">
        <v>0.33698486111221199</v>
      </c>
    </row>
    <row r="11737" spans="1:3" x14ac:dyDescent="0.25">
      <c r="A11737" t="s">
        <v>206</v>
      </c>
      <c r="B11737" t="s">
        <v>146</v>
      </c>
      <c r="C11737" s="1">
        <v>0.321373914947858</v>
      </c>
    </row>
    <row r="11738" spans="1:3" x14ac:dyDescent="0.25">
      <c r="A11738" t="s">
        <v>206</v>
      </c>
      <c r="B11738" t="s">
        <v>357</v>
      </c>
      <c r="C11738" s="1">
        <v>0.29735790243625199</v>
      </c>
    </row>
    <row r="11739" spans="1:3" x14ac:dyDescent="0.25">
      <c r="A11739" t="s">
        <v>206</v>
      </c>
      <c r="B11739" t="s">
        <v>148</v>
      </c>
      <c r="C11739" s="1">
        <v>0.28935051050934302</v>
      </c>
    </row>
    <row r="11740" spans="1:3" x14ac:dyDescent="0.25">
      <c r="A11740" t="s">
        <v>206</v>
      </c>
      <c r="B11740" t="s">
        <v>244</v>
      </c>
      <c r="C11740" s="1">
        <v>0.294134681939905</v>
      </c>
    </row>
    <row r="11741" spans="1:3" x14ac:dyDescent="0.25">
      <c r="A11741" t="s">
        <v>206</v>
      </c>
      <c r="B11741" t="s">
        <v>245</v>
      </c>
      <c r="C11741" s="1">
        <v>0.308282396340126</v>
      </c>
    </row>
    <row r="11742" spans="1:3" x14ac:dyDescent="0.25">
      <c r="A11742" t="s">
        <v>206</v>
      </c>
      <c r="B11742" t="s">
        <v>247</v>
      </c>
      <c r="C11742" s="1">
        <v>0.295138377691047</v>
      </c>
    </row>
    <row r="11743" spans="1:3" x14ac:dyDescent="0.25">
      <c r="A11743" t="s">
        <v>206</v>
      </c>
      <c r="B11743" t="s">
        <v>253</v>
      </c>
      <c r="C11743" s="1">
        <v>0.33018504426424999</v>
      </c>
    </row>
    <row r="11744" spans="1:3" x14ac:dyDescent="0.25">
      <c r="A11744" t="s">
        <v>206</v>
      </c>
      <c r="B11744" t="s">
        <v>254</v>
      </c>
      <c r="C11744" s="1">
        <v>0.292912701539705</v>
      </c>
    </row>
    <row r="11745" spans="1:3" x14ac:dyDescent="0.25">
      <c r="A11745" t="s">
        <v>206</v>
      </c>
      <c r="B11745" t="s">
        <v>255</v>
      </c>
      <c r="C11745" s="1">
        <v>0.29444331561220799</v>
      </c>
    </row>
    <row r="11746" spans="1:3" x14ac:dyDescent="0.25">
      <c r="A11746" t="s">
        <v>206</v>
      </c>
      <c r="B11746" t="s">
        <v>256</v>
      </c>
      <c r="C11746" s="1">
        <v>0.289990104720034</v>
      </c>
    </row>
    <row r="11747" spans="1:3" x14ac:dyDescent="0.25">
      <c r="A11747" t="s">
        <v>206</v>
      </c>
      <c r="B11747" t="s">
        <v>263</v>
      </c>
      <c r="C11747" s="1">
        <v>0.30523207148032799</v>
      </c>
    </row>
    <row r="11748" spans="1:3" x14ac:dyDescent="0.25">
      <c r="A11748" t="s">
        <v>206</v>
      </c>
      <c r="B11748" t="s">
        <v>269</v>
      </c>
      <c r="C11748" s="1">
        <v>0.295311841967559</v>
      </c>
    </row>
    <row r="11749" spans="1:3" x14ac:dyDescent="0.25">
      <c r="A11749" t="s">
        <v>206</v>
      </c>
      <c r="B11749" t="s">
        <v>153</v>
      </c>
      <c r="C11749" s="1">
        <v>0.32497008364541502</v>
      </c>
    </row>
    <row r="11750" spans="1:3" x14ac:dyDescent="0.25">
      <c r="A11750" t="s">
        <v>320</v>
      </c>
      <c r="B11750" t="s">
        <v>162</v>
      </c>
      <c r="C11750" s="1">
        <v>0.29605236969381699</v>
      </c>
    </row>
    <row r="11751" spans="1:3" x14ac:dyDescent="0.25">
      <c r="A11751" t="s">
        <v>320</v>
      </c>
      <c r="B11751" t="s">
        <v>192</v>
      </c>
      <c r="C11751" s="1">
        <v>0.290536385396435</v>
      </c>
    </row>
    <row r="11752" spans="1:3" x14ac:dyDescent="0.25">
      <c r="A11752" t="s">
        <v>320</v>
      </c>
      <c r="B11752" t="s">
        <v>131</v>
      </c>
      <c r="C11752" s="1">
        <v>0.32131664327306397</v>
      </c>
    </row>
    <row r="11753" spans="1:3" x14ac:dyDescent="0.25">
      <c r="A11753" t="s">
        <v>320</v>
      </c>
      <c r="B11753" t="s">
        <v>208</v>
      </c>
      <c r="C11753" s="1">
        <v>0.30340640155461601</v>
      </c>
    </row>
    <row r="11754" spans="1:3" x14ac:dyDescent="0.25">
      <c r="A11754" t="s">
        <v>320</v>
      </c>
      <c r="B11754" t="s">
        <v>135</v>
      </c>
      <c r="C11754" s="1">
        <v>0.31019266604006601</v>
      </c>
    </row>
    <row r="11755" spans="1:3" x14ac:dyDescent="0.25">
      <c r="A11755" t="s">
        <v>320</v>
      </c>
      <c r="B11755" t="s">
        <v>227</v>
      </c>
      <c r="C11755" s="1">
        <v>0.298483951260472</v>
      </c>
    </row>
    <row r="11756" spans="1:3" x14ac:dyDescent="0.25">
      <c r="A11756" t="s">
        <v>320</v>
      </c>
      <c r="B11756" t="s">
        <v>229</v>
      </c>
      <c r="C11756" s="1">
        <v>0.30751648175993901</v>
      </c>
    </row>
    <row r="11757" spans="1:3" x14ac:dyDescent="0.25">
      <c r="A11757" t="s">
        <v>320</v>
      </c>
      <c r="B11757" t="s">
        <v>232</v>
      </c>
      <c r="C11757" s="1">
        <v>0.28902194178078999</v>
      </c>
    </row>
    <row r="11758" spans="1:3" x14ac:dyDescent="0.25">
      <c r="A11758" t="s">
        <v>320</v>
      </c>
      <c r="B11758" t="s">
        <v>239</v>
      </c>
      <c r="C11758" s="1">
        <v>0.33253110676979297</v>
      </c>
    </row>
    <row r="11759" spans="1:3" x14ac:dyDescent="0.25">
      <c r="A11759" t="s">
        <v>320</v>
      </c>
      <c r="B11759" t="s">
        <v>142</v>
      </c>
      <c r="C11759" s="1">
        <v>0.31813377243966101</v>
      </c>
    </row>
    <row r="11760" spans="1:3" x14ac:dyDescent="0.25">
      <c r="A11760" t="s">
        <v>320</v>
      </c>
      <c r="B11760" t="s">
        <v>143</v>
      </c>
      <c r="C11760" s="1">
        <v>0.31053328373038902</v>
      </c>
    </row>
    <row r="11761" spans="1:3" x14ac:dyDescent="0.25">
      <c r="A11761" t="s">
        <v>320</v>
      </c>
      <c r="B11761" t="s">
        <v>242</v>
      </c>
      <c r="C11761" s="1">
        <v>0.31235521102290797</v>
      </c>
    </row>
    <row r="11762" spans="1:3" x14ac:dyDescent="0.25">
      <c r="A11762" t="s">
        <v>320</v>
      </c>
      <c r="B11762" t="s">
        <v>146</v>
      </c>
      <c r="C11762" s="1">
        <v>0.31747269851693499</v>
      </c>
    </row>
    <row r="11763" spans="1:3" x14ac:dyDescent="0.25">
      <c r="A11763" t="s">
        <v>320</v>
      </c>
      <c r="B11763" t="s">
        <v>245</v>
      </c>
      <c r="C11763" s="1">
        <v>0.314328994081363</v>
      </c>
    </row>
    <row r="11764" spans="1:3" x14ac:dyDescent="0.25">
      <c r="A11764" t="s">
        <v>320</v>
      </c>
      <c r="B11764" t="s">
        <v>250</v>
      </c>
      <c r="C11764" s="1">
        <v>0.29806037082812398</v>
      </c>
    </row>
    <row r="11765" spans="1:3" x14ac:dyDescent="0.25">
      <c r="A11765" t="s">
        <v>320</v>
      </c>
      <c r="B11765" t="s">
        <v>253</v>
      </c>
      <c r="C11765" s="1">
        <v>0.30297641208940301</v>
      </c>
    </row>
    <row r="11766" spans="1:3" x14ac:dyDescent="0.25">
      <c r="A11766" t="s">
        <v>320</v>
      </c>
      <c r="B11766" t="s">
        <v>152</v>
      </c>
      <c r="C11766" s="1">
        <v>0.31048177191562598</v>
      </c>
    </row>
    <row r="11767" spans="1:3" x14ac:dyDescent="0.25">
      <c r="A11767" t="s">
        <v>320</v>
      </c>
      <c r="B11767" t="s">
        <v>254</v>
      </c>
      <c r="C11767" s="1">
        <v>0.293495426653128</v>
      </c>
    </row>
    <row r="11768" spans="1:3" x14ac:dyDescent="0.25">
      <c r="A11768" t="s">
        <v>320</v>
      </c>
      <c r="B11768" t="s">
        <v>153</v>
      </c>
      <c r="C11768" s="1">
        <v>0.32314912774818499</v>
      </c>
    </row>
    <row r="11769" spans="1:3" x14ac:dyDescent="0.25">
      <c r="A11769" t="s">
        <v>321</v>
      </c>
      <c r="B11769" t="s">
        <v>162</v>
      </c>
      <c r="C11769" s="1">
        <v>0.30689181052705</v>
      </c>
    </row>
    <row r="11770" spans="1:3" x14ac:dyDescent="0.25">
      <c r="A11770" t="s">
        <v>321</v>
      </c>
      <c r="B11770" t="s">
        <v>303</v>
      </c>
      <c r="C11770" s="1">
        <v>0.295182698592938</v>
      </c>
    </row>
    <row r="11771" spans="1:3" x14ac:dyDescent="0.25">
      <c r="A11771" t="s">
        <v>321</v>
      </c>
      <c r="B11771" t="s">
        <v>192</v>
      </c>
      <c r="C11771" s="1">
        <v>0.31500589153622099</v>
      </c>
    </row>
    <row r="11772" spans="1:3" x14ac:dyDescent="0.25">
      <c r="A11772" t="s">
        <v>321</v>
      </c>
      <c r="B11772" t="s">
        <v>131</v>
      </c>
      <c r="C11772" s="1">
        <v>0.345317736520382</v>
      </c>
    </row>
    <row r="11773" spans="1:3" x14ac:dyDescent="0.25">
      <c r="A11773" t="s">
        <v>321</v>
      </c>
      <c r="B11773" t="s">
        <v>325</v>
      </c>
      <c r="C11773" s="1">
        <v>0.29112444499762102</v>
      </c>
    </row>
    <row r="11774" spans="1:3" x14ac:dyDescent="0.25">
      <c r="A11774" t="s">
        <v>321</v>
      </c>
      <c r="B11774" t="s">
        <v>208</v>
      </c>
      <c r="C11774" s="1">
        <v>0.31877084802949202</v>
      </c>
    </row>
    <row r="11775" spans="1:3" x14ac:dyDescent="0.25">
      <c r="A11775" t="s">
        <v>321</v>
      </c>
      <c r="B11775" t="s">
        <v>210</v>
      </c>
      <c r="C11775" s="1">
        <v>0.30329044532127802</v>
      </c>
    </row>
    <row r="11776" spans="1:3" x14ac:dyDescent="0.25">
      <c r="A11776" t="s">
        <v>321</v>
      </c>
      <c r="B11776" t="s">
        <v>331</v>
      </c>
      <c r="C11776" s="1">
        <v>0.30094041108376701</v>
      </c>
    </row>
    <row r="11777" spans="1:3" x14ac:dyDescent="0.25">
      <c r="A11777" t="s">
        <v>321</v>
      </c>
      <c r="B11777" t="s">
        <v>214</v>
      </c>
      <c r="C11777" s="1">
        <v>0.29265319928512801</v>
      </c>
    </row>
    <row r="11778" spans="1:3" x14ac:dyDescent="0.25">
      <c r="A11778" t="s">
        <v>321</v>
      </c>
      <c r="B11778" t="s">
        <v>332</v>
      </c>
      <c r="C11778" s="1">
        <v>0.292994922310993</v>
      </c>
    </row>
    <row r="11779" spans="1:3" x14ac:dyDescent="0.25">
      <c r="A11779" t="s">
        <v>321</v>
      </c>
      <c r="B11779" t="s">
        <v>135</v>
      </c>
      <c r="C11779" s="1">
        <v>0.290293439190137</v>
      </c>
    </row>
    <row r="11780" spans="1:3" x14ac:dyDescent="0.25">
      <c r="A11780" t="s">
        <v>321</v>
      </c>
      <c r="B11780" t="s">
        <v>217</v>
      </c>
      <c r="C11780" s="1">
        <v>0.29417985679282099</v>
      </c>
    </row>
    <row r="11781" spans="1:3" x14ac:dyDescent="0.25">
      <c r="A11781" t="s">
        <v>321</v>
      </c>
      <c r="B11781" t="s">
        <v>219</v>
      </c>
      <c r="C11781" s="1">
        <v>0.29793089114434101</v>
      </c>
    </row>
    <row r="11782" spans="1:3" x14ac:dyDescent="0.25">
      <c r="A11782" t="s">
        <v>321</v>
      </c>
      <c r="B11782" t="s">
        <v>227</v>
      </c>
      <c r="C11782" s="1">
        <v>0.32706867368232501</v>
      </c>
    </row>
    <row r="11783" spans="1:3" x14ac:dyDescent="0.25">
      <c r="A11783" t="s">
        <v>321</v>
      </c>
      <c r="B11783" t="s">
        <v>228</v>
      </c>
      <c r="C11783" s="1">
        <v>0.309478049962646</v>
      </c>
    </row>
    <row r="11784" spans="1:3" x14ac:dyDescent="0.25">
      <c r="A11784" t="s">
        <v>321</v>
      </c>
      <c r="B11784" t="s">
        <v>229</v>
      </c>
      <c r="C11784" s="1">
        <v>0.32903259732923401</v>
      </c>
    </row>
    <row r="11785" spans="1:3" x14ac:dyDescent="0.25">
      <c r="A11785" t="s">
        <v>321</v>
      </c>
      <c r="B11785" t="s">
        <v>141</v>
      </c>
      <c r="C11785" s="1">
        <v>0.30559172652338201</v>
      </c>
    </row>
    <row r="11786" spans="1:3" x14ac:dyDescent="0.25">
      <c r="A11786" t="s">
        <v>321</v>
      </c>
      <c r="B11786" t="s">
        <v>351</v>
      </c>
      <c r="C11786" s="1">
        <v>0.28983813589250501</v>
      </c>
    </row>
    <row r="11787" spans="1:3" x14ac:dyDescent="0.25">
      <c r="A11787" t="s">
        <v>321</v>
      </c>
      <c r="B11787" t="s">
        <v>239</v>
      </c>
      <c r="C11787" s="1">
        <v>0.33918867288843901</v>
      </c>
    </row>
    <row r="11788" spans="1:3" x14ac:dyDescent="0.25">
      <c r="A11788" t="s">
        <v>321</v>
      </c>
      <c r="B11788" t="s">
        <v>142</v>
      </c>
      <c r="C11788" s="1">
        <v>0.31967587718931001</v>
      </c>
    </row>
    <row r="11789" spans="1:3" x14ac:dyDescent="0.25">
      <c r="A11789" t="s">
        <v>321</v>
      </c>
      <c r="B11789" t="s">
        <v>143</v>
      </c>
      <c r="C11789" s="1">
        <v>0.301007691859634</v>
      </c>
    </row>
    <row r="11790" spans="1:3" x14ac:dyDescent="0.25">
      <c r="A11790" t="s">
        <v>321</v>
      </c>
      <c r="B11790" t="s">
        <v>425</v>
      </c>
      <c r="C11790" s="1">
        <v>0.29069436183455</v>
      </c>
    </row>
    <row r="11791" spans="1:3" x14ac:dyDescent="0.25">
      <c r="A11791" t="s">
        <v>321</v>
      </c>
      <c r="B11791" t="s">
        <v>242</v>
      </c>
      <c r="C11791" s="1">
        <v>0.331553796667033</v>
      </c>
    </row>
    <row r="11792" spans="1:3" x14ac:dyDescent="0.25">
      <c r="A11792" t="s">
        <v>321</v>
      </c>
      <c r="B11792" t="s">
        <v>146</v>
      </c>
      <c r="C11792" s="1">
        <v>0.30778839557363502</v>
      </c>
    </row>
    <row r="11793" spans="1:3" x14ac:dyDescent="0.25">
      <c r="A11793" t="s">
        <v>321</v>
      </c>
      <c r="B11793" t="s">
        <v>243</v>
      </c>
      <c r="C11793" s="1">
        <v>0.31137137362298001</v>
      </c>
    </row>
    <row r="11794" spans="1:3" x14ac:dyDescent="0.25">
      <c r="A11794" t="s">
        <v>321</v>
      </c>
      <c r="B11794" t="s">
        <v>358</v>
      </c>
      <c r="C11794" s="1">
        <v>0.29087070967503897</v>
      </c>
    </row>
    <row r="11795" spans="1:3" x14ac:dyDescent="0.25">
      <c r="A11795" t="s">
        <v>321</v>
      </c>
      <c r="B11795" t="s">
        <v>245</v>
      </c>
      <c r="C11795" s="1">
        <v>0.30631236215608798</v>
      </c>
    </row>
    <row r="11796" spans="1:3" x14ac:dyDescent="0.25">
      <c r="A11796" t="s">
        <v>321</v>
      </c>
      <c r="B11796" t="s">
        <v>247</v>
      </c>
      <c r="C11796" s="1">
        <v>0.29700440490081897</v>
      </c>
    </row>
    <row r="11797" spans="1:3" x14ac:dyDescent="0.25">
      <c r="A11797" t="s">
        <v>321</v>
      </c>
      <c r="B11797" t="s">
        <v>250</v>
      </c>
      <c r="C11797" s="1">
        <v>0.32620620825742602</v>
      </c>
    </row>
    <row r="11798" spans="1:3" x14ac:dyDescent="0.25">
      <c r="A11798" t="s">
        <v>321</v>
      </c>
      <c r="B11798" t="s">
        <v>253</v>
      </c>
      <c r="C11798" s="1">
        <v>0.29002879730701497</v>
      </c>
    </row>
    <row r="11799" spans="1:3" x14ac:dyDescent="0.25">
      <c r="A11799" t="s">
        <v>321</v>
      </c>
      <c r="B11799" t="s">
        <v>152</v>
      </c>
      <c r="C11799" s="1">
        <v>0.31195401966259501</v>
      </c>
    </row>
    <row r="11800" spans="1:3" x14ac:dyDescent="0.25">
      <c r="A11800" t="s">
        <v>321</v>
      </c>
      <c r="B11800" t="s">
        <v>365</v>
      </c>
      <c r="C11800" s="1">
        <v>0.31557598614633597</v>
      </c>
    </row>
    <row r="11801" spans="1:3" x14ac:dyDescent="0.25">
      <c r="A11801" t="s">
        <v>321</v>
      </c>
      <c r="B11801" t="s">
        <v>404</v>
      </c>
      <c r="C11801" s="1">
        <v>0.29135259548582498</v>
      </c>
    </row>
    <row r="11802" spans="1:3" x14ac:dyDescent="0.25">
      <c r="A11802" t="s">
        <v>321</v>
      </c>
      <c r="B11802" t="s">
        <v>369</v>
      </c>
      <c r="C11802" s="1">
        <v>0.289711030195418</v>
      </c>
    </row>
    <row r="11803" spans="1:3" x14ac:dyDescent="0.25">
      <c r="A11803" t="s">
        <v>321</v>
      </c>
      <c r="B11803" t="s">
        <v>261</v>
      </c>
      <c r="C11803" s="1">
        <v>0.29125728010316498</v>
      </c>
    </row>
    <row r="11804" spans="1:3" x14ac:dyDescent="0.25">
      <c r="A11804" t="s">
        <v>321</v>
      </c>
      <c r="B11804" t="s">
        <v>383</v>
      </c>
      <c r="C11804" s="1">
        <v>0.29424944236975997</v>
      </c>
    </row>
    <row r="11805" spans="1:3" x14ac:dyDescent="0.25">
      <c r="A11805" t="s">
        <v>321</v>
      </c>
      <c r="B11805" t="s">
        <v>268</v>
      </c>
      <c r="C11805" s="1">
        <v>0.29164827169197499</v>
      </c>
    </row>
    <row r="11806" spans="1:3" x14ac:dyDescent="0.25">
      <c r="A11806" t="s">
        <v>321</v>
      </c>
      <c r="B11806" t="s">
        <v>153</v>
      </c>
      <c r="C11806" s="1">
        <v>0.317097413501231</v>
      </c>
    </row>
    <row r="11807" spans="1:3" x14ac:dyDescent="0.25">
      <c r="A11807" t="s">
        <v>396</v>
      </c>
      <c r="B11807" t="s">
        <v>303</v>
      </c>
      <c r="C11807" s="1">
        <v>0.30202990855033601</v>
      </c>
    </row>
    <row r="11808" spans="1:3" x14ac:dyDescent="0.25">
      <c r="A11808" t="s">
        <v>396</v>
      </c>
      <c r="B11808" t="s">
        <v>131</v>
      </c>
      <c r="C11808" s="1">
        <v>0.33978310470920697</v>
      </c>
    </row>
    <row r="11809" spans="1:3" x14ac:dyDescent="0.25">
      <c r="A11809" t="s">
        <v>396</v>
      </c>
      <c r="B11809" t="s">
        <v>208</v>
      </c>
      <c r="C11809" s="1">
        <v>0.31786093402763599</v>
      </c>
    </row>
    <row r="11810" spans="1:3" x14ac:dyDescent="0.25">
      <c r="A11810" t="s">
        <v>396</v>
      </c>
      <c r="B11810" t="s">
        <v>210</v>
      </c>
      <c r="C11810" s="1">
        <v>0.341075116306221</v>
      </c>
    </row>
    <row r="11811" spans="1:3" x14ac:dyDescent="0.25">
      <c r="A11811" t="s">
        <v>396</v>
      </c>
      <c r="B11811" t="s">
        <v>212</v>
      </c>
      <c r="C11811" s="1">
        <v>0.31220563770165299</v>
      </c>
    </row>
    <row r="11812" spans="1:3" x14ac:dyDescent="0.25">
      <c r="A11812" t="s">
        <v>396</v>
      </c>
      <c r="B11812" t="s">
        <v>214</v>
      </c>
      <c r="C11812" s="1">
        <v>0.31233387870525597</v>
      </c>
    </row>
    <row r="11813" spans="1:3" x14ac:dyDescent="0.25">
      <c r="A11813" t="s">
        <v>396</v>
      </c>
      <c r="B11813" t="s">
        <v>217</v>
      </c>
      <c r="C11813" s="1">
        <v>0.31349328542732102</v>
      </c>
    </row>
    <row r="11814" spans="1:3" x14ac:dyDescent="0.25">
      <c r="A11814" t="s">
        <v>396</v>
      </c>
      <c r="B11814" t="s">
        <v>219</v>
      </c>
      <c r="C11814" s="1">
        <v>0.339072434754769</v>
      </c>
    </row>
    <row r="11815" spans="1:3" x14ac:dyDescent="0.25">
      <c r="A11815" t="s">
        <v>396</v>
      </c>
      <c r="B11815" t="s">
        <v>398</v>
      </c>
      <c r="C11815" s="1">
        <v>0.29869780732179901</v>
      </c>
    </row>
    <row r="11816" spans="1:3" x14ac:dyDescent="0.25">
      <c r="A11816" t="s">
        <v>396</v>
      </c>
      <c r="B11816" t="s">
        <v>337</v>
      </c>
      <c r="C11816" s="1">
        <v>0.30341052019748399</v>
      </c>
    </row>
    <row r="11817" spans="1:3" x14ac:dyDescent="0.25">
      <c r="A11817" t="s">
        <v>396</v>
      </c>
      <c r="B11817" t="s">
        <v>227</v>
      </c>
      <c r="C11817" s="1">
        <v>0.33002971793061803</v>
      </c>
    </row>
    <row r="11818" spans="1:3" x14ac:dyDescent="0.25">
      <c r="A11818" t="s">
        <v>396</v>
      </c>
      <c r="B11818" t="s">
        <v>228</v>
      </c>
      <c r="C11818" s="1">
        <v>0.30845044862345</v>
      </c>
    </row>
    <row r="11819" spans="1:3" x14ac:dyDescent="0.25">
      <c r="A11819" t="s">
        <v>396</v>
      </c>
      <c r="B11819" t="s">
        <v>229</v>
      </c>
      <c r="C11819" s="1">
        <v>0.31070231876370402</v>
      </c>
    </row>
    <row r="11820" spans="1:3" x14ac:dyDescent="0.25">
      <c r="A11820" t="s">
        <v>396</v>
      </c>
      <c r="B11820" t="s">
        <v>400</v>
      </c>
      <c r="C11820" s="1">
        <v>0.29524030039749599</v>
      </c>
    </row>
    <row r="11821" spans="1:3" x14ac:dyDescent="0.25">
      <c r="A11821" t="s">
        <v>396</v>
      </c>
      <c r="B11821" t="s">
        <v>141</v>
      </c>
      <c r="C11821" s="1">
        <v>0.28919180387096</v>
      </c>
    </row>
    <row r="11822" spans="1:3" x14ac:dyDescent="0.25">
      <c r="A11822" t="s">
        <v>396</v>
      </c>
      <c r="B11822" t="s">
        <v>351</v>
      </c>
      <c r="C11822" s="1">
        <v>0.29611024480020898</v>
      </c>
    </row>
    <row r="11823" spans="1:3" x14ac:dyDescent="0.25">
      <c r="A11823" t="s">
        <v>396</v>
      </c>
      <c r="B11823" t="s">
        <v>239</v>
      </c>
      <c r="C11823" s="1">
        <v>0.31861485959964603</v>
      </c>
    </row>
    <row r="11824" spans="1:3" x14ac:dyDescent="0.25">
      <c r="A11824" t="s">
        <v>396</v>
      </c>
      <c r="B11824" t="s">
        <v>142</v>
      </c>
      <c r="C11824" s="1">
        <v>0.290570118934253</v>
      </c>
    </row>
    <row r="11825" spans="1:3" x14ac:dyDescent="0.25">
      <c r="A11825" t="s">
        <v>396</v>
      </c>
      <c r="B11825" t="s">
        <v>242</v>
      </c>
      <c r="C11825" s="1">
        <v>0.32330207354400298</v>
      </c>
    </row>
    <row r="11826" spans="1:3" x14ac:dyDescent="0.25">
      <c r="A11826" t="s">
        <v>396</v>
      </c>
      <c r="B11826" t="s">
        <v>243</v>
      </c>
      <c r="C11826" s="1">
        <v>0.32666360511027498</v>
      </c>
    </row>
    <row r="11827" spans="1:3" x14ac:dyDescent="0.25">
      <c r="A11827" t="s">
        <v>396</v>
      </c>
      <c r="B11827" t="s">
        <v>358</v>
      </c>
      <c r="C11827" s="1">
        <v>0.30843009985314002</v>
      </c>
    </row>
    <row r="11828" spans="1:3" x14ac:dyDescent="0.25">
      <c r="A11828" t="s">
        <v>396</v>
      </c>
      <c r="B11828" t="s">
        <v>360</v>
      </c>
      <c r="C11828" s="1">
        <v>0.29092451154437399</v>
      </c>
    </row>
    <row r="11829" spans="1:3" x14ac:dyDescent="0.25">
      <c r="A11829" t="s">
        <v>396</v>
      </c>
      <c r="B11829" t="s">
        <v>250</v>
      </c>
      <c r="C11829" s="1">
        <v>0.312250688304608</v>
      </c>
    </row>
    <row r="11830" spans="1:3" x14ac:dyDescent="0.25">
      <c r="A11830" t="s">
        <v>396</v>
      </c>
      <c r="B11830" t="s">
        <v>152</v>
      </c>
      <c r="C11830" s="1">
        <v>0.29479067986545698</v>
      </c>
    </row>
    <row r="11831" spans="1:3" x14ac:dyDescent="0.25">
      <c r="A11831" t="s">
        <v>396</v>
      </c>
      <c r="B11831" t="s">
        <v>365</v>
      </c>
      <c r="C11831" s="1">
        <v>0.32776262074321799</v>
      </c>
    </row>
    <row r="11832" spans="1:3" x14ac:dyDescent="0.25">
      <c r="A11832" t="s">
        <v>396</v>
      </c>
      <c r="B11832" t="s">
        <v>369</v>
      </c>
      <c r="C11832" s="1">
        <v>0.317857228651521</v>
      </c>
    </row>
    <row r="11833" spans="1:3" x14ac:dyDescent="0.25">
      <c r="A11833" t="s">
        <v>396</v>
      </c>
      <c r="B11833" t="s">
        <v>261</v>
      </c>
      <c r="C11833" s="1">
        <v>0.32091185472704598</v>
      </c>
    </row>
    <row r="11834" spans="1:3" x14ac:dyDescent="0.25">
      <c r="A11834" t="s">
        <v>396</v>
      </c>
      <c r="B11834" t="s">
        <v>262</v>
      </c>
      <c r="C11834" s="1">
        <v>0.307952246726797</v>
      </c>
    </row>
    <row r="11835" spans="1:3" x14ac:dyDescent="0.25">
      <c r="A11835" t="s">
        <v>396</v>
      </c>
      <c r="B11835" t="s">
        <v>383</v>
      </c>
      <c r="C11835" s="1">
        <v>0.33484923836527702</v>
      </c>
    </row>
    <row r="11836" spans="1:3" x14ac:dyDescent="0.25">
      <c r="A11836" t="s">
        <v>396</v>
      </c>
      <c r="B11836" t="s">
        <v>407</v>
      </c>
      <c r="C11836" s="1">
        <v>0.30826345781467102</v>
      </c>
    </row>
    <row r="11837" spans="1:3" x14ac:dyDescent="0.25">
      <c r="A11837" t="s">
        <v>131</v>
      </c>
      <c r="B11837" t="s">
        <v>154</v>
      </c>
      <c r="C11837" s="1">
        <v>0.34773497842609802</v>
      </c>
    </row>
    <row r="11838" spans="1:3" x14ac:dyDescent="0.25">
      <c r="A11838" t="s">
        <v>131</v>
      </c>
      <c r="B11838" t="s">
        <v>155</v>
      </c>
      <c r="C11838" s="1">
        <v>0.35202799355498199</v>
      </c>
    </row>
    <row r="11839" spans="1:3" x14ac:dyDescent="0.25">
      <c r="A11839" t="s">
        <v>131</v>
      </c>
      <c r="B11839" t="s">
        <v>419</v>
      </c>
      <c r="C11839" s="1">
        <v>0.28901285087335499</v>
      </c>
    </row>
    <row r="11840" spans="1:3" x14ac:dyDescent="0.25">
      <c r="A11840" t="s">
        <v>131</v>
      </c>
      <c r="B11840" t="s">
        <v>162</v>
      </c>
      <c r="C11840" s="1">
        <v>0.377315116946078</v>
      </c>
    </row>
    <row r="11841" spans="1:3" x14ac:dyDescent="0.25">
      <c r="A11841" t="s">
        <v>131</v>
      </c>
      <c r="B11841" t="s">
        <v>118</v>
      </c>
      <c r="C11841" s="1">
        <v>0.35839946753316199</v>
      </c>
    </row>
    <row r="11842" spans="1:3" x14ac:dyDescent="0.25">
      <c r="A11842" t="s">
        <v>131</v>
      </c>
      <c r="B11842" t="s">
        <v>384</v>
      </c>
      <c r="C11842" s="1">
        <v>0.30309602474853797</v>
      </c>
    </row>
    <row r="11843" spans="1:3" x14ac:dyDescent="0.25">
      <c r="A11843" t="s">
        <v>131</v>
      </c>
      <c r="B11843" t="s">
        <v>303</v>
      </c>
      <c r="C11843" s="1">
        <v>0.37110186854404098</v>
      </c>
    </row>
    <row r="11844" spans="1:3" x14ac:dyDescent="0.25">
      <c r="A11844" t="s">
        <v>131</v>
      </c>
      <c r="B11844" t="s">
        <v>304</v>
      </c>
      <c r="C11844" s="1">
        <v>0.35135834124500498</v>
      </c>
    </row>
    <row r="11845" spans="1:3" x14ac:dyDescent="0.25">
      <c r="A11845" t="s">
        <v>131</v>
      </c>
      <c r="B11845" t="s">
        <v>192</v>
      </c>
      <c r="C11845" s="1">
        <v>0.35529698604480597</v>
      </c>
    </row>
    <row r="11846" spans="1:3" x14ac:dyDescent="0.25">
      <c r="A11846" t="s">
        <v>131</v>
      </c>
      <c r="B11846" t="s">
        <v>322</v>
      </c>
      <c r="C11846" s="1">
        <v>0.328461351956711</v>
      </c>
    </row>
    <row r="11847" spans="1:3" x14ac:dyDescent="0.25">
      <c r="A11847" t="s">
        <v>131</v>
      </c>
      <c r="B11847" t="s">
        <v>323</v>
      </c>
      <c r="C11847" s="1">
        <v>0.33036404029244598</v>
      </c>
    </row>
    <row r="11848" spans="1:3" x14ac:dyDescent="0.25">
      <c r="A11848" t="s">
        <v>131</v>
      </c>
      <c r="B11848" t="s">
        <v>324</v>
      </c>
      <c r="C11848" s="1">
        <v>0.31311128263170701</v>
      </c>
    </row>
    <row r="11849" spans="1:3" x14ac:dyDescent="0.25">
      <c r="A11849" t="s">
        <v>131</v>
      </c>
      <c r="B11849" t="s">
        <v>325</v>
      </c>
      <c r="C11849" s="1">
        <v>0.36349842947656902</v>
      </c>
    </row>
    <row r="11850" spans="1:3" x14ac:dyDescent="0.25">
      <c r="A11850" t="s">
        <v>131</v>
      </c>
      <c r="B11850" t="s">
        <v>132</v>
      </c>
      <c r="C11850" s="1">
        <v>0.36521401304188</v>
      </c>
    </row>
    <row r="11851" spans="1:3" x14ac:dyDescent="0.25">
      <c r="A11851" t="s">
        <v>131</v>
      </c>
      <c r="B11851" t="s">
        <v>326</v>
      </c>
      <c r="C11851" s="1">
        <v>0.30285989528394702</v>
      </c>
    </row>
    <row r="11852" spans="1:3" x14ac:dyDescent="0.25">
      <c r="A11852" t="s">
        <v>131</v>
      </c>
      <c r="B11852" t="s">
        <v>327</v>
      </c>
      <c r="C11852" s="1">
        <v>0.31716401180514697</v>
      </c>
    </row>
    <row r="11853" spans="1:3" x14ac:dyDescent="0.25">
      <c r="A11853" t="s">
        <v>131</v>
      </c>
      <c r="B11853" t="s">
        <v>420</v>
      </c>
      <c r="C11853" s="1">
        <v>0.29389892269308698</v>
      </c>
    </row>
    <row r="11854" spans="1:3" x14ac:dyDescent="0.25">
      <c r="A11854" t="s">
        <v>131</v>
      </c>
      <c r="B11854" t="s">
        <v>328</v>
      </c>
      <c r="C11854" s="1">
        <v>0.364113260009513</v>
      </c>
    </row>
    <row r="11855" spans="1:3" x14ac:dyDescent="0.25">
      <c r="A11855" t="s">
        <v>131</v>
      </c>
      <c r="B11855" t="s">
        <v>133</v>
      </c>
      <c r="C11855" s="1">
        <v>0.34880757914629201</v>
      </c>
    </row>
    <row r="11856" spans="1:3" x14ac:dyDescent="0.25">
      <c r="A11856" t="s">
        <v>131</v>
      </c>
      <c r="B11856" t="s">
        <v>412</v>
      </c>
      <c r="C11856" s="1">
        <v>0.32996712628036801</v>
      </c>
    </row>
    <row r="11857" spans="1:3" x14ac:dyDescent="0.25">
      <c r="A11857" t="s">
        <v>131</v>
      </c>
      <c r="B11857" t="s">
        <v>207</v>
      </c>
      <c r="C11857" s="1">
        <v>0.32863375198181399</v>
      </c>
    </row>
    <row r="11858" spans="1:3" x14ac:dyDescent="0.25">
      <c r="A11858" t="s">
        <v>131</v>
      </c>
      <c r="B11858" t="s">
        <v>208</v>
      </c>
      <c r="C11858" s="1">
        <v>0.39481751825102401</v>
      </c>
    </row>
    <row r="11859" spans="1:3" x14ac:dyDescent="0.25">
      <c r="A11859" t="s">
        <v>131</v>
      </c>
      <c r="B11859" t="s">
        <v>209</v>
      </c>
      <c r="C11859" s="1">
        <v>0.36000378968028701</v>
      </c>
    </row>
    <row r="11860" spans="1:3" x14ac:dyDescent="0.25">
      <c r="A11860" t="s">
        <v>131</v>
      </c>
      <c r="B11860" t="s">
        <v>210</v>
      </c>
      <c r="C11860" s="1">
        <v>0.372094454866368</v>
      </c>
    </row>
    <row r="11861" spans="1:3" x14ac:dyDescent="0.25">
      <c r="A11861" t="s">
        <v>131</v>
      </c>
      <c r="B11861" t="s">
        <v>211</v>
      </c>
      <c r="C11861" s="1">
        <v>0.36485028971115702</v>
      </c>
    </row>
    <row r="11862" spans="1:3" x14ac:dyDescent="0.25">
      <c r="A11862" t="s">
        <v>131</v>
      </c>
      <c r="B11862" t="s">
        <v>329</v>
      </c>
      <c r="C11862" s="1">
        <v>0.35681754445156</v>
      </c>
    </row>
    <row r="11863" spans="1:3" x14ac:dyDescent="0.25">
      <c r="A11863" t="s">
        <v>131</v>
      </c>
      <c r="B11863" t="s">
        <v>212</v>
      </c>
      <c r="C11863" s="1">
        <v>0.36413612330764</v>
      </c>
    </row>
    <row r="11864" spans="1:3" x14ac:dyDescent="0.25">
      <c r="A11864" t="s">
        <v>131</v>
      </c>
      <c r="B11864" t="s">
        <v>397</v>
      </c>
      <c r="C11864" s="1">
        <v>0.34347407116592998</v>
      </c>
    </row>
    <row r="11865" spans="1:3" x14ac:dyDescent="0.25">
      <c r="A11865" t="s">
        <v>131</v>
      </c>
      <c r="B11865" t="s">
        <v>134</v>
      </c>
      <c r="C11865" s="1">
        <v>0.32923628795545301</v>
      </c>
    </row>
    <row r="11866" spans="1:3" x14ac:dyDescent="0.25">
      <c r="A11866" t="s">
        <v>131</v>
      </c>
      <c r="B11866" t="s">
        <v>213</v>
      </c>
      <c r="C11866" s="1">
        <v>0.386082664109553</v>
      </c>
    </row>
    <row r="11867" spans="1:3" x14ac:dyDescent="0.25">
      <c r="A11867" t="s">
        <v>131</v>
      </c>
      <c r="B11867" t="s">
        <v>331</v>
      </c>
      <c r="C11867" s="1">
        <v>0.36679291514064599</v>
      </c>
    </row>
    <row r="11868" spans="1:3" x14ac:dyDescent="0.25">
      <c r="A11868" t="s">
        <v>131</v>
      </c>
      <c r="B11868" t="s">
        <v>214</v>
      </c>
      <c r="C11868" s="1">
        <v>0.39371645964671997</v>
      </c>
    </row>
    <row r="11869" spans="1:3" x14ac:dyDescent="0.25">
      <c r="A11869" t="s">
        <v>131</v>
      </c>
      <c r="B11869" t="s">
        <v>332</v>
      </c>
      <c r="C11869" s="1">
        <v>0.36872107385480002</v>
      </c>
    </row>
    <row r="11870" spans="1:3" x14ac:dyDescent="0.25">
      <c r="A11870" t="s">
        <v>131</v>
      </c>
      <c r="B11870" t="s">
        <v>215</v>
      </c>
      <c r="C11870" s="1">
        <v>0.35272987012116103</v>
      </c>
    </row>
    <row r="11871" spans="1:3" x14ac:dyDescent="0.25">
      <c r="A11871" t="s">
        <v>131</v>
      </c>
      <c r="B11871" t="s">
        <v>216</v>
      </c>
      <c r="C11871" s="1">
        <v>0.36003870146039502</v>
      </c>
    </row>
    <row r="11872" spans="1:3" x14ac:dyDescent="0.25">
      <c r="A11872" t="s">
        <v>131</v>
      </c>
      <c r="B11872" t="s">
        <v>135</v>
      </c>
      <c r="C11872" s="1">
        <v>0.35875547340417702</v>
      </c>
    </row>
    <row r="11873" spans="1:3" x14ac:dyDescent="0.25">
      <c r="A11873" t="s">
        <v>131</v>
      </c>
      <c r="B11873" t="s">
        <v>217</v>
      </c>
      <c r="C11873" s="1">
        <v>0.359656145683524</v>
      </c>
    </row>
    <row r="11874" spans="1:3" x14ac:dyDescent="0.25">
      <c r="A11874" t="s">
        <v>131</v>
      </c>
      <c r="B11874" t="s">
        <v>333</v>
      </c>
      <c r="C11874" s="1">
        <v>0.29345556155258201</v>
      </c>
    </row>
    <row r="11875" spans="1:3" x14ac:dyDescent="0.25">
      <c r="A11875" t="s">
        <v>131</v>
      </c>
      <c r="B11875" t="s">
        <v>218</v>
      </c>
      <c r="C11875" s="1">
        <v>0.36506857997498099</v>
      </c>
    </row>
    <row r="11876" spans="1:3" x14ac:dyDescent="0.25">
      <c r="A11876" t="s">
        <v>131</v>
      </c>
      <c r="B11876" t="s">
        <v>421</v>
      </c>
      <c r="C11876" s="1">
        <v>0.30032088135547602</v>
      </c>
    </row>
    <row r="11877" spans="1:3" x14ac:dyDescent="0.25">
      <c r="A11877" t="s">
        <v>131</v>
      </c>
      <c r="B11877" t="s">
        <v>334</v>
      </c>
      <c r="C11877" s="1">
        <v>0.37248591609100601</v>
      </c>
    </row>
    <row r="11878" spans="1:3" x14ac:dyDescent="0.25">
      <c r="A11878" t="s">
        <v>131</v>
      </c>
      <c r="B11878" t="s">
        <v>136</v>
      </c>
      <c r="C11878" s="1">
        <v>0.31816367394818501</v>
      </c>
    </row>
    <row r="11879" spans="1:3" x14ac:dyDescent="0.25">
      <c r="A11879" t="s">
        <v>131</v>
      </c>
      <c r="B11879" t="s">
        <v>219</v>
      </c>
      <c r="C11879" s="1">
        <v>0.36556122431674498</v>
      </c>
    </row>
    <row r="11880" spans="1:3" x14ac:dyDescent="0.25">
      <c r="A11880" t="s">
        <v>131</v>
      </c>
      <c r="B11880" t="s">
        <v>220</v>
      </c>
      <c r="C11880" s="1">
        <v>0.327822469750501</v>
      </c>
    </row>
    <row r="11881" spans="1:3" x14ac:dyDescent="0.25">
      <c r="A11881" t="s">
        <v>131</v>
      </c>
      <c r="B11881" t="s">
        <v>398</v>
      </c>
      <c r="C11881" s="1">
        <v>0.35270063791275502</v>
      </c>
    </row>
    <row r="11882" spans="1:3" x14ac:dyDescent="0.25">
      <c r="A11882" t="s">
        <v>131</v>
      </c>
      <c r="B11882" t="s">
        <v>221</v>
      </c>
      <c r="C11882" s="1">
        <v>0.33912130591048301</v>
      </c>
    </row>
    <row r="11883" spans="1:3" x14ac:dyDescent="0.25">
      <c r="A11883" t="s">
        <v>131</v>
      </c>
      <c r="B11883" t="s">
        <v>422</v>
      </c>
      <c r="C11883" s="1">
        <v>0.30141298422643498</v>
      </c>
    </row>
    <row r="11884" spans="1:3" x14ac:dyDescent="0.25">
      <c r="A11884" t="s">
        <v>131</v>
      </c>
      <c r="B11884" t="s">
        <v>222</v>
      </c>
      <c r="C11884" s="1">
        <v>0.328347767209416</v>
      </c>
    </row>
    <row r="11885" spans="1:3" x14ac:dyDescent="0.25">
      <c r="A11885" t="s">
        <v>131</v>
      </c>
      <c r="B11885" t="s">
        <v>223</v>
      </c>
      <c r="C11885" s="1">
        <v>0.32963940824872701</v>
      </c>
    </row>
    <row r="11886" spans="1:3" x14ac:dyDescent="0.25">
      <c r="A11886" t="s">
        <v>131</v>
      </c>
      <c r="B11886" t="s">
        <v>399</v>
      </c>
      <c r="C11886" s="1">
        <v>0.339259769473924</v>
      </c>
    </row>
    <row r="11887" spans="1:3" x14ac:dyDescent="0.25">
      <c r="A11887" t="s">
        <v>131</v>
      </c>
      <c r="B11887" t="s">
        <v>335</v>
      </c>
      <c r="C11887" s="1">
        <v>0.31268478548121698</v>
      </c>
    </row>
    <row r="11888" spans="1:3" x14ac:dyDescent="0.25">
      <c r="A11888" t="s">
        <v>131</v>
      </c>
      <c r="B11888" t="s">
        <v>336</v>
      </c>
      <c r="C11888" s="1">
        <v>0.33032730943909799</v>
      </c>
    </row>
    <row r="11889" spans="1:3" x14ac:dyDescent="0.25">
      <c r="A11889" t="s">
        <v>131</v>
      </c>
      <c r="B11889" t="s">
        <v>224</v>
      </c>
      <c r="C11889" s="1">
        <v>0.33624964960485698</v>
      </c>
    </row>
    <row r="11890" spans="1:3" x14ac:dyDescent="0.25">
      <c r="A11890" t="s">
        <v>131</v>
      </c>
      <c r="B11890" t="s">
        <v>337</v>
      </c>
      <c r="C11890" s="1">
        <v>0.352960318123405</v>
      </c>
    </row>
    <row r="11891" spans="1:3" x14ac:dyDescent="0.25">
      <c r="A11891" t="s">
        <v>131</v>
      </c>
      <c r="B11891" t="s">
        <v>225</v>
      </c>
      <c r="C11891" s="1">
        <v>0.36538242592892101</v>
      </c>
    </row>
    <row r="11892" spans="1:3" x14ac:dyDescent="0.25">
      <c r="A11892" t="s">
        <v>131</v>
      </c>
      <c r="B11892" t="s">
        <v>338</v>
      </c>
      <c r="C11892" s="1">
        <v>0.33988772566268599</v>
      </c>
    </row>
    <row r="11893" spans="1:3" x14ac:dyDescent="0.25">
      <c r="A11893" t="s">
        <v>131</v>
      </c>
      <c r="B11893" t="s">
        <v>226</v>
      </c>
      <c r="C11893" s="1">
        <v>0.33330373475837599</v>
      </c>
    </row>
    <row r="11894" spans="1:3" x14ac:dyDescent="0.25">
      <c r="A11894" t="s">
        <v>131</v>
      </c>
      <c r="B11894" t="s">
        <v>137</v>
      </c>
      <c r="C11894" s="1">
        <v>0.36992585605283501</v>
      </c>
    </row>
    <row r="11895" spans="1:3" x14ac:dyDescent="0.25">
      <c r="A11895" t="s">
        <v>131</v>
      </c>
      <c r="B11895" t="s">
        <v>227</v>
      </c>
      <c r="C11895" s="1">
        <v>0.38999593513076303</v>
      </c>
    </row>
    <row r="11896" spans="1:3" x14ac:dyDescent="0.25">
      <c r="A11896" t="s">
        <v>131</v>
      </c>
      <c r="B11896" t="s">
        <v>339</v>
      </c>
      <c r="C11896" s="1">
        <v>0.36670706164655698</v>
      </c>
    </row>
    <row r="11897" spans="1:3" x14ac:dyDescent="0.25">
      <c r="A11897" t="s">
        <v>131</v>
      </c>
      <c r="B11897" t="s">
        <v>228</v>
      </c>
      <c r="C11897" s="1">
        <v>0.38563853595466302</v>
      </c>
    </row>
    <row r="11898" spans="1:3" x14ac:dyDescent="0.25">
      <c r="A11898" t="s">
        <v>131</v>
      </c>
      <c r="B11898" t="s">
        <v>138</v>
      </c>
      <c r="C11898" s="1">
        <v>0.31727222506288</v>
      </c>
    </row>
    <row r="11899" spans="1:3" x14ac:dyDescent="0.25">
      <c r="A11899" t="s">
        <v>131</v>
      </c>
      <c r="B11899" t="s">
        <v>340</v>
      </c>
      <c r="C11899" s="1">
        <v>0.294949286846937</v>
      </c>
    </row>
    <row r="11900" spans="1:3" x14ac:dyDescent="0.25">
      <c r="A11900" t="s">
        <v>131</v>
      </c>
      <c r="B11900" t="s">
        <v>423</v>
      </c>
      <c r="C11900" s="1">
        <v>0.30414628711622899</v>
      </c>
    </row>
    <row r="11901" spans="1:3" x14ac:dyDescent="0.25">
      <c r="A11901" t="s">
        <v>131</v>
      </c>
      <c r="B11901" t="s">
        <v>229</v>
      </c>
      <c r="C11901" s="1">
        <v>0.37443917180407299</v>
      </c>
    </row>
    <row r="11902" spans="1:3" x14ac:dyDescent="0.25">
      <c r="A11902" t="s">
        <v>131</v>
      </c>
      <c r="B11902" t="s">
        <v>341</v>
      </c>
      <c r="C11902" s="1">
        <v>0.34161850378728398</v>
      </c>
    </row>
    <row r="11903" spans="1:3" x14ac:dyDescent="0.25">
      <c r="A11903" t="s">
        <v>131</v>
      </c>
      <c r="B11903" t="s">
        <v>342</v>
      </c>
      <c r="C11903" s="1">
        <v>0.33264444919073599</v>
      </c>
    </row>
    <row r="11904" spans="1:3" x14ac:dyDescent="0.25">
      <c r="A11904" t="s">
        <v>131</v>
      </c>
      <c r="B11904" t="s">
        <v>230</v>
      </c>
      <c r="C11904" s="1">
        <v>0.35075786799677899</v>
      </c>
    </row>
    <row r="11905" spans="1:3" x14ac:dyDescent="0.25">
      <c r="A11905" t="s">
        <v>131</v>
      </c>
      <c r="B11905" t="s">
        <v>413</v>
      </c>
      <c r="C11905" s="1">
        <v>0.34065005231842599</v>
      </c>
    </row>
    <row r="11906" spans="1:3" x14ac:dyDescent="0.25">
      <c r="A11906" t="s">
        <v>131</v>
      </c>
      <c r="B11906" t="s">
        <v>400</v>
      </c>
      <c r="C11906" s="1">
        <v>0.33369019789826398</v>
      </c>
    </row>
    <row r="11907" spans="1:3" x14ac:dyDescent="0.25">
      <c r="A11907" t="s">
        <v>131</v>
      </c>
      <c r="B11907" t="s">
        <v>231</v>
      </c>
      <c r="C11907" s="1">
        <v>0.36821773774156402</v>
      </c>
    </row>
    <row r="11908" spans="1:3" x14ac:dyDescent="0.25">
      <c r="A11908" t="s">
        <v>131</v>
      </c>
      <c r="B11908" t="s">
        <v>343</v>
      </c>
      <c r="C11908" s="1">
        <v>0.355424093577349</v>
      </c>
    </row>
    <row r="11909" spans="1:3" x14ac:dyDescent="0.25">
      <c r="A11909" t="s">
        <v>131</v>
      </c>
      <c r="B11909" t="s">
        <v>344</v>
      </c>
      <c r="C11909" s="1">
        <v>0.34884839677298002</v>
      </c>
    </row>
    <row r="11910" spans="1:3" x14ac:dyDescent="0.25">
      <c r="A11910" t="s">
        <v>131</v>
      </c>
      <c r="B11910" t="s">
        <v>232</v>
      </c>
      <c r="C11910" s="1">
        <v>0.35804651541232302</v>
      </c>
    </row>
    <row r="11911" spans="1:3" x14ac:dyDescent="0.25">
      <c r="A11911" t="s">
        <v>131</v>
      </c>
      <c r="B11911" t="s">
        <v>139</v>
      </c>
      <c r="C11911" s="1">
        <v>0.33465551818740302</v>
      </c>
    </row>
    <row r="11912" spans="1:3" x14ac:dyDescent="0.25">
      <c r="A11912" t="s">
        <v>131</v>
      </c>
      <c r="B11912" t="s">
        <v>233</v>
      </c>
      <c r="C11912" s="1">
        <v>0.37265417382563099</v>
      </c>
    </row>
    <row r="11913" spans="1:3" x14ac:dyDescent="0.25">
      <c r="A11913" t="s">
        <v>131</v>
      </c>
      <c r="B11913" t="s">
        <v>140</v>
      </c>
      <c r="C11913" s="1">
        <v>0.384177370686896</v>
      </c>
    </row>
    <row r="11914" spans="1:3" x14ac:dyDescent="0.25">
      <c r="A11914" t="s">
        <v>131</v>
      </c>
      <c r="B11914" t="s">
        <v>234</v>
      </c>
      <c r="C11914" s="1">
        <v>0.37385601862076701</v>
      </c>
    </row>
    <row r="11915" spans="1:3" x14ac:dyDescent="0.25">
      <c r="A11915" t="s">
        <v>131</v>
      </c>
      <c r="B11915" t="s">
        <v>414</v>
      </c>
      <c r="C11915" s="1">
        <v>0.35343463526621</v>
      </c>
    </row>
    <row r="11916" spans="1:3" x14ac:dyDescent="0.25">
      <c r="A11916" t="s">
        <v>131</v>
      </c>
      <c r="B11916" t="s">
        <v>409</v>
      </c>
      <c r="C11916" s="1">
        <v>0.35117458556978798</v>
      </c>
    </row>
    <row r="11917" spans="1:3" x14ac:dyDescent="0.25">
      <c r="A11917" t="s">
        <v>131</v>
      </c>
      <c r="B11917" t="s">
        <v>235</v>
      </c>
      <c r="C11917" s="1">
        <v>0.39520794118015801</v>
      </c>
    </row>
    <row r="11918" spans="1:3" x14ac:dyDescent="0.25">
      <c r="A11918" t="s">
        <v>131</v>
      </c>
      <c r="B11918" t="s">
        <v>345</v>
      </c>
      <c r="C11918" s="1">
        <v>0.36733640158323699</v>
      </c>
    </row>
    <row r="11919" spans="1:3" x14ac:dyDescent="0.25">
      <c r="A11919" t="s">
        <v>131</v>
      </c>
      <c r="B11919" t="s">
        <v>424</v>
      </c>
      <c r="C11919" s="1">
        <v>0.29331233090849301</v>
      </c>
    </row>
    <row r="11920" spans="1:3" x14ac:dyDescent="0.25">
      <c r="A11920" t="s">
        <v>131</v>
      </c>
      <c r="B11920" t="s">
        <v>236</v>
      </c>
      <c r="C11920" s="1">
        <v>0.35503174002064602</v>
      </c>
    </row>
    <row r="11921" spans="1:3" x14ac:dyDescent="0.25">
      <c r="A11921" t="s">
        <v>131</v>
      </c>
      <c r="B11921" t="s">
        <v>141</v>
      </c>
      <c r="C11921" s="1">
        <v>0.38068525408105802</v>
      </c>
    </row>
    <row r="11922" spans="1:3" x14ac:dyDescent="0.25">
      <c r="A11922" t="s">
        <v>131</v>
      </c>
      <c r="B11922" t="s">
        <v>401</v>
      </c>
      <c r="C11922" s="1">
        <v>0.33265118362136498</v>
      </c>
    </row>
    <row r="11923" spans="1:3" x14ac:dyDescent="0.25">
      <c r="A11923" t="s">
        <v>131</v>
      </c>
      <c r="B11923" t="s">
        <v>346</v>
      </c>
      <c r="C11923" s="1">
        <v>0.34735963655011398</v>
      </c>
    </row>
    <row r="11924" spans="1:3" x14ac:dyDescent="0.25">
      <c r="A11924" t="s">
        <v>131</v>
      </c>
      <c r="B11924" t="s">
        <v>347</v>
      </c>
      <c r="C11924" s="1">
        <v>0.32738481536840103</v>
      </c>
    </row>
    <row r="11925" spans="1:3" x14ac:dyDescent="0.25">
      <c r="A11925" t="s">
        <v>131</v>
      </c>
      <c r="B11925" t="s">
        <v>348</v>
      </c>
      <c r="C11925" s="1">
        <v>0.32337449412615699</v>
      </c>
    </row>
    <row r="11926" spans="1:3" x14ac:dyDescent="0.25">
      <c r="A11926" t="s">
        <v>131</v>
      </c>
      <c r="B11926" t="s">
        <v>349</v>
      </c>
      <c r="C11926" s="1">
        <v>0.35399668505501802</v>
      </c>
    </row>
    <row r="11927" spans="1:3" x14ac:dyDescent="0.25">
      <c r="A11927" t="s">
        <v>131</v>
      </c>
      <c r="B11927" t="s">
        <v>350</v>
      </c>
      <c r="C11927" s="1">
        <v>0.348832929521533</v>
      </c>
    </row>
    <row r="11928" spans="1:3" x14ac:dyDescent="0.25">
      <c r="A11928" t="s">
        <v>131</v>
      </c>
      <c r="B11928" t="s">
        <v>351</v>
      </c>
      <c r="C11928" s="1">
        <v>0.33506394926277999</v>
      </c>
    </row>
    <row r="11929" spans="1:3" x14ac:dyDescent="0.25">
      <c r="A11929" t="s">
        <v>131</v>
      </c>
      <c r="B11929" t="s">
        <v>388</v>
      </c>
      <c r="C11929" s="1">
        <v>0.351333295178474</v>
      </c>
    </row>
    <row r="11930" spans="1:3" x14ac:dyDescent="0.25">
      <c r="A11930" t="s">
        <v>131</v>
      </c>
      <c r="B11930" t="s">
        <v>237</v>
      </c>
      <c r="C11930" s="1">
        <v>0.372427089388431</v>
      </c>
    </row>
    <row r="11931" spans="1:3" x14ac:dyDescent="0.25">
      <c r="A11931" t="s">
        <v>131</v>
      </c>
      <c r="B11931" t="s">
        <v>238</v>
      </c>
      <c r="C11931" s="1">
        <v>0.338162619335375</v>
      </c>
    </row>
    <row r="11932" spans="1:3" x14ac:dyDescent="0.25">
      <c r="A11932" t="s">
        <v>131</v>
      </c>
      <c r="B11932" t="s">
        <v>239</v>
      </c>
      <c r="C11932" s="1">
        <v>0.387560744307337</v>
      </c>
    </row>
    <row r="11933" spans="1:3" x14ac:dyDescent="0.25">
      <c r="A11933" t="s">
        <v>131</v>
      </c>
      <c r="B11933" t="s">
        <v>142</v>
      </c>
      <c r="C11933" s="1">
        <v>0.38545498772282399</v>
      </c>
    </row>
    <row r="11934" spans="1:3" x14ac:dyDescent="0.25">
      <c r="A11934" t="s">
        <v>131</v>
      </c>
      <c r="B11934" t="s">
        <v>143</v>
      </c>
      <c r="C11934" s="1">
        <v>0.35031093955621301</v>
      </c>
    </row>
    <row r="11935" spans="1:3" x14ac:dyDescent="0.25">
      <c r="A11935" t="s">
        <v>131</v>
      </c>
      <c r="B11935" t="s">
        <v>240</v>
      </c>
      <c r="C11935" s="1">
        <v>0.34915941335027101</v>
      </c>
    </row>
    <row r="11936" spans="1:3" x14ac:dyDescent="0.25">
      <c r="A11936" t="s">
        <v>131</v>
      </c>
      <c r="B11936" t="s">
        <v>425</v>
      </c>
      <c r="C11936" s="1">
        <v>0.32653239101201298</v>
      </c>
    </row>
    <row r="11937" spans="1:3" x14ac:dyDescent="0.25">
      <c r="A11937" t="s">
        <v>131</v>
      </c>
      <c r="B11937" t="s">
        <v>241</v>
      </c>
      <c r="C11937" s="1">
        <v>0.34130603850886798</v>
      </c>
    </row>
    <row r="11938" spans="1:3" x14ac:dyDescent="0.25">
      <c r="A11938" t="s">
        <v>131</v>
      </c>
      <c r="B11938" t="s">
        <v>353</v>
      </c>
      <c r="C11938" s="1">
        <v>0.31580459881043599</v>
      </c>
    </row>
    <row r="11939" spans="1:3" x14ac:dyDescent="0.25">
      <c r="A11939" t="s">
        <v>131</v>
      </c>
      <c r="B11939" t="s">
        <v>242</v>
      </c>
      <c r="C11939" s="1">
        <v>0.388281328621217</v>
      </c>
    </row>
    <row r="11940" spans="1:3" x14ac:dyDescent="0.25">
      <c r="A11940" t="s">
        <v>131</v>
      </c>
      <c r="B11940" t="s">
        <v>426</v>
      </c>
      <c r="C11940" s="1">
        <v>0.30368851588548701</v>
      </c>
    </row>
    <row r="11941" spans="1:3" x14ac:dyDescent="0.25">
      <c r="A11941" t="s">
        <v>131</v>
      </c>
      <c r="B11941" t="s">
        <v>144</v>
      </c>
      <c r="C11941" s="1">
        <v>0.33527011088853798</v>
      </c>
    </row>
    <row r="11942" spans="1:3" x14ac:dyDescent="0.25">
      <c r="A11942" t="s">
        <v>131</v>
      </c>
      <c r="B11942" t="s">
        <v>354</v>
      </c>
      <c r="C11942" s="1">
        <v>0.32285368653200802</v>
      </c>
    </row>
    <row r="11943" spans="1:3" x14ac:dyDescent="0.25">
      <c r="A11943" t="s">
        <v>131</v>
      </c>
      <c r="B11943" t="s">
        <v>355</v>
      </c>
      <c r="C11943" s="1">
        <v>0.34131224602448101</v>
      </c>
    </row>
    <row r="11944" spans="1:3" x14ac:dyDescent="0.25">
      <c r="A11944" t="s">
        <v>131</v>
      </c>
      <c r="B11944" t="s">
        <v>145</v>
      </c>
      <c r="C11944" s="1">
        <v>0.31672912628828498</v>
      </c>
    </row>
    <row r="11945" spans="1:3" x14ac:dyDescent="0.25">
      <c r="A11945" t="s">
        <v>131</v>
      </c>
      <c r="B11945" t="s">
        <v>146</v>
      </c>
      <c r="C11945" s="1">
        <v>0.37755153490212301</v>
      </c>
    </row>
    <row r="11946" spans="1:3" x14ac:dyDescent="0.25">
      <c r="A11946" t="s">
        <v>131</v>
      </c>
      <c r="B11946" t="s">
        <v>357</v>
      </c>
      <c r="C11946" s="1">
        <v>0.34444851542543797</v>
      </c>
    </row>
    <row r="11947" spans="1:3" x14ac:dyDescent="0.25">
      <c r="A11947" t="s">
        <v>131</v>
      </c>
      <c r="B11947" t="s">
        <v>243</v>
      </c>
      <c r="C11947" s="1">
        <v>0.37658750616673597</v>
      </c>
    </row>
    <row r="11948" spans="1:3" x14ac:dyDescent="0.25">
      <c r="A11948" t="s">
        <v>131</v>
      </c>
      <c r="B11948" t="s">
        <v>402</v>
      </c>
      <c r="C11948" s="1">
        <v>0.35885492854226198</v>
      </c>
    </row>
    <row r="11949" spans="1:3" x14ac:dyDescent="0.25">
      <c r="A11949" t="s">
        <v>131</v>
      </c>
      <c r="B11949" t="s">
        <v>358</v>
      </c>
      <c r="C11949" s="1">
        <v>0.35464955919834801</v>
      </c>
    </row>
    <row r="11950" spans="1:3" x14ac:dyDescent="0.25">
      <c r="A11950" t="s">
        <v>131</v>
      </c>
      <c r="B11950" t="s">
        <v>147</v>
      </c>
      <c r="C11950" s="1">
        <v>0.34680695363875602</v>
      </c>
    </row>
    <row r="11951" spans="1:3" x14ac:dyDescent="0.25">
      <c r="A11951" t="s">
        <v>131</v>
      </c>
      <c r="B11951" t="s">
        <v>427</v>
      </c>
      <c r="C11951" s="1">
        <v>0.31158100988991</v>
      </c>
    </row>
    <row r="11952" spans="1:3" x14ac:dyDescent="0.25">
      <c r="A11952" t="s">
        <v>131</v>
      </c>
      <c r="B11952" t="s">
        <v>148</v>
      </c>
      <c r="C11952" s="1">
        <v>0.32402360245010797</v>
      </c>
    </row>
    <row r="11953" spans="1:3" x14ac:dyDescent="0.25">
      <c r="A11953" t="s">
        <v>131</v>
      </c>
      <c r="B11953" t="s">
        <v>244</v>
      </c>
      <c r="C11953" s="1">
        <v>0.33632318581725901</v>
      </c>
    </row>
    <row r="11954" spans="1:3" x14ac:dyDescent="0.25">
      <c r="A11954" t="s">
        <v>131</v>
      </c>
      <c r="B11954" t="s">
        <v>245</v>
      </c>
      <c r="C11954" s="1">
        <v>0.371771231658926</v>
      </c>
    </row>
    <row r="11955" spans="1:3" x14ac:dyDescent="0.25">
      <c r="A11955" t="s">
        <v>131</v>
      </c>
      <c r="B11955" t="s">
        <v>359</v>
      </c>
      <c r="C11955" s="1">
        <v>0.346727054160204</v>
      </c>
    </row>
    <row r="11956" spans="1:3" x14ac:dyDescent="0.25">
      <c r="A11956" t="s">
        <v>131</v>
      </c>
      <c r="B11956" t="s">
        <v>428</v>
      </c>
      <c r="C11956" s="1">
        <v>0.31122604419372002</v>
      </c>
    </row>
    <row r="11957" spans="1:3" x14ac:dyDescent="0.25">
      <c r="A11957" t="s">
        <v>131</v>
      </c>
      <c r="B11957" t="s">
        <v>360</v>
      </c>
      <c r="C11957" s="1">
        <v>0.37790238703014301</v>
      </c>
    </row>
    <row r="11958" spans="1:3" x14ac:dyDescent="0.25">
      <c r="A11958" t="s">
        <v>131</v>
      </c>
      <c r="B11958" t="s">
        <v>149</v>
      </c>
      <c r="C11958" s="1">
        <v>0.306048267136656</v>
      </c>
    </row>
    <row r="11959" spans="1:3" x14ac:dyDescent="0.25">
      <c r="A11959" t="s">
        <v>131</v>
      </c>
      <c r="B11959" t="s">
        <v>361</v>
      </c>
      <c r="C11959" s="1">
        <v>0.35364032127433698</v>
      </c>
    </row>
    <row r="11960" spans="1:3" x14ac:dyDescent="0.25">
      <c r="A11960" t="s">
        <v>131</v>
      </c>
      <c r="B11960" t="s">
        <v>362</v>
      </c>
      <c r="C11960" s="1">
        <v>0.36840214808316901</v>
      </c>
    </row>
    <row r="11961" spans="1:3" x14ac:dyDescent="0.25">
      <c r="A11961" t="s">
        <v>131</v>
      </c>
      <c r="B11961" t="s">
        <v>246</v>
      </c>
      <c r="C11961" s="1">
        <v>0.37198711013313202</v>
      </c>
    </row>
    <row r="11962" spans="1:3" x14ac:dyDescent="0.25">
      <c r="A11962" t="s">
        <v>131</v>
      </c>
      <c r="B11962" t="s">
        <v>247</v>
      </c>
      <c r="C11962" s="1">
        <v>0.36672924839335602</v>
      </c>
    </row>
    <row r="11963" spans="1:3" x14ac:dyDescent="0.25">
      <c r="A11963" t="s">
        <v>131</v>
      </c>
      <c r="B11963" t="s">
        <v>248</v>
      </c>
      <c r="C11963" s="1">
        <v>0.31944573637700202</v>
      </c>
    </row>
    <row r="11964" spans="1:3" x14ac:dyDescent="0.25">
      <c r="A11964" t="s">
        <v>131</v>
      </c>
      <c r="B11964" t="s">
        <v>249</v>
      </c>
      <c r="C11964" s="1">
        <v>0.339295906724148</v>
      </c>
    </row>
    <row r="11965" spans="1:3" x14ac:dyDescent="0.25">
      <c r="A11965" t="s">
        <v>131</v>
      </c>
      <c r="B11965" t="s">
        <v>389</v>
      </c>
      <c r="C11965" s="1">
        <v>0.317411554386134</v>
      </c>
    </row>
    <row r="11966" spans="1:3" x14ac:dyDescent="0.25">
      <c r="A11966" t="s">
        <v>131</v>
      </c>
      <c r="B11966" t="s">
        <v>403</v>
      </c>
      <c r="C11966" s="1">
        <v>0.34046166590690802</v>
      </c>
    </row>
    <row r="11967" spans="1:3" x14ac:dyDescent="0.25">
      <c r="A11967" t="s">
        <v>131</v>
      </c>
      <c r="B11967" t="s">
        <v>150</v>
      </c>
      <c r="C11967" s="1">
        <v>0.36550290918354</v>
      </c>
    </row>
    <row r="11968" spans="1:3" x14ac:dyDescent="0.25">
      <c r="A11968" t="s">
        <v>131</v>
      </c>
      <c r="B11968" t="s">
        <v>151</v>
      </c>
      <c r="C11968" s="1">
        <v>0.31306675885503699</v>
      </c>
    </row>
    <row r="11969" spans="1:3" x14ac:dyDescent="0.25">
      <c r="A11969" t="s">
        <v>131</v>
      </c>
      <c r="B11969" t="s">
        <v>250</v>
      </c>
      <c r="C11969" s="1">
        <v>0.37335343380279001</v>
      </c>
    </row>
    <row r="11970" spans="1:3" x14ac:dyDescent="0.25">
      <c r="A11970" t="s">
        <v>131</v>
      </c>
      <c r="B11970" t="s">
        <v>364</v>
      </c>
      <c r="C11970" s="1">
        <v>0.33335419498069502</v>
      </c>
    </row>
    <row r="11971" spans="1:3" x14ac:dyDescent="0.25">
      <c r="A11971" t="s">
        <v>131</v>
      </c>
      <c r="B11971" t="s">
        <v>390</v>
      </c>
      <c r="C11971" s="1">
        <v>0.31808728755764099</v>
      </c>
    </row>
    <row r="11972" spans="1:3" x14ac:dyDescent="0.25">
      <c r="A11972" t="s">
        <v>131</v>
      </c>
      <c r="B11972" t="s">
        <v>251</v>
      </c>
      <c r="C11972" s="1">
        <v>0.34799416117486798</v>
      </c>
    </row>
    <row r="11973" spans="1:3" x14ac:dyDescent="0.25">
      <c r="A11973" t="s">
        <v>131</v>
      </c>
      <c r="B11973" t="s">
        <v>252</v>
      </c>
      <c r="C11973" s="1">
        <v>0.34765275101398502</v>
      </c>
    </row>
    <row r="11974" spans="1:3" x14ac:dyDescent="0.25">
      <c r="A11974" t="s">
        <v>131</v>
      </c>
      <c r="B11974" t="s">
        <v>253</v>
      </c>
      <c r="C11974" s="1">
        <v>0.36110532583490701</v>
      </c>
    </row>
    <row r="11975" spans="1:3" x14ac:dyDescent="0.25">
      <c r="A11975" t="s">
        <v>131</v>
      </c>
      <c r="B11975" t="s">
        <v>152</v>
      </c>
      <c r="C11975" s="1">
        <v>0.35707075874913802</v>
      </c>
    </row>
    <row r="11976" spans="1:3" x14ac:dyDescent="0.25">
      <c r="A11976" t="s">
        <v>131</v>
      </c>
      <c r="B11976" t="s">
        <v>254</v>
      </c>
      <c r="C11976" s="1">
        <v>0.34680797701337701</v>
      </c>
    </row>
    <row r="11977" spans="1:3" x14ac:dyDescent="0.25">
      <c r="A11977" t="s">
        <v>131</v>
      </c>
      <c r="B11977" t="s">
        <v>255</v>
      </c>
      <c r="C11977" s="1">
        <v>0.37149566396769601</v>
      </c>
    </row>
    <row r="11978" spans="1:3" x14ac:dyDescent="0.25">
      <c r="A11978" t="s">
        <v>131</v>
      </c>
      <c r="B11978" t="s">
        <v>365</v>
      </c>
      <c r="C11978" s="1">
        <v>0.34265338218292402</v>
      </c>
    </row>
    <row r="11979" spans="1:3" x14ac:dyDescent="0.25">
      <c r="A11979" t="s">
        <v>131</v>
      </c>
      <c r="B11979" t="s">
        <v>256</v>
      </c>
      <c r="C11979" s="1">
        <v>0.34831231427486598</v>
      </c>
    </row>
    <row r="11980" spans="1:3" x14ac:dyDescent="0.25">
      <c r="A11980" t="s">
        <v>131</v>
      </c>
      <c r="B11980" t="s">
        <v>404</v>
      </c>
      <c r="C11980" s="1">
        <v>0.34566330452909699</v>
      </c>
    </row>
    <row r="11981" spans="1:3" x14ac:dyDescent="0.25">
      <c r="A11981" t="s">
        <v>131</v>
      </c>
      <c r="B11981" t="s">
        <v>366</v>
      </c>
      <c r="C11981" s="1">
        <v>0.32506644529962397</v>
      </c>
    </row>
    <row r="11982" spans="1:3" x14ac:dyDescent="0.25">
      <c r="A11982" t="s">
        <v>131</v>
      </c>
      <c r="B11982" t="s">
        <v>257</v>
      </c>
      <c r="C11982" s="1">
        <v>0.36868201368297998</v>
      </c>
    </row>
    <row r="11983" spans="1:3" x14ac:dyDescent="0.25">
      <c r="A11983" t="s">
        <v>131</v>
      </c>
      <c r="B11983" t="s">
        <v>367</v>
      </c>
      <c r="C11983" s="1">
        <v>0.35766621285529698</v>
      </c>
    </row>
    <row r="11984" spans="1:3" x14ac:dyDescent="0.25">
      <c r="A11984" t="s">
        <v>131</v>
      </c>
      <c r="B11984" t="s">
        <v>368</v>
      </c>
      <c r="C11984" s="1">
        <v>0.34905407015818102</v>
      </c>
    </row>
    <row r="11985" spans="1:3" x14ac:dyDescent="0.25">
      <c r="A11985" t="s">
        <v>131</v>
      </c>
      <c r="B11985" t="s">
        <v>258</v>
      </c>
      <c r="C11985" s="1">
        <v>0.34010017264544801</v>
      </c>
    </row>
    <row r="11986" spans="1:3" x14ac:dyDescent="0.25">
      <c r="A11986" t="s">
        <v>131</v>
      </c>
      <c r="B11986" t="s">
        <v>259</v>
      </c>
      <c r="C11986" s="1">
        <v>0.32515036010780701</v>
      </c>
    </row>
    <row r="11987" spans="1:3" x14ac:dyDescent="0.25">
      <c r="A11987" t="s">
        <v>131</v>
      </c>
      <c r="B11987" t="s">
        <v>416</v>
      </c>
      <c r="C11987" s="1">
        <v>0.35812432290391499</v>
      </c>
    </row>
    <row r="11988" spans="1:3" x14ac:dyDescent="0.25">
      <c r="A11988" t="s">
        <v>131</v>
      </c>
      <c r="B11988" t="s">
        <v>369</v>
      </c>
      <c r="C11988" s="1">
        <v>0.38361062580475302</v>
      </c>
    </row>
    <row r="11989" spans="1:3" x14ac:dyDescent="0.25">
      <c r="A11989" t="s">
        <v>131</v>
      </c>
      <c r="B11989" t="s">
        <v>370</v>
      </c>
      <c r="C11989" s="1">
        <v>0.30854149280248599</v>
      </c>
    </row>
    <row r="11990" spans="1:3" x14ac:dyDescent="0.25">
      <c r="A11990" t="s">
        <v>131</v>
      </c>
      <c r="B11990" t="s">
        <v>260</v>
      </c>
      <c r="C11990" s="1">
        <v>0.30906029421833803</v>
      </c>
    </row>
    <row r="11991" spans="1:3" x14ac:dyDescent="0.25">
      <c r="A11991" t="s">
        <v>131</v>
      </c>
      <c r="B11991" t="s">
        <v>371</v>
      </c>
      <c r="C11991" s="1">
        <v>0.36731713326676002</v>
      </c>
    </row>
    <row r="11992" spans="1:3" x14ac:dyDescent="0.25">
      <c r="A11992" t="s">
        <v>131</v>
      </c>
      <c r="B11992" t="s">
        <v>405</v>
      </c>
      <c r="C11992" s="1">
        <v>0.33702646963334598</v>
      </c>
    </row>
    <row r="11993" spans="1:3" x14ac:dyDescent="0.25">
      <c r="A11993" t="s">
        <v>131</v>
      </c>
      <c r="B11993" t="s">
        <v>261</v>
      </c>
      <c r="C11993" s="1">
        <v>0.35917844377497499</v>
      </c>
    </row>
    <row r="11994" spans="1:3" x14ac:dyDescent="0.25">
      <c r="A11994" t="s">
        <v>131</v>
      </c>
      <c r="B11994" t="s">
        <v>262</v>
      </c>
      <c r="C11994" s="1">
        <v>0.35917250061900902</v>
      </c>
    </row>
    <row r="11995" spans="1:3" x14ac:dyDescent="0.25">
      <c r="A11995" t="s">
        <v>131</v>
      </c>
      <c r="B11995" t="s">
        <v>417</v>
      </c>
      <c r="C11995" s="1">
        <v>0.36037582192164702</v>
      </c>
    </row>
    <row r="11996" spans="1:3" x14ac:dyDescent="0.25">
      <c r="A11996" t="s">
        <v>131</v>
      </c>
      <c r="B11996" t="s">
        <v>263</v>
      </c>
      <c r="C11996" s="1">
        <v>0.35833651806162797</v>
      </c>
    </row>
    <row r="11997" spans="1:3" x14ac:dyDescent="0.25">
      <c r="A11997" t="s">
        <v>131</v>
      </c>
      <c r="B11997" t="s">
        <v>264</v>
      </c>
      <c r="C11997" s="1">
        <v>0.37151052437307702</v>
      </c>
    </row>
    <row r="11998" spans="1:3" x14ac:dyDescent="0.25">
      <c r="A11998" t="s">
        <v>131</v>
      </c>
      <c r="B11998" t="s">
        <v>372</v>
      </c>
      <c r="C11998" s="1">
        <v>0.35299633250219298</v>
      </c>
    </row>
    <row r="11999" spans="1:3" x14ac:dyDescent="0.25">
      <c r="A11999" t="s">
        <v>131</v>
      </c>
      <c r="B11999" t="s">
        <v>373</v>
      </c>
      <c r="C11999" s="1">
        <v>0.30882250624961899</v>
      </c>
    </row>
    <row r="12000" spans="1:3" x14ac:dyDescent="0.25">
      <c r="A12000" t="s">
        <v>131</v>
      </c>
      <c r="B12000" t="s">
        <v>383</v>
      </c>
      <c r="C12000" s="1">
        <v>0.36190247224827399</v>
      </c>
    </row>
    <row r="12001" spans="1:3" x14ac:dyDescent="0.25">
      <c r="A12001" t="s">
        <v>131</v>
      </c>
      <c r="B12001" t="s">
        <v>429</v>
      </c>
      <c r="C12001" s="1">
        <v>0.29207922203473402</v>
      </c>
    </row>
    <row r="12002" spans="1:3" x14ac:dyDescent="0.25">
      <c r="A12002" t="s">
        <v>131</v>
      </c>
      <c r="B12002" t="s">
        <v>430</v>
      </c>
      <c r="C12002" s="1">
        <v>0.294424093085706</v>
      </c>
    </row>
    <row r="12003" spans="1:3" x14ac:dyDescent="0.25">
      <c r="A12003" t="s">
        <v>131</v>
      </c>
      <c r="B12003" t="s">
        <v>265</v>
      </c>
      <c r="C12003" s="1">
        <v>0.383772499618389</v>
      </c>
    </row>
    <row r="12004" spans="1:3" x14ac:dyDescent="0.25">
      <c r="A12004" t="s">
        <v>131</v>
      </c>
      <c r="B12004" t="s">
        <v>406</v>
      </c>
      <c r="C12004" s="1">
        <v>0.33492514251614802</v>
      </c>
    </row>
    <row r="12005" spans="1:3" x14ac:dyDescent="0.25">
      <c r="A12005" t="s">
        <v>131</v>
      </c>
      <c r="B12005" t="s">
        <v>266</v>
      </c>
      <c r="C12005" s="1">
        <v>0.38729041591772301</v>
      </c>
    </row>
    <row r="12006" spans="1:3" x14ac:dyDescent="0.25">
      <c r="A12006" t="s">
        <v>131</v>
      </c>
      <c r="B12006" t="s">
        <v>267</v>
      </c>
      <c r="C12006" s="1">
        <v>0.38425410325604598</v>
      </c>
    </row>
    <row r="12007" spans="1:3" x14ac:dyDescent="0.25">
      <c r="A12007" t="s">
        <v>131</v>
      </c>
      <c r="B12007" t="s">
        <v>268</v>
      </c>
      <c r="C12007" s="1">
        <v>0.358958749173449</v>
      </c>
    </row>
    <row r="12008" spans="1:3" x14ac:dyDescent="0.25">
      <c r="A12008" t="s">
        <v>131</v>
      </c>
      <c r="B12008" t="s">
        <v>269</v>
      </c>
      <c r="C12008" s="1">
        <v>0.35053184940937199</v>
      </c>
    </row>
    <row r="12009" spans="1:3" x14ac:dyDescent="0.25">
      <c r="A12009" t="s">
        <v>131</v>
      </c>
      <c r="B12009" t="s">
        <v>270</v>
      </c>
      <c r="C12009" s="1">
        <v>0.336040453700723</v>
      </c>
    </row>
    <row r="12010" spans="1:3" x14ac:dyDescent="0.25">
      <c r="A12010" t="s">
        <v>131</v>
      </c>
      <c r="B12010" t="s">
        <v>271</v>
      </c>
      <c r="C12010" s="1">
        <v>0.37723956855485202</v>
      </c>
    </row>
    <row r="12011" spans="1:3" x14ac:dyDescent="0.25">
      <c r="A12011" t="s">
        <v>131</v>
      </c>
      <c r="B12011" t="s">
        <v>407</v>
      </c>
      <c r="C12011" s="1">
        <v>0.33285000248778701</v>
      </c>
    </row>
    <row r="12012" spans="1:3" x14ac:dyDescent="0.25">
      <c r="A12012" t="s">
        <v>131</v>
      </c>
      <c r="B12012" t="s">
        <v>375</v>
      </c>
      <c r="C12012" s="1">
        <v>0.34700871254737298</v>
      </c>
    </row>
    <row r="12013" spans="1:3" x14ac:dyDescent="0.25">
      <c r="A12013" t="s">
        <v>131</v>
      </c>
      <c r="B12013" t="s">
        <v>376</v>
      </c>
      <c r="C12013" s="1">
        <v>0.30474094424038101</v>
      </c>
    </row>
    <row r="12014" spans="1:3" x14ac:dyDescent="0.25">
      <c r="A12014" t="s">
        <v>131</v>
      </c>
      <c r="B12014" t="s">
        <v>418</v>
      </c>
      <c r="C12014" s="1">
        <v>0.34078108625343201</v>
      </c>
    </row>
    <row r="12015" spans="1:3" x14ac:dyDescent="0.25">
      <c r="A12015" t="s">
        <v>131</v>
      </c>
      <c r="B12015" t="s">
        <v>272</v>
      </c>
      <c r="C12015" s="1">
        <v>0.39243915676001401</v>
      </c>
    </row>
    <row r="12016" spans="1:3" x14ac:dyDescent="0.25">
      <c r="A12016" t="s">
        <v>131</v>
      </c>
      <c r="B12016" t="s">
        <v>377</v>
      </c>
      <c r="C12016" s="1">
        <v>0.31314633181341101</v>
      </c>
    </row>
    <row r="12017" spans="1:3" x14ac:dyDescent="0.25">
      <c r="A12017" t="s">
        <v>131</v>
      </c>
      <c r="B12017" t="s">
        <v>431</v>
      </c>
      <c r="C12017" s="1">
        <v>0.32839905954557702</v>
      </c>
    </row>
    <row r="12018" spans="1:3" x14ac:dyDescent="0.25">
      <c r="A12018" t="s">
        <v>131</v>
      </c>
      <c r="B12018" t="s">
        <v>408</v>
      </c>
      <c r="C12018" s="1">
        <v>0.333462673465519</v>
      </c>
    </row>
    <row r="12019" spans="1:3" x14ac:dyDescent="0.25">
      <c r="A12019" t="s">
        <v>131</v>
      </c>
      <c r="B12019" t="s">
        <v>273</v>
      </c>
      <c r="C12019" s="1">
        <v>0.35365436585919802</v>
      </c>
    </row>
    <row r="12020" spans="1:3" x14ac:dyDescent="0.25">
      <c r="A12020" t="s">
        <v>131</v>
      </c>
      <c r="B12020" t="s">
        <v>153</v>
      </c>
      <c r="C12020" s="1">
        <v>0.38749585218184202</v>
      </c>
    </row>
    <row r="12021" spans="1:3" x14ac:dyDescent="0.25">
      <c r="A12021" t="s">
        <v>322</v>
      </c>
      <c r="B12021" t="s">
        <v>155</v>
      </c>
      <c r="C12021" s="1">
        <v>0.31200652284095998</v>
      </c>
    </row>
    <row r="12022" spans="1:3" x14ac:dyDescent="0.25">
      <c r="A12022" t="s">
        <v>322</v>
      </c>
      <c r="B12022" t="s">
        <v>162</v>
      </c>
      <c r="C12022" s="1">
        <v>0.29494436794752998</v>
      </c>
    </row>
    <row r="12023" spans="1:3" x14ac:dyDescent="0.25">
      <c r="A12023" t="s">
        <v>322</v>
      </c>
      <c r="B12023" t="s">
        <v>208</v>
      </c>
      <c r="C12023" s="1">
        <v>0.33236183333754399</v>
      </c>
    </row>
    <row r="12024" spans="1:3" x14ac:dyDescent="0.25">
      <c r="A12024" t="s">
        <v>322</v>
      </c>
      <c r="B12024" t="s">
        <v>215</v>
      </c>
      <c r="C12024" s="1">
        <v>0.30432008344058997</v>
      </c>
    </row>
    <row r="12025" spans="1:3" x14ac:dyDescent="0.25">
      <c r="A12025" t="s">
        <v>322</v>
      </c>
      <c r="B12025" t="s">
        <v>218</v>
      </c>
      <c r="C12025" s="1">
        <v>0.28981934321866498</v>
      </c>
    </row>
    <row r="12026" spans="1:3" x14ac:dyDescent="0.25">
      <c r="A12026" t="s">
        <v>322</v>
      </c>
      <c r="B12026" t="s">
        <v>224</v>
      </c>
      <c r="C12026" s="1">
        <v>0.29486607522022801</v>
      </c>
    </row>
    <row r="12027" spans="1:3" x14ac:dyDescent="0.25">
      <c r="A12027" t="s">
        <v>322</v>
      </c>
      <c r="B12027" t="s">
        <v>137</v>
      </c>
      <c r="C12027" s="1">
        <v>0.31116628731017798</v>
      </c>
    </row>
    <row r="12028" spans="1:3" x14ac:dyDescent="0.25">
      <c r="A12028" t="s">
        <v>322</v>
      </c>
      <c r="B12028" t="s">
        <v>227</v>
      </c>
      <c r="C12028" s="1">
        <v>0.32449657519028402</v>
      </c>
    </row>
    <row r="12029" spans="1:3" x14ac:dyDescent="0.25">
      <c r="A12029" t="s">
        <v>322</v>
      </c>
      <c r="B12029" t="s">
        <v>233</v>
      </c>
      <c r="C12029" s="1">
        <v>0.301737970904355</v>
      </c>
    </row>
    <row r="12030" spans="1:3" x14ac:dyDescent="0.25">
      <c r="A12030" t="s">
        <v>322</v>
      </c>
      <c r="B12030" t="s">
        <v>140</v>
      </c>
      <c r="C12030" s="1">
        <v>0.29023808296920001</v>
      </c>
    </row>
    <row r="12031" spans="1:3" x14ac:dyDescent="0.25">
      <c r="A12031" t="s">
        <v>322</v>
      </c>
      <c r="B12031" t="s">
        <v>141</v>
      </c>
      <c r="C12031" s="1">
        <v>0.30397877971826798</v>
      </c>
    </row>
    <row r="12032" spans="1:3" x14ac:dyDescent="0.25">
      <c r="A12032" t="s">
        <v>322</v>
      </c>
      <c r="B12032" t="s">
        <v>237</v>
      </c>
      <c r="C12032" s="1">
        <v>0.31820337770713503</v>
      </c>
    </row>
    <row r="12033" spans="1:3" x14ac:dyDescent="0.25">
      <c r="A12033" t="s">
        <v>322</v>
      </c>
      <c r="B12033" t="s">
        <v>239</v>
      </c>
      <c r="C12033" s="1">
        <v>0.326519695802651</v>
      </c>
    </row>
    <row r="12034" spans="1:3" x14ac:dyDescent="0.25">
      <c r="A12034" t="s">
        <v>322</v>
      </c>
      <c r="B12034" t="s">
        <v>242</v>
      </c>
      <c r="C12034" s="1">
        <v>0.34910885455385698</v>
      </c>
    </row>
    <row r="12035" spans="1:3" x14ac:dyDescent="0.25">
      <c r="A12035" t="s">
        <v>322</v>
      </c>
      <c r="B12035" t="s">
        <v>146</v>
      </c>
      <c r="C12035" s="1">
        <v>0.29124407133803298</v>
      </c>
    </row>
    <row r="12036" spans="1:3" x14ac:dyDescent="0.25">
      <c r="A12036" t="s">
        <v>322</v>
      </c>
      <c r="B12036" t="s">
        <v>253</v>
      </c>
      <c r="C12036" s="1">
        <v>0.32270758802426103</v>
      </c>
    </row>
    <row r="12037" spans="1:3" x14ac:dyDescent="0.25">
      <c r="A12037" t="s">
        <v>322</v>
      </c>
      <c r="B12037" t="s">
        <v>263</v>
      </c>
      <c r="C12037" s="1">
        <v>0.316004229654478</v>
      </c>
    </row>
    <row r="12038" spans="1:3" x14ac:dyDescent="0.25">
      <c r="A12038" t="s">
        <v>322</v>
      </c>
      <c r="B12038" t="s">
        <v>271</v>
      </c>
      <c r="C12038" s="1">
        <v>0.311058234802912</v>
      </c>
    </row>
    <row r="12039" spans="1:3" x14ac:dyDescent="0.25">
      <c r="A12039" t="s">
        <v>322</v>
      </c>
      <c r="B12039" t="s">
        <v>153</v>
      </c>
      <c r="C12039" s="1">
        <v>0.307447479609119</v>
      </c>
    </row>
    <row r="12040" spans="1:3" x14ac:dyDescent="0.25">
      <c r="A12040" t="s">
        <v>323</v>
      </c>
      <c r="B12040" t="s">
        <v>208</v>
      </c>
      <c r="C12040" s="1">
        <v>0.32513737015560301</v>
      </c>
    </row>
    <row r="12041" spans="1:3" x14ac:dyDescent="0.25">
      <c r="A12041" t="s">
        <v>323</v>
      </c>
      <c r="B12041" t="s">
        <v>214</v>
      </c>
      <c r="C12041" s="1">
        <v>0.31565492546825002</v>
      </c>
    </row>
    <row r="12042" spans="1:3" x14ac:dyDescent="0.25">
      <c r="A12042" t="s">
        <v>323</v>
      </c>
      <c r="B12042" t="s">
        <v>227</v>
      </c>
      <c r="C12042" s="1">
        <v>0.30113301391104802</v>
      </c>
    </row>
    <row r="12043" spans="1:3" x14ac:dyDescent="0.25">
      <c r="A12043" t="s">
        <v>323</v>
      </c>
      <c r="B12043" t="s">
        <v>228</v>
      </c>
      <c r="C12043" s="1">
        <v>0.301886242028515</v>
      </c>
    </row>
    <row r="12044" spans="1:3" x14ac:dyDescent="0.25">
      <c r="A12044" t="s">
        <v>323</v>
      </c>
      <c r="B12044" t="s">
        <v>140</v>
      </c>
      <c r="C12044" s="1">
        <v>0.31703813050096802</v>
      </c>
    </row>
    <row r="12045" spans="1:3" x14ac:dyDescent="0.25">
      <c r="A12045" t="s">
        <v>323</v>
      </c>
      <c r="B12045" t="s">
        <v>239</v>
      </c>
      <c r="C12045" s="1">
        <v>0.30507251524120998</v>
      </c>
    </row>
    <row r="12046" spans="1:3" x14ac:dyDescent="0.25">
      <c r="A12046" t="s">
        <v>323</v>
      </c>
      <c r="B12046" t="s">
        <v>142</v>
      </c>
      <c r="C12046" s="1">
        <v>0.31304593939533898</v>
      </c>
    </row>
    <row r="12047" spans="1:3" x14ac:dyDescent="0.25">
      <c r="A12047" t="s">
        <v>323</v>
      </c>
      <c r="B12047" t="s">
        <v>242</v>
      </c>
      <c r="C12047" s="1">
        <v>0.30927449375839799</v>
      </c>
    </row>
    <row r="12048" spans="1:3" x14ac:dyDescent="0.25">
      <c r="A12048" t="s">
        <v>323</v>
      </c>
      <c r="B12048" t="s">
        <v>152</v>
      </c>
      <c r="C12048" s="1">
        <v>0.304405952891876</v>
      </c>
    </row>
    <row r="12049" spans="1:3" x14ac:dyDescent="0.25">
      <c r="A12049" t="s">
        <v>323</v>
      </c>
      <c r="B12049" t="s">
        <v>265</v>
      </c>
      <c r="C12049" s="1">
        <v>0.29079482920070798</v>
      </c>
    </row>
    <row r="12050" spans="1:3" x14ac:dyDescent="0.25">
      <c r="A12050" t="s">
        <v>323</v>
      </c>
      <c r="B12050" t="s">
        <v>153</v>
      </c>
      <c r="C12050" s="1">
        <v>0.30096536449795602</v>
      </c>
    </row>
    <row r="12051" spans="1:3" x14ac:dyDescent="0.25">
      <c r="A12051" t="s">
        <v>324</v>
      </c>
      <c r="B12051" t="s">
        <v>208</v>
      </c>
      <c r="C12051" s="1">
        <v>0.32761689645464098</v>
      </c>
    </row>
    <row r="12052" spans="1:3" x14ac:dyDescent="0.25">
      <c r="A12052" t="s">
        <v>324</v>
      </c>
      <c r="B12052" t="s">
        <v>209</v>
      </c>
      <c r="C12052" s="1">
        <v>0.29200880019687098</v>
      </c>
    </row>
    <row r="12053" spans="1:3" x14ac:dyDescent="0.25">
      <c r="A12053" t="s">
        <v>324</v>
      </c>
      <c r="B12053" t="s">
        <v>215</v>
      </c>
      <c r="C12053" s="1">
        <v>0.28934852239952003</v>
      </c>
    </row>
    <row r="12054" spans="1:3" x14ac:dyDescent="0.25">
      <c r="A12054" t="s">
        <v>324</v>
      </c>
      <c r="B12054" t="s">
        <v>137</v>
      </c>
      <c r="C12054" s="1">
        <v>0.30194028284455499</v>
      </c>
    </row>
    <row r="12055" spans="1:3" x14ac:dyDescent="0.25">
      <c r="A12055" t="s">
        <v>324</v>
      </c>
      <c r="B12055" t="s">
        <v>227</v>
      </c>
      <c r="C12055" s="1">
        <v>0.29367574332755803</v>
      </c>
    </row>
    <row r="12056" spans="1:3" x14ac:dyDescent="0.25">
      <c r="A12056" t="s">
        <v>324</v>
      </c>
      <c r="B12056" t="s">
        <v>231</v>
      </c>
      <c r="C12056" s="1">
        <v>0.30508696708560001</v>
      </c>
    </row>
    <row r="12057" spans="1:3" x14ac:dyDescent="0.25">
      <c r="A12057" t="s">
        <v>324</v>
      </c>
      <c r="B12057" t="s">
        <v>233</v>
      </c>
      <c r="C12057" s="1">
        <v>0.32582109040894303</v>
      </c>
    </row>
    <row r="12058" spans="1:3" x14ac:dyDescent="0.25">
      <c r="A12058" t="s">
        <v>324</v>
      </c>
      <c r="B12058" t="s">
        <v>239</v>
      </c>
      <c r="C12058" s="1">
        <v>0.305498104863274</v>
      </c>
    </row>
    <row r="12059" spans="1:3" x14ac:dyDescent="0.25">
      <c r="A12059" t="s">
        <v>324</v>
      </c>
      <c r="B12059" t="s">
        <v>242</v>
      </c>
      <c r="C12059" s="1">
        <v>0.31860949076053602</v>
      </c>
    </row>
    <row r="12060" spans="1:3" x14ac:dyDescent="0.25">
      <c r="A12060" t="s">
        <v>324</v>
      </c>
      <c r="B12060" t="s">
        <v>263</v>
      </c>
      <c r="C12060" s="1">
        <v>0.29126841166449302</v>
      </c>
    </row>
    <row r="12061" spans="1:3" x14ac:dyDescent="0.25">
      <c r="A12061" t="s">
        <v>324</v>
      </c>
      <c r="B12061" t="s">
        <v>271</v>
      </c>
      <c r="C12061" s="1">
        <v>0.33116437675913901</v>
      </c>
    </row>
    <row r="12062" spans="1:3" x14ac:dyDescent="0.25">
      <c r="A12062" t="s">
        <v>324</v>
      </c>
      <c r="B12062" t="s">
        <v>153</v>
      </c>
      <c r="C12062" s="1">
        <v>0.30462806635248801</v>
      </c>
    </row>
    <row r="12063" spans="1:3" x14ac:dyDescent="0.25">
      <c r="A12063" t="s">
        <v>325</v>
      </c>
      <c r="B12063" t="s">
        <v>162</v>
      </c>
      <c r="C12063" s="1">
        <v>0.29458345543319803</v>
      </c>
    </row>
    <row r="12064" spans="1:3" x14ac:dyDescent="0.25">
      <c r="A12064" t="s">
        <v>325</v>
      </c>
      <c r="B12064" t="s">
        <v>303</v>
      </c>
      <c r="C12064" s="1">
        <v>0.31459235344143199</v>
      </c>
    </row>
    <row r="12065" spans="1:3" x14ac:dyDescent="0.25">
      <c r="A12065" t="s">
        <v>325</v>
      </c>
      <c r="B12065" t="s">
        <v>304</v>
      </c>
      <c r="C12065" s="1">
        <v>0.30873033741850098</v>
      </c>
    </row>
    <row r="12066" spans="1:3" x14ac:dyDescent="0.25">
      <c r="A12066" t="s">
        <v>325</v>
      </c>
      <c r="B12066" t="s">
        <v>192</v>
      </c>
      <c r="C12066" s="1">
        <v>0.29646422261074501</v>
      </c>
    </row>
    <row r="12067" spans="1:3" x14ac:dyDescent="0.25">
      <c r="A12067" t="s">
        <v>325</v>
      </c>
      <c r="B12067" t="s">
        <v>208</v>
      </c>
      <c r="C12067" s="1">
        <v>0.35153886269256102</v>
      </c>
    </row>
    <row r="12068" spans="1:3" x14ac:dyDescent="0.25">
      <c r="A12068" t="s">
        <v>325</v>
      </c>
      <c r="B12068" t="s">
        <v>210</v>
      </c>
      <c r="C12068" s="1">
        <v>0.32316268378434898</v>
      </c>
    </row>
    <row r="12069" spans="1:3" x14ac:dyDescent="0.25">
      <c r="A12069" t="s">
        <v>325</v>
      </c>
      <c r="B12069" t="s">
        <v>212</v>
      </c>
      <c r="C12069" s="1">
        <v>0.29221839153137003</v>
      </c>
    </row>
    <row r="12070" spans="1:3" x14ac:dyDescent="0.25">
      <c r="A12070" t="s">
        <v>325</v>
      </c>
      <c r="B12070" t="s">
        <v>331</v>
      </c>
      <c r="C12070" s="1">
        <v>0.31468404739925199</v>
      </c>
    </row>
    <row r="12071" spans="1:3" x14ac:dyDescent="0.25">
      <c r="A12071" t="s">
        <v>325</v>
      </c>
      <c r="B12071" t="s">
        <v>214</v>
      </c>
      <c r="C12071" s="1">
        <v>0.305957700280023</v>
      </c>
    </row>
    <row r="12072" spans="1:3" x14ac:dyDescent="0.25">
      <c r="A12072" t="s">
        <v>325</v>
      </c>
      <c r="B12072" t="s">
        <v>135</v>
      </c>
      <c r="C12072" s="1">
        <v>0.29070632485639902</v>
      </c>
    </row>
    <row r="12073" spans="1:3" x14ac:dyDescent="0.25">
      <c r="A12073" t="s">
        <v>325</v>
      </c>
      <c r="B12073" t="s">
        <v>217</v>
      </c>
      <c r="C12073" s="1">
        <v>0.31171400785166598</v>
      </c>
    </row>
    <row r="12074" spans="1:3" x14ac:dyDescent="0.25">
      <c r="A12074" t="s">
        <v>325</v>
      </c>
      <c r="B12074" t="s">
        <v>334</v>
      </c>
      <c r="C12074" s="1">
        <v>0.30386294102153499</v>
      </c>
    </row>
    <row r="12075" spans="1:3" x14ac:dyDescent="0.25">
      <c r="A12075" t="s">
        <v>325</v>
      </c>
      <c r="B12075" t="s">
        <v>219</v>
      </c>
      <c r="C12075" s="1">
        <v>0.31798053194027098</v>
      </c>
    </row>
    <row r="12076" spans="1:3" x14ac:dyDescent="0.25">
      <c r="A12076" t="s">
        <v>325</v>
      </c>
      <c r="B12076" t="s">
        <v>398</v>
      </c>
      <c r="C12076" s="1">
        <v>0.29061356899694302</v>
      </c>
    </row>
    <row r="12077" spans="1:3" x14ac:dyDescent="0.25">
      <c r="A12077" t="s">
        <v>325</v>
      </c>
      <c r="B12077" t="s">
        <v>337</v>
      </c>
      <c r="C12077" s="1">
        <v>0.29944125447074199</v>
      </c>
    </row>
    <row r="12078" spans="1:3" x14ac:dyDescent="0.25">
      <c r="A12078" t="s">
        <v>325</v>
      </c>
      <c r="B12078" t="s">
        <v>227</v>
      </c>
      <c r="C12078" s="1">
        <v>0.33604693189198298</v>
      </c>
    </row>
    <row r="12079" spans="1:3" x14ac:dyDescent="0.25">
      <c r="A12079" t="s">
        <v>325</v>
      </c>
      <c r="B12079" t="s">
        <v>339</v>
      </c>
      <c r="C12079" s="1">
        <v>0.29925180847444999</v>
      </c>
    </row>
    <row r="12080" spans="1:3" x14ac:dyDescent="0.25">
      <c r="A12080" t="s">
        <v>325</v>
      </c>
      <c r="B12080" t="s">
        <v>228</v>
      </c>
      <c r="C12080" s="1">
        <v>0.33411079877376698</v>
      </c>
    </row>
    <row r="12081" spans="1:3" x14ac:dyDescent="0.25">
      <c r="A12081" t="s">
        <v>325</v>
      </c>
      <c r="B12081" t="s">
        <v>229</v>
      </c>
      <c r="C12081" s="1">
        <v>0.31538951269292298</v>
      </c>
    </row>
    <row r="12082" spans="1:3" x14ac:dyDescent="0.25">
      <c r="A12082" t="s">
        <v>325</v>
      </c>
      <c r="B12082" t="s">
        <v>341</v>
      </c>
      <c r="C12082" s="1">
        <v>0.29225798441327899</v>
      </c>
    </row>
    <row r="12083" spans="1:3" x14ac:dyDescent="0.25">
      <c r="A12083" t="s">
        <v>325</v>
      </c>
      <c r="B12083" t="s">
        <v>400</v>
      </c>
      <c r="C12083" s="1">
        <v>0.29887543098783398</v>
      </c>
    </row>
    <row r="12084" spans="1:3" x14ac:dyDescent="0.25">
      <c r="A12084" t="s">
        <v>325</v>
      </c>
      <c r="B12084" t="s">
        <v>231</v>
      </c>
      <c r="C12084" s="1">
        <v>0.30500270619447301</v>
      </c>
    </row>
    <row r="12085" spans="1:3" x14ac:dyDescent="0.25">
      <c r="A12085" t="s">
        <v>325</v>
      </c>
      <c r="B12085" t="s">
        <v>343</v>
      </c>
      <c r="C12085" s="1">
        <v>0.32044371096562502</v>
      </c>
    </row>
    <row r="12086" spans="1:3" x14ac:dyDescent="0.25">
      <c r="A12086" t="s">
        <v>325</v>
      </c>
      <c r="B12086" t="s">
        <v>235</v>
      </c>
      <c r="C12086" s="1">
        <v>0.29660863465336301</v>
      </c>
    </row>
    <row r="12087" spans="1:3" x14ac:dyDescent="0.25">
      <c r="A12087" t="s">
        <v>325</v>
      </c>
      <c r="B12087" t="s">
        <v>345</v>
      </c>
      <c r="C12087" s="1">
        <v>0.30337156387609998</v>
      </c>
    </row>
    <row r="12088" spans="1:3" x14ac:dyDescent="0.25">
      <c r="A12088" t="s">
        <v>325</v>
      </c>
      <c r="B12088" t="s">
        <v>236</v>
      </c>
      <c r="C12088" s="1">
        <v>0.292557079526096</v>
      </c>
    </row>
    <row r="12089" spans="1:3" x14ac:dyDescent="0.25">
      <c r="A12089" t="s">
        <v>325</v>
      </c>
      <c r="B12089" t="s">
        <v>141</v>
      </c>
      <c r="C12089" s="1">
        <v>0.28913444230933499</v>
      </c>
    </row>
    <row r="12090" spans="1:3" x14ac:dyDescent="0.25">
      <c r="A12090" t="s">
        <v>325</v>
      </c>
      <c r="B12090" t="s">
        <v>349</v>
      </c>
      <c r="C12090" s="1">
        <v>0.297687222754767</v>
      </c>
    </row>
    <row r="12091" spans="1:3" x14ac:dyDescent="0.25">
      <c r="A12091" t="s">
        <v>325</v>
      </c>
      <c r="B12091" t="s">
        <v>350</v>
      </c>
      <c r="C12091" s="1">
        <v>0.30534046248366098</v>
      </c>
    </row>
    <row r="12092" spans="1:3" x14ac:dyDescent="0.25">
      <c r="A12092" t="s">
        <v>325</v>
      </c>
      <c r="B12092" t="s">
        <v>239</v>
      </c>
      <c r="C12092" s="1">
        <v>0.34337988477155601</v>
      </c>
    </row>
    <row r="12093" spans="1:3" x14ac:dyDescent="0.25">
      <c r="A12093" t="s">
        <v>325</v>
      </c>
      <c r="B12093" t="s">
        <v>142</v>
      </c>
      <c r="C12093" s="1">
        <v>0.308812544009678</v>
      </c>
    </row>
    <row r="12094" spans="1:3" x14ac:dyDescent="0.25">
      <c r="A12094" t="s">
        <v>325</v>
      </c>
      <c r="B12094" t="s">
        <v>242</v>
      </c>
      <c r="C12094" s="1">
        <v>0.35228646303993699</v>
      </c>
    </row>
    <row r="12095" spans="1:3" x14ac:dyDescent="0.25">
      <c r="A12095" t="s">
        <v>325</v>
      </c>
      <c r="B12095" t="s">
        <v>146</v>
      </c>
      <c r="C12095" s="1">
        <v>0.31805722558409</v>
      </c>
    </row>
    <row r="12096" spans="1:3" x14ac:dyDescent="0.25">
      <c r="A12096" t="s">
        <v>325</v>
      </c>
      <c r="B12096" t="s">
        <v>243</v>
      </c>
      <c r="C12096" s="1">
        <v>0.31537996756631098</v>
      </c>
    </row>
    <row r="12097" spans="1:3" x14ac:dyDescent="0.25">
      <c r="A12097" t="s">
        <v>325</v>
      </c>
      <c r="B12097" t="s">
        <v>402</v>
      </c>
      <c r="C12097" s="1">
        <v>0.31009408429190299</v>
      </c>
    </row>
    <row r="12098" spans="1:3" x14ac:dyDescent="0.25">
      <c r="A12098" t="s">
        <v>325</v>
      </c>
      <c r="B12098" t="s">
        <v>358</v>
      </c>
      <c r="C12098" s="1">
        <v>0.30971026772517501</v>
      </c>
    </row>
    <row r="12099" spans="1:3" x14ac:dyDescent="0.25">
      <c r="A12099" t="s">
        <v>325</v>
      </c>
      <c r="B12099" t="s">
        <v>245</v>
      </c>
      <c r="C12099" s="1">
        <v>0.31338218089680703</v>
      </c>
    </row>
    <row r="12100" spans="1:3" x14ac:dyDescent="0.25">
      <c r="A12100" t="s">
        <v>325</v>
      </c>
      <c r="B12100" t="s">
        <v>362</v>
      </c>
      <c r="C12100" s="1">
        <v>0.29457455519765902</v>
      </c>
    </row>
    <row r="12101" spans="1:3" x14ac:dyDescent="0.25">
      <c r="A12101" t="s">
        <v>325</v>
      </c>
      <c r="B12101" t="s">
        <v>250</v>
      </c>
      <c r="C12101" s="1">
        <v>0.359741380729939</v>
      </c>
    </row>
    <row r="12102" spans="1:3" x14ac:dyDescent="0.25">
      <c r="A12102" t="s">
        <v>325</v>
      </c>
      <c r="B12102" t="s">
        <v>152</v>
      </c>
      <c r="C12102" s="1">
        <v>0.30354088984857303</v>
      </c>
    </row>
    <row r="12103" spans="1:3" x14ac:dyDescent="0.25">
      <c r="A12103" t="s">
        <v>325</v>
      </c>
      <c r="B12103" t="s">
        <v>255</v>
      </c>
      <c r="C12103" s="1">
        <v>0.29375937099807498</v>
      </c>
    </row>
    <row r="12104" spans="1:3" x14ac:dyDescent="0.25">
      <c r="A12104" t="s">
        <v>325</v>
      </c>
      <c r="B12104" t="s">
        <v>365</v>
      </c>
      <c r="C12104" s="1">
        <v>0.326302500922794</v>
      </c>
    </row>
    <row r="12105" spans="1:3" x14ac:dyDescent="0.25">
      <c r="A12105" t="s">
        <v>325</v>
      </c>
      <c r="B12105" t="s">
        <v>367</v>
      </c>
      <c r="C12105" s="1">
        <v>0.314710681616304</v>
      </c>
    </row>
    <row r="12106" spans="1:3" x14ac:dyDescent="0.25">
      <c r="A12106" t="s">
        <v>325</v>
      </c>
      <c r="B12106" t="s">
        <v>368</v>
      </c>
      <c r="C12106" s="1">
        <v>0.305990324115332</v>
      </c>
    </row>
    <row r="12107" spans="1:3" x14ac:dyDescent="0.25">
      <c r="A12107" t="s">
        <v>325</v>
      </c>
      <c r="B12107" t="s">
        <v>369</v>
      </c>
      <c r="C12107" s="1">
        <v>0.31145931741059302</v>
      </c>
    </row>
    <row r="12108" spans="1:3" x14ac:dyDescent="0.25">
      <c r="A12108" t="s">
        <v>325</v>
      </c>
      <c r="B12108" t="s">
        <v>261</v>
      </c>
      <c r="C12108" s="1">
        <v>0.34239051605658599</v>
      </c>
    </row>
    <row r="12109" spans="1:3" x14ac:dyDescent="0.25">
      <c r="A12109" t="s">
        <v>325</v>
      </c>
      <c r="B12109" t="s">
        <v>262</v>
      </c>
      <c r="C12109" s="1">
        <v>0.29829170221470502</v>
      </c>
    </row>
    <row r="12110" spans="1:3" x14ac:dyDescent="0.25">
      <c r="A12110" t="s">
        <v>325</v>
      </c>
      <c r="B12110" t="s">
        <v>383</v>
      </c>
      <c r="C12110" s="1">
        <v>0.31030570303406402</v>
      </c>
    </row>
    <row r="12111" spans="1:3" x14ac:dyDescent="0.25">
      <c r="A12111" t="s">
        <v>325</v>
      </c>
      <c r="B12111" t="s">
        <v>265</v>
      </c>
      <c r="C12111" s="1">
        <v>0.29494849580737298</v>
      </c>
    </row>
    <row r="12112" spans="1:3" x14ac:dyDescent="0.25">
      <c r="A12112" t="s">
        <v>325</v>
      </c>
      <c r="B12112" t="s">
        <v>266</v>
      </c>
      <c r="C12112" s="1">
        <v>0.30851924845415002</v>
      </c>
    </row>
    <row r="12113" spans="1:3" x14ac:dyDescent="0.25">
      <c r="A12113" t="s">
        <v>325</v>
      </c>
      <c r="B12113" t="s">
        <v>271</v>
      </c>
      <c r="C12113" s="1">
        <v>0.31033792696060303</v>
      </c>
    </row>
    <row r="12114" spans="1:3" x14ac:dyDescent="0.25">
      <c r="A12114" t="s">
        <v>325</v>
      </c>
      <c r="B12114" t="s">
        <v>418</v>
      </c>
      <c r="C12114" s="1">
        <v>0.28930220638621201</v>
      </c>
    </row>
    <row r="12115" spans="1:3" x14ac:dyDescent="0.25">
      <c r="A12115" t="s">
        <v>325</v>
      </c>
      <c r="B12115" t="s">
        <v>153</v>
      </c>
      <c r="C12115" s="1">
        <v>0.30987761347602599</v>
      </c>
    </row>
    <row r="12116" spans="1:3" x14ac:dyDescent="0.25">
      <c r="A12116" t="s">
        <v>482</v>
      </c>
      <c r="B12116" t="s">
        <v>155</v>
      </c>
      <c r="C12116" s="1">
        <v>0.29348855281279801</v>
      </c>
    </row>
    <row r="12117" spans="1:3" x14ac:dyDescent="0.25">
      <c r="A12117" t="s">
        <v>482</v>
      </c>
      <c r="B12117" t="s">
        <v>224</v>
      </c>
      <c r="C12117" s="1">
        <v>0.29941603960436602</v>
      </c>
    </row>
    <row r="12118" spans="1:3" x14ac:dyDescent="0.25">
      <c r="A12118" t="s">
        <v>482</v>
      </c>
      <c r="B12118" t="s">
        <v>239</v>
      </c>
      <c r="C12118" s="1">
        <v>0.28962549442931701</v>
      </c>
    </row>
    <row r="12119" spans="1:3" x14ac:dyDescent="0.25">
      <c r="A12119" t="s">
        <v>482</v>
      </c>
      <c r="B12119" t="s">
        <v>242</v>
      </c>
      <c r="C12119" s="1">
        <v>0.30000785675909403</v>
      </c>
    </row>
    <row r="12120" spans="1:3" x14ac:dyDescent="0.25">
      <c r="A12120" t="s">
        <v>482</v>
      </c>
      <c r="B12120" t="s">
        <v>253</v>
      </c>
      <c r="C12120" s="1">
        <v>0.30518176116839102</v>
      </c>
    </row>
    <row r="12121" spans="1:3" x14ac:dyDescent="0.25">
      <c r="A12121" t="s">
        <v>482</v>
      </c>
      <c r="B12121" t="s">
        <v>263</v>
      </c>
      <c r="C12121" s="1">
        <v>0.305599552669853</v>
      </c>
    </row>
    <row r="12122" spans="1:3" x14ac:dyDescent="0.25">
      <c r="A12122" t="s">
        <v>132</v>
      </c>
      <c r="B12122" t="s">
        <v>162</v>
      </c>
      <c r="C12122" s="1">
        <v>0.324234273649041</v>
      </c>
    </row>
    <row r="12123" spans="1:3" x14ac:dyDescent="0.25">
      <c r="A12123" t="s">
        <v>132</v>
      </c>
      <c r="B12123" t="s">
        <v>118</v>
      </c>
      <c r="C12123" s="1">
        <v>0.30315860954662699</v>
      </c>
    </row>
    <row r="12124" spans="1:3" x14ac:dyDescent="0.25">
      <c r="A12124" t="s">
        <v>132</v>
      </c>
      <c r="B12124" t="s">
        <v>192</v>
      </c>
      <c r="C12124" s="1">
        <v>0.31422584341551701</v>
      </c>
    </row>
    <row r="12125" spans="1:3" x14ac:dyDescent="0.25">
      <c r="A12125" t="s">
        <v>132</v>
      </c>
      <c r="B12125" t="s">
        <v>328</v>
      </c>
      <c r="C12125" s="1">
        <v>0.303458213123108</v>
      </c>
    </row>
    <row r="12126" spans="1:3" x14ac:dyDescent="0.25">
      <c r="A12126" t="s">
        <v>132</v>
      </c>
      <c r="B12126" t="s">
        <v>207</v>
      </c>
      <c r="C12126" s="1">
        <v>0.30404559126317898</v>
      </c>
    </row>
    <row r="12127" spans="1:3" x14ac:dyDescent="0.25">
      <c r="A12127" t="s">
        <v>132</v>
      </c>
      <c r="B12127" t="s">
        <v>208</v>
      </c>
      <c r="C12127" s="1">
        <v>0.33401371018187798</v>
      </c>
    </row>
    <row r="12128" spans="1:3" x14ac:dyDescent="0.25">
      <c r="A12128" t="s">
        <v>132</v>
      </c>
      <c r="B12128" t="s">
        <v>209</v>
      </c>
      <c r="C12128" s="1">
        <v>0.316187528991283</v>
      </c>
    </row>
    <row r="12129" spans="1:3" x14ac:dyDescent="0.25">
      <c r="A12129" t="s">
        <v>132</v>
      </c>
      <c r="B12129" t="s">
        <v>210</v>
      </c>
      <c r="C12129" s="1">
        <v>0.30751597030661298</v>
      </c>
    </row>
    <row r="12130" spans="1:3" x14ac:dyDescent="0.25">
      <c r="A12130" t="s">
        <v>132</v>
      </c>
      <c r="B12130" t="s">
        <v>212</v>
      </c>
      <c r="C12130" s="1">
        <v>0.29386114735687202</v>
      </c>
    </row>
    <row r="12131" spans="1:3" x14ac:dyDescent="0.25">
      <c r="A12131" t="s">
        <v>132</v>
      </c>
      <c r="B12131" t="s">
        <v>134</v>
      </c>
      <c r="C12131" s="1">
        <v>0.30005324071171002</v>
      </c>
    </row>
    <row r="12132" spans="1:3" x14ac:dyDescent="0.25">
      <c r="A12132" t="s">
        <v>132</v>
      </c>
      <c r="B12132" t="s">
        <v>213</v>
      </c>
      <c r="C12132" s="1">
        <v>0.29431701060771798</v>
      </c>
    </row>
    <row r="12133" spans="1:3" x14ac:dyDescent="0.25">
      <c r="A12133" t="s">
        <v>132</v>
      </c>
      <c r="B12133" t="s">
        <v>214</v>
      </c>
      <c r="C12133" s="1">
        <v>0.30524686756108599</v>
      </c>
    </row>
    <row r="12134" spans="1:3" x14ac:dyDescent="0.25">
      <c r="A12134" t="s">
        <v>132</v>
      </c>
      <c r="B12134" t="s">
        <v>332</v>
      </c>
      <c r="C12134" s="1">
        <v>0.30640490880357701</v>
      </c>
    </row>
    <row r="12135" spans="1:3" x14ac:dyDescent="0.25">
      <c r="A12135" t="s">
        <v>132</v>
      </c>
      <c r="B12135" t="s">
        <v>216</v>
      </c>
      <c r="C12135" s="1">
        <v>0.30978390534512301</v>
      </c>
    </row>
    <row r="12136" spans="1:3" x14ac:dyDescent="0.25">
      <c r="A12136" t="s">
        <v>132</v>
      </c>
      <c r="B12136" t="s">
        <v>135</v>
      </c>
      <c r="C12136" s="1">
        <v>0.30100321892683701</v>
      </c>
    </row>
    <row r="12137" spans="1:3" x14ac:dyDescent="0.25">
      <c r="A12137" t="s">
        <v>132</v>
      </c>
      <c r="B12137" t="s">
        <v>217</v>
      </c>
      <c r="C12137" s="1">
        <v>0.30872095734494398</v>
      </c>
    </row>
    <row r="12138" spans="1:3" x14ac:dyDescent="0.25">
      <c r="A12138" t="s">
        <v>132</v>
      </c>
      <c r="B12138" t="s">
        <v>136</v>
      </c>
      <c r="C12138" s="1">
        <v>0.30336518639910598</v>
      </c>
    </row>
    <row r="12139" spans="1:3" x14ac:dyDescent="0.25">
      <c r="A12139" t="s">
        <v>132</v>
      </c>
      <c r="B12139" t="s">
        <v>219</v>
      </c>
      <c r="C12139" s="1">
        <v>0.30723628055162</v>
      </c>
    </row>
    <row r="12140" spans="1:3" x14ac:dyDescent="0.25">
      <c r="A12140" t="s">
        <v>132</v>
      </c>
      <c r="B12140" t="s">
        <v>336</v>
      </c>
      <c r="C12140" s="1">
        <v>0.28978951786804202</v>
      </c>
    </row>
    <row r="12141" spans="1:3" x14ac:dyDescent="0.25">
      <c r="A12141" t="s">
        <v>132</v>
      </c>
      <c r="B12141" t="s">
        <v>137</v>
      </c>
      <c r="C12141" s="1">
        <v>0.30745292177445599</v>
      </c>
    </row>
    <row r="12142" spans="1:3" x14ac:dyDescent="0.25">
      <c r="A12142" t="s">
        <v>132</v>
      </c>
      <c r="B12142" t="s">
        <v>227</v>
      </c>
      <c r="C12142" s="1">
        <v>0.340023497879621</v>
      </c>
    </row>
    <row r="12143" spans="1:3" x14ac:dyDescent="0.25">
      <c r="A12143" t="s">
        <v>132</v>
      </c>
      <c r="B12143" t="s">
        <v>228</v>
      </c>
      <c r="C12143" s="1">
        <v>0.33721133781182999</v>
      </c>
    </row>
    <row r="12144" spans="1:3" x14ac:dyDescent="0.25">
      <c r="A12144" t="s">
        <v>132</v>
      </c>
      <c r="B12144" t="s">
        <v>423</v>
      </c>
      <c r="C12144" s="1">
        <v>0.29084418815576102</v>
      </c>
    </row>
    <row r="12145" spans="1:3" x14ac:dyDescent="0.25">
      <c r="A12145" t="s">
        <v>132</v>
      </c>
      <c r="B12145" t="s">
        <v>229</v>
      </c>
      <c r="C12145" s="1">
        <v>0.32819686211361898</v>
      </c>
    </row>
    <row r="12146" spans="1:3" x14ac:dyDescent="0.25">
      <c r="A12146" t="s">
        <v>132</v>
      </c>
      <c r="B12146" t="s">
        <v>341</v>
      </c>
      <c r="C12146" s="1">
        <v>0.30239078962204702</v>
      </c>
    </row>
    <row r="12147" spans="1:3" x14ac:dyDescent="0.25">
      <c r="A12147" t="s">
        <v>132</v>
      </c>
      <c r="B12147" t="s">
        <v>139</v>
      </c>
      <c r="C12147" s="1">
        <v>0.29455428310652898</v>
      </c>
    </row>
    <row r="12148" spans="1:3" x14ac:dyDescent="0.25">
      <c r="A12148" t="s">
        <v>132</v>
      </c>
      <c r="B12148" t="s">
        <v>140</v>
      </c>
      <c r="C12148" s="1">
        <v>0.32768616285146701</v>
      </c>
    </row>
    <row r="12149" spans="1:3" x14ac:dyDescent="0.25">
      <c r="A12149" t="s">
        <v>132</v>
      </c>
      <c r="B12149" t="s">
        <v>141</v>
      </c>
      <c r="C12149" s="1">
        <v>0.33700353545574302</v>
      </c>
    </row>
    <row r="12150" spans="1:3" x14ac:dyDescent="0.25">
      <c r="A12150" t="s">
        <v>132</v>
      </c>
      <c r="B12150" t="s">
        <v>237</v>
      </c>
      <c r="C12150" s="1">
        <v>0.306262042870734</v>
      </c>
    </row>
    <row r="12151" spans="1:3" x14ac:dyDescent="0.25">
      <c r="A12151" t="s">
        <v>132</v>
      </c>
      <c r="B12151" t="s">
        <v>239</v>
      </c>
      <c r="C12151" s="1">
        <v>0.34129438240529802</v>
      </c>
    </row>
    <row r="12152" spans="1:3" x14ac:dyDescent="0.25">
      <c r="A12152" t="s">
        <v>132</v>
      </c>
      <c r="B12152" t="s">
        <v>142</v>
      </c>
      <c r="C12152" s="1">
        <v>0.325731310229807</v>
      </c>
    </row>
    <row r="12153" spans="1:3" x14ac:dyDescent="0.25">
      <c r="A12153" t="s">
        <v>132</v>
      </c>
      <c r="B12153" t="s">
        <v>143</v>
      </c>
      <c r="C12153" s="1">
        <v>0.30118016106100898</v>
      </c>
    </row>
    <row r="12154" spans="1:3" x14ac:dyDescent="0.25">
      <c r="A12154" t="s">
        <v>132</v>
      </c>
      <c r="B12154" t="s">
        <v>241</v>
      </c>
      <c r="C12154" s="1">
        <v>0.29071082451998198</v>
      </c>
    </row>
    <row r="12155" spans="1:3" x14ac:dyDescent="0.25">
      <c r="A12155" t="s">
        <v>132</v>
      </c>
      <c r="B12155" t="s">
        <v>242</v>
      </c>
      <c r="C12155" s="1">
        <v>0.34878931894597898</v>
      </c>
    </row>
    <row r="12156" spans="1:3" x14ac:dyDescent="0.25">
      <c r="A12156" t="s">
        <v>132</v>
      </c>
      <c r="B12156" t="s">
        <v>145</v>
      </c>
      <c r="C12156" s="1">
        <v>0.29237430146237903</v>
      </c>
    </row>
    <row r="12157" spans="1:3" x14ac:dyDescent="0.25">
      <c r="A12157" t="s">
        <v>132</v>
      </c>
      <c r="B12157" t="s">
        <v>146</v>
      </c>
      <c r="C12157" s="1">
        <v>0.304496294585472</v>
      </c>
    </row>
    <row r="12158" spans="1:3" x14ac:dyDescent="0.25">
      <c r="A12158" t="s">
        <v>132</v>
      </c>
      <c r="B12158" t="s">
        <v>243</v>
      </c>
      <c r="C12158" s="1">
        <v>0.31966022749925799</v>
      </c>
    </row>
    <row r="12159" spans="1:3" x14ac:dyDescent="0.25">
      <c r="A12159" t="s">
        <v>132</v>
      </c>
      <c r="B12159" t="s">
        <v>147</v>
      </c>
      <c r="C12159" s="1">
        <v>0.29885153675561299</v>
      </c>
    </row>
    <row r="12160" spans="1:3" x14ac:dyDescent="0.25">
      <c r="A12160" t="s">
        <v>132</v>
      </c>
      <c r="B12160" t="s">
        <v>245</v>
      </c>
      <c r="C12160" s="1">
        <v>0.29358816699683998</v>
      </c>
    </row>
    <row r="12161" spans="1:3" x14ac:dyDescent="0.25">
      <c r="A12161" t="s">
        <v>132</v>
      </c>
      <c r="B12161" t="s">
        <v>361</v>
      </c>
      <c r="C12161" s="1">
        <v>0.29357347303005299</v>
      </c>
    </row>
    <row r="12162" spans="1:3" x14ac:dyDescent="0.25">
      <c r="A12162" t="s">
        <v>132</v>
      </c>
      <c r="B12162" t="s">
        <v>247</v>
      </c>
      <c r="C12162" s="1">
        <v>0.31683143007730802</v>
      </c>
    </row>
    <row r="12163" spans="1:3" x14ac:dyDescent="0.25">
      <c r="A12163" t="s">
        <v>132</v>
      </c>
      <c r="B12163" t="s">
        <v>150</v>
      </c>
      <c r="C12163" s="1">
        <v>0.301130738310458</v>
      </c>
    </row>
    <row r="12164" spans="1:3" x14ac:dyDescent="0.25">
      <c r="A12164" t="s">
        <v>132</v>
      </c>
      <c r="B12164" t="s">
        <v>250</v>
      </c>
      <c r="C12164" s="1">
        <v>0.32464969437952101</v>
      </c>
    </row>
    <row r="12165" spans="1:3" x14ac:dyDescent="0.25">
      <c r="A12165" t="s">
        <v>132</v>
      </c>
      <c r="B12165" t="s">
        <v>390</v>
      </c>
      <c r="C12165" s="1">
        <v>0.28979902630760002</v>
      </c>
    </row>
    <row r="12166" spans="1:3" x14ac:dyDescent="0.25">
      <c r="A12166" t="s">
        <v>132</v>
      </c>
      <c r="B12166" t="s">
        <v>253</v>
      </c>
      <c r="C12166" s="1">
        <v>0.30949334505787801</v>
      </c>
    </row>
    <row r="12167" spans="1:3" x14ac:dyDescent="0.25">
      <c r="A12167" t="s">
        <v>132</v>
      </c>
      <c r="B12167" t="s">
        <v>152</v>
      </c>
      <c r="C12167" s="1">
        <v>0.32154867998821302</v>
      </c>
    </row>
    <row r="12168" spans="1:3" x14ac:dyDescent="0.25">
      <c r="A12168" t="s">
        <v>132</v>
      </c>
      <c r="B12168" t="s">
        <v>254</v>
      </c>
      <c r="C12168" s="1">
        <v>0.29622692827095398</v>
      </c>
    </row>
    <row r="12169" spans="1:3" x14ac:dyDescent="0.25">
      <c r="A12169" t="s">
        <v>132</v>
      </c>
      <c r="B12169" t="s">
        <v>365</v>
      </c>
      <c r="C12169" s="1">
        <v>0.30873059163576499</v>
      </c>
    </row>
    <row r="12170" spans="1:3" x14ac:dyDescent="0.25">
      <c r="A12170" t="s">
        <v>132</v>
      </c>
      <c r="B12170" t="s">
        <v>404</v>
      </c>
      <c r="C12170" s="1">
        <v>0.30010850988354498</v>
      </c>
    </row>
    <row r="12171" spans="1:3" x14ac:dyDescent="0.25">
      <c r="A12171" t="s">
        <v>132</v>
      </c>
      <c r="B12171" t="s">
        <v>261</v>
      </c>
      <c r="C12171" s="1">
        <v>0.30248063008960402</v>
      </c>
    </row>
    <row r="12172" spans="1:3" x14ac:dyDescent="0.25">
      <c r="A12172" t="s">
        <v>132</v>
      </c>
      <c r="B12172" t="s">
        <v>262</v>
      </c>
      <c r="C12172" s="1">
        <v>0.29393846682628899</v>
      </c>
    </row>
    <row r="12173" spans="1:3" x14ac:dyDescent="0.25">
      <c r="A12173" t="s">
        <v>132</v>
      </c>
      <c r="B12173" t="s">
        <v>372</v>
      </c>
      <c r="C12173" s="1">
        <v>0.297264240470477</v>
      </c>
    </row>
    <row r="12174" spans="1:3" x14ac:dyDescent="0.25">
      <c r="A12174" t="s">
        <v>132</v>
      </c>
      <c r="B12174" t="s">
        <v>383</v>
      </c>
      <c r="C12174" s="1">
        <v>0.29870569104257799</v>
      </c>
    </row>
    <row r="12175" spans="1:3" x14ac:dyDescent="0.25">
      <c r="A12175" t="s">
        <v>132</v>
      </c>
      <c r="B12175" t="s">
        <v>267</v>
      </c>
      <c r="C12175" s="1">
        <v>0.313534392561923</v>
      </c>
    </row>
    <row r="12176" spans="1:3" x14ac:dyDescent="0.25">
      <c r="A12176" t="s">
        <v>132</v>
      </c>
      <c r="B12176" t="s">
        <v>268</v>
      </c>
      <c r="C12176" s="1">
        <v>0.312040123598184</v>
      </c>
    </row>
    <row r="12177" spans="1:3" x14ac:dyDescent="0.25">
      <c r="A12177" t="s">
        <v>132</v>
      </c>
      <c r="B12177" t="s">
        <v>408</v>
      </c>
      <c r="C12177" s="1">
        <v>0.29127557554036998</v>
      </c>
    </row>
    <row r="12178" spans="1:3" x14ac:dyDescent="0.25">
      <c r="A12178" t="s">
        <v>132</v>
      </c>
      <c r="B12178" t="s">
        <v>153</v>
      </c>
      <c r="C12178" s="1">
        <v>0.32324329486581799</v>
      </c>
    </row>
    <row r="12179" spans="1:3" x14ac:dyDescent="0.25">
      <c r="A12179" t="s">
        <v>411</v>
      </c>
      <c r="B12179" t="s">
        <v>155</v>
      </c>
      <c r="C12179" s="1">
        <v>0.31030590114130402</v>
      </c>
    </row>
    <row r="12180" spans="1:3" x14ac:dyDescent="0.25">
      <c r="A12180" t="s">
        <v>411</v>
      </c>
      <c r="B12180" t="s">
        <v>133</v>
      </c>
      <c r="C12180" s="1">
        <v>0.29533353145215901</v>
      </c>
    </row>
    <row r="12181" spans="1:3" x14ac:dyDescent="0.25">
      <c r="A12181" t="s">
        <v>411</v>
      </c>
      <c r="B12181" t="s">
        <v>208</v>
      </c>
      <c r="C12181" s="1">
        <v>0.28936839749559401</v>
      </c>
    </row>
    <row r="12182" spans="1:3" x14ac:dyDescent="0.25">
      <c r="A12182" t="s">
        <v>411</v>
      </c>
      <c r="B12182" t="s">
        <v>215</v>
      </c>
      <c r="C12182" s="1">
        <v>0.300090605842813</v>
      </c>
    </row>
    <row r="12183" spans="1:3" x14ac:dyDescent="0.25">
      <c r="A12183" t="s">
        <v>411</v>
      </c>
      <c r="B12183" t="s">
        <v>224</v>
      </c>
      <c r="C12183" s="1">
        <v>0.30431587383848002</v>
      </c>
    </row>
    <row r="12184" spans="1:3" x14ac:dyDescent="0.25">
      <c r="A12184" t="s">
        <v>411</v>
      </c>
      <c r="B12184" t="s">
        <v>137</v>
      </c>
      <c r="C12184" s="1">
        <v>0.30804642638954199</v>
      </c>
    </row>
    <row r="12185" spans="1:3" x14ac:dyDescent="0.25">
      <c r="A12185" t="s">
        <v>411</v>
      </c>
      <c r="B12185" t="s">
        <v>240</v>
      </c>
      <c r="C12185" s="1">
        <v>0.29582981412051901</v>
      </c>
    </row>
    <row r="12186" spans="1:3" x14ac:dyDescent="0.25">
      <c r="A12186" t="s">
        <v>411</v>
      </c>
      <c r="B12186" t="s">
        <v>242</v>
      </c>
      <c r="C12186" s="1">
        <v>0.30370058191342297</v>
      </c>
    </row>
    <row r="12187" spans="1:3" x14ac:dyDescent="0.25">
      <c r="A12187" t="s">
        <v>411</v>
      </c>
      <c r="B12187" t="s">
        <v>251</v>
      </c>
      <c r="C12187" s="1">
        <v>0.29268324247694499</v>
      </c>
    </row>
    <row r="12188" spans="1:3" x14ac:dyDescent="0.25">
      <c r="A12188" t="s">
        <v>411</v>
      </c>
      <c r="B12188" t="s">
        <v>253</v>
      </c>
      <c r="C12188" s="1">
        <v>0.29660782631230698</v>
      </c>
    </row>
    <row r="12189" spans="1:3" x14ac:dyDescent="0.25">
      <c r="A12189" t="s">
        <v>411</v>
      </c>
      <c r="B12189" t="s">
        <v>263</v>
      </c>
      <c r="C12189" s="1">
        <v>0.30604195934068801</v>
      </c>
    </row>
    <row r="12190" spans="1:3" x14ac:dyDescent="0.25">
      <c r="A12190" t="s">
        <v>326</v>
      </c>
      <c r="B12190" t="s">
        <v>208</v>
      </c>
      <c r="C12190" s="1">
        <v>0.30073904568324999</v>
      </c>
    </row>
    <row r="12191" spans="1:3" x14ac:dyDescent="0.25">
      <c r="A12191" t="s">
        <v>326</v>
      </c>
      <c r="B12191" t="s">
        <v>135</v>
      </c>
      <c r="C12191" s="1">
        <v>0.31637275559886102</v>
      </c>
    </row>
    <row r="12192" spans="1:3" x14ac:dyDescent="0.25">
      <c r="A12192" t="s">
        <v>326</v>
      </c>
      <c r="B12192" t="s">
        <v>239</v>
      </c>
      <c r="C12192" s="1">
        <v>0.32133803360846602</v>
      </c>
    </row>
    <row r="12193" spans="1:3" x14ac:dyDescent="0.25">
      <c r="A12193" t="s">
        <v>326</v>
      </c>
      <c r="B12193" t="s">
        <v>142</v>
      </c>
      <c r="C12193" s="1">
        <v>0.30111643337709798</v>
      </c>
    </row>
    <row r="12194" spans="1:3" x14ac:dyDescent="0.25">
      <c r="A12194" t="s">
        <v>326</v>
      </c>
      <c r="B12194" t="s">
        <v>143</v>
      </c>
      <c r="C12194" s="1">
        <v>0.30668980692831199</v>
      </c>
    </row>
    <row r="12195" spans="1:3" x14ac:dyDescent="0.25">
      <c r="A12195" t="s">
        <v>326</v>
      </c>
      <c r="B12195" t="s">
        <v>242</v>
      </c>
      <c r="C12195" s="1">
        <v>0.30689430681616298</v>
      </c>
    </row>
    <row r="12196" spans="1:3" x14ac:dyDescent="0.25">
      <c r="A12196" t="s">
        <v>326</v>
      </c>
      <c r="B12196" t="s">
        <v>146</v>
      </c>
      <c r="C12196" s="1">
        <v>0.319882362083108</v>
      </c>
    </row>
    <row r="12197" spans="1:3" x14ac:dyDescent="0.25">
      <c r="A12197" t="s">
        <v>326</v>
      </c>
      <c r="B12197" t="s">
        <v>245</v>
      </c>
      <c r="C12197" s="1">
        <v>0.30005449107611298</v>
      </c>
    </row>
    <row r="12198" spans="1:3" x14ac:dyDescent="0.25">
      <c r="A12198" t="s">
        <v>326</v>
      </c>
      <c r="B12198" t="s">
        <v>253</v>
      </c>
      <c r="C12198" s="1">
        <v>0.29367475632781198</v>
      </c>
    </row>
    <row r="12199" spans="1:3" x14ac:dyDescent="0.25">
      <c r="A12199" t="s">
        <v>326</v>
      </c>
      <c r="B12199" t="s">
        <v>152</v>
      </c>
      <c r="C12199" s="1">
        <v>0.32010796685766102</v>
      </c>
    </row>
    <row r="12200" spans="1:3" x14ac:dyDescent="0.25">
      <c r="A12200" t="s">
        <v>326</v>
      </c>
      <c r="B12200" t="s">
        <v>153</v>
      </c>
      <c r="C12200" s="1">
        <v>0.307097327244025</v>
      </c>
    </row>
    <row r="12201" spans="1:3" x14ac:dyDescent="0.25">
      <c r="A12201" t="s">
        <v>327</v>
      </c>
      <c r="B12201" t="s">
        <v>208</v>
      </c>
      <c r="C12201" s="1">
        <v>0.311583701590055</v>
      </c>
    </row>
    <row r="12202" spans="1:3" x14ac:dyDescent="0.25">
      <c r="A12202" t="s">
        <v>327</v>
      </c>
      <c r="B12202" t="s">
        <v>214</v>
      </c>
      <c r="C12202" s="1">
        <v>0.31191649124641202</v>
      </c>
    </row>
    <row r="12203" spans="1:3" x14ac:dyDescent="0.25">
      <c r="A12203" t="s">
        <v>327</v>
      </c>
      <c r="B12203" t="s">
        <v>135</v>
      </c>
      <c r="C12203" s="1">
        <v>0.305732831056646</v>
      </c>
    </row>
    <row r="12204" spans="1:3" x14ac:dyDescent="0.25">
      <c r="A12204" t="s">
        <v>327</v>
      </c>
      <c r="B12204" t="s">
        <v>227</v>
      </c>
      <c r="C12204" s="1">
        <v>0.302147618428111</v>
      </c>
    </row>
    <row r="12205" spans="1:3" x14ac:dyDescent="0.25">
      <c r="A12205" t="s">
        <v>327</v>
      </c>
      <c r="B12205" t="s">
        <v>229</v>
      </c>
      <c r="C12205" s="1">
        <v>0.29273915259097499</v>
      </c>
    </row>
    <row r="12206" spans="1:3" x14ac:dyDescent="0.25">
      <c r="A12206" t="s">
        <v>327</v>
      </c>
      <c r="B12206" t="s">
        <v>239</v>
      </c>
      <c r="C12206" s="1">
        <v>0.323786352951973</v>
      </c>
    </row>
    <row r="12207" spans="1:3" x14ac:dyDescent="0.25">
      <c r="A12207" t="s">
        <v>327</v>
      </c>
      <c r="B12207" t="s">
        <v>142</v>
      </c>
      <c r="C12207" s="1">
        <v>0.30656607787982698</v>
      </c>
    </row>
    <row r="12208" spans="1:3" x14ac:dyDescent="0.25">
      <c r="A12208" t="s">
        <v>327</v>
      </c>
      <c r="B12208" t="s">
        <v>242</v>
      </c>
      <c r="C12208" s="1">
        <v>0.313495456517911</v>
      </c>
    </row>
    <row r="12209" spans="1:3" x14ac:dyDescent="0.25">
      <c r="A12209" t="s">
        <v>327</v>
      </c>
      <c r="B12209" t="s">
        <v>146</v>
      </c>
      <c r="C12209" s="1">
        <v>0.31919914617820899</v>
      </c>
    </row>
    <row r="12210" spans="1:3" x14ac:dyDescent="0.25">
      <c r="A12210" t="s">
        <v>327</v>
      </c>
      <c r="B12210" t="s">
        <v>243</v>
      </c>
      <c r="C12210" s="1">
        <v>0.31276202290351202</v>
      </c>
    </row>
    <row r="12211" spans="1:3" x14ac:dyDescent="0.25">
      <c r="A12211" t="s">
        <v>327</v>
      </c>
      <c r="B12211" t="s">
        <v>358</v>
      </c>
      <c r="C12211" s="1">
        <v>0.30916890306757899</v>
      </c>
    </row>
    <row r="12212" spans="1:3" x14ac:dyDescent="0.25">
      <c r="A12212" t="s">
        <v>327</v>
      </c>
      <c r="B12212" t="s">
        <v>245</v>
      </c>
      <c r="C12212" s="1">
        <v>0.29519748914432598</v>
      </c>
    </row>
    <row r="12213" spans="1:3" x14ac:dyDescent="0.25">
      <c r="A12213" t="s">
        <v>327</v>
      </c>
      <c r="B12213" t="s">
        <v>152</v>
      </c>
      <c r="C12213" s="1">
        <v>0.33131039992991401</v>
      </c>
    </row>
    <row r="12214" spans="1:3" x14ac:dyDescent="0.25">
      <c r="A12214" t="s">
        <v>327</v>
      </c>
      <c r="B12214" t="s">
        <v>265</v>
      </c>
      <c r="C12214" s="1">
        <v>0.29009089422520401</v>
      </c>
    </row>
    <row r="12215" spans="1:3" x14ac:dyDescent="0.25">
      <c r="A12215" t="s">
        <v>327</v>
      </c>
      <c r="B12215" t="s">
        <v>153</v>
      </c>
      <c r="C12215" s="1">
        <v>0.29459937583538198</v>
      </c>
    </row>
    <row r="12216" spans="1:3" x14ac:dyDescent="0.25">
      <c r="A12216" t="s">
        <v>420</v>
      </c>
      <c r="B12216" t="s">
        <v>162</v>
      </c>
      <c r="C12216" s="1">
        <v>0.30216575702538701</v>
      </c>
    </row>
    <row r="12217" spans="1:3" x14ac:dyDescent="0.25">
      <c r="A12217" t="s">
        <v>420</v>
      </c>
      <c r="B12217" t="s">
        <v>135</v>
      </c>
      <c r="C12217" s="1">
        <v>0.30154027998801702</v>
      </c>
    </row>
    <row r="12218" spans="1:3" x14ac:dyDescent="0.25">
      <c r="A12218" t="s">
        <v>420</v>
      </c>
      <c r="B12218" t="s">
        <v>229</v>
      </c>
      <c r="C12218" s="1">
        <v>0.28896017671500901</v>
      </c>
    </row>
    <row r="12219" spans="1:3" x14ac:dyDescent="0.25">
      <c r="A12219" t="s">
        <v>420</v>
      </c>
      <c r="B12219" t="s">
        <v>141</v>
      </c>
      <c r="C12219" s="1">
        <v>0.29297708059359401</v>
      </c>
    </row>
    <row r="12220" spans="1:3" x14ac:dyDescent="0.25">
      <c r="A12220" t="s">
        <v>420</v>
      </c>
      <c r="B12220" t="s">
        <v>239</v>
      </c>
      <c r="C12220" s="1">
        <v>0.30454874847917301</v>
      </c>
    </row>
    <row r="12221" spans="1:3" x14ac:dyDescent="0.25">
      <c r="A12221" t="s">
        <v>420</v>
      </c>
      <c r="B12221" t="s">
        <v>242</v>
      </c>
      <c r="C12221" s="1">
        <v>0.29808142473416299</v>
      </c>
    </row>
    <row r="12222" spans="1:3" x14ac:dyDescent="0.25">
      <c r="A12222" t="s">
        <v>420</v>
      </c>
      <c r="B12222" t="s">
        <v>146</v>
      </c>
      <c r="C12222" s="1">
        <v>0.29025554383419899</v>
      </c>
    </row>
    <row r="12223" spans="1:3" x14ac:dyDescent="0.25">
      <c r="A12223" t="s">
        <v>420</v>
      </c>
      <c r="B12223" t="s">
        <v>359</v>
      </c>
      <c r="C12223" s="1">
        <v>0.28973652791335902</v>
      </c>
    </row>
    <row r="12224" spans="1:3" x14ac:dyDescent="0.25">
      <c r="A12224" t="s">
        <v>420</v>
      </c>
      <c r="B12224" t="s">
        <v>247</v>
      </c>
      <c r="C12224" s="1">
        <v>0.29806835665109699</v>
      </c>
    </row>
    <row r="12225" spans="1:3" x14ac:dyDescent="0.25">
      <c r="A12225" t="s">
        <v>420</v>
      </c>
      <c r="B12225" t="s">
        <v>253</v>
      </c>
      <c r="C12225" s="1">
        <v>0.30084582958855399</v>
      </c>
    </row>
    <row r="12226" spans="1:3" x14ac:dyDescent="0.25">
      <c r="A12226" t="s">
        <v>420</v>
      </c>
      <c r="B12226" t="s">
        <v>254</v>
      </c>
      <c r="C12226" s="1">
        <v>0.29582861026861701</v>
      </c>
    </row>
    <row r="12227" spans="1:3" x14ac:dyDescent="0.25">
      <c r="A12227" t="s">
        <v>328</v>
      </c>
      <c r="B12227" t="s">
        <v>162</v>
      </c>
      <c r="C12227" s="1">
        <v>0.321373068750059</v>
      </c>
    </row>
    <row r="12228" spans="1:3" x14ac:dyDescent="0.25">
      <c r="A12228" t="s">
        <v>328</v>
      </c>
      <c r="B12228" t="s">
        <v>118</v>
      </c>
      <c r="C12228" s="1">
        <v>0.298835489952961</v>
      </c>
    </row>
    <row r="12229" spans="1:3" x14ac:dyDescent="0.25">
      <c r="A12229" t="s">
        <v>328</v>
      </c>
      <c r="B12229" t="s">
        <v>303</v>
      </c>
      <c r="C12229" s="1">
        <v>0.30129453417827801</v>
      </c>
    </row>
    <row r="12230" spans="1:3" x14ac:dyDescent="0.25">
      <c r="A12230" t="s">
        <v>328</v>
      </c>
      <c r="B12230" t="s">
        <v>192</v>
      </c>
      <c r="C12230" s="1">
        <v>0.28903591079781599</v>
      </c>
    </row>
    <row r="12231" spans="1:3" x14ac:dyDescent="0.25">
      <c r="A12231" t="s">
        <v>328</v>
      </c>
      <c r="B12231" t="s">
        <v>208</v>
      </c>
      <c r="C12231" s="1">
        <v>0.33262120546389801</v>
      </c>
    </row>
    <row r="12232" spans="1:3" x14ac:dyDescent="0.25">
      <c r="A12232" t="s">
        <v>328</v>
      </c>
      <c r="B12232" t="s">
        <v>210</v>
      </c>
      <c r="C12232" s="1">
        <v>0.32647581413702098</v>
      </c>
    </row>
    <row r="12233" spans="1:3" x14ac:dyDescent="0.25">
      <c r="A12233" t="s">
        <v>328</v>
      </c>
      <c r="B12233" t="s">
        <v>212</v>
      </c>
      <c r="C12233" s="1">
        <v>0.302981989926769</v>
      </c>
    </row>
    <row r="12234" spans="1:3" x14ac:dyDescent="0.25">
      <c r="A12234" t="s">
        <v>328</v>
      </c>
      <c r="B12234" t="s">
        <v>331</v>
      </c>
      <c r="C12234" s="1">
        <v>0.296529113105649</v>
      </c>
    </row>
    <row r="12235" spans="1:3" x14ac:dyDescent="0.25">
      <c r="A12235" t="s">
        <v>328</v>
      </c>
      <c r="B12235" t="s">
        <v>214</v>
      </c>
      <c r="C12235" s="1">
        <v>0.30670580762974797</v>
      </c>
    </row>
    <row r="12236" spans="1:3" x14ac:dyDescent="0.25">
      <c r="A12236" t="s">
        <v>328</v>
      </c>
      <c r="B12236" t="s">
        <v>332</v>
      </c>
      <c r="C12236" s="1">
        <v>0.30324464802067802</v>
      </c>
    </row>
    <row r="12237" spans="1:3" x14ac:dyDescent="0.25">
      <c r="A12237" t="s">
        <v>328</v>
      </c>
      <c r="B12237" t="s">
        <v>135</v>
      </c>
      <c r="C12237" s="1">
        <v>0.29181059288925998</v>
      </c>
    </row>
    <row r="12238" spans="1:3" x14ac:dyDescent="0.25">
      <c r="A12238" t="s">
        <v>328</v>
      </c>
      <c r="B12238" t="s">
        <v>217</v>
      </c>
      <c r="C12238" s="1">
        <v>0.31552576272634603</v>
      </c>
    </row>
    <row r="12239" spans="1:3" x14ac:dyDescent="0.25">
      <c r="A12239" t="s">
        <v>328</v>
      </c>
      <c r="B12239" t="s">
        <v>219</v>
      </c>
      <c r="C12239" s="1">
        <v>0.31766259648332101</v>
      </c>
    </row>
    <row r="12240" spans="1:3" x14ac:dyDescent="0.25">
      <c r="A12240" t="s">
        <v>328</v>
      </c>
      <c r="B12240" t="s">
        <v>398</v>
      </c>
      <c r="C12240" s="1">
        <v>0.30117168536493399</v>
      </c>
    </row>
    <row r="12241" spans="1:3" x14ac:dyDescent="0.25">
      <c r="A12241" t="s">
        <v>328</v>
      </c>
      <c r="B12241" t="s">
        <v>227</v>
      </c>
      <c r="C12241" s="1">
        <v>0.34583515869256498</v>
      </c>
    </row>
    <row r="12242" spans="1:3" x14ac:dyDescent="0.25">
      <c r="A12242" t="s">
        <v>328</v>
      </c>
      <c r="B12242" t="s">
        <v>228</v>
      </c>
      <c r="C12242" s="1">
        <v>0.33735542421903397</v>
      </c>
    </row>
    <row r="12243" spans="1:3" x14ac:dyDescent="0.25">
      <c r="A12243" t="s">
        <v>328</v>
      </c>
      <c r="B12243" t="s">
        <v>229</v>
      </c>
      <c r="C12243" s="1">
        <v>0.33973070199389899</v>
      </c>
    </row>
    <row r="12244" spans="1:3" x14ac:dyDescent="0.25">
      <c r="A12244" t="s">
        <v>328</v>
      </c>
      <c r="B12244" t="s">
        <v>341</v>
      </c>
      <c r="C12244" s="1">
        <v>0.29498629745567201</v>
      </c>
    </row>
    <row r="12245" spans="1:3" x14ac:dyDescent="0.25">
      <c r="A12245" t="s">
        <v>328</v>
      </c>
      <c r="B12245" t="s">
        <v>140</v>
      </c>
      <c r="C12245" s="1">
        <v>0.29993382714785599</v>
      </c>
    </row>
    <row r="12246" spans="1:3" x14ac:dyDescent="0.25">
      <c r="A12246" t="s">
        <v>328</v>
      </c>
      <c r="B12246" t="s">
        <v>141</v>
      </c>
      <c r="C12246" s="1">
        <v>0.32268697967530302</v>
      </c>
    </row>
    <row r="12247" spans="1:3" x14ac:dyDescent="0.25">
      <c r="A12247" t="s">
        <v>328</v>
      </c>
      <c r="B12247" t="s">
        <v>388</v>
      </c>
      <c r="C12247" s="1">
        <v>0.30199762428465898</v>
      </c>
    </row>
    <row r="12248" spans="1:3" x14ac:dyDescent="0.25">
      <c r="A12248" t="s">
        <v>328</v>
      </c>
      <c r="B12248" t="s">
        <v>237</v>
      </c>
      <c r="C12248" s="1">
        <v>0.29317773053439899</v>
      </c>
    </row>
    <row r="12249" spans="1:3" x14ac:dyDescent="0.25">
      <c r="A12249" t="s">
        <v>328</v>
      </c>
      <c r="B12249" t="s">
        <v>239</v>
      </c>
      <c r="C12249" s="1">
        <v>0.34138258781305098</v>
      </c>
    </row>
    <row r="12250" spans="1:3" x14ac:dyDescent="0.25">
      <c r="A12250" t="s">
        <v>328</v>
      </c>
      <c r="B12250" t="s">
        <v>142</v>
      </c>
      <c r="C12250" s="1">
        <v>0.32721793222853801</v>
      </c>
    </row>
    <row r="12251" spans="1:3" x14ac:dyDescent="0.25">
      <c r="A12251" t="s">
        <v>328</v>
      </c>
      <c r="B12251" t="s">
        <v>242</v>
      </c>
      <c r="C12251" s="1">
        <v>0.34142057982242602</v>
      </c>
    </row>
    <row r="12252" spans="1:3" x14ac:dyDescent="0.25">
      <c r="A12252" t="s">
        <v>328</v>
      </c>
      <c r="B12252" t="s">
        <v>144</v>
      </c>
      <c r="C12252" s="1">
        <v>0.290133447726104</v>
      </c>
    </row>
    <row r="12253" spans="1:3" x14ac:dyDescent="0.25">
      <c r="A12253" t="s">
        <v>328</v>
      </c>
      <c r="B12253" t="s">
        <v>146</v>
      </c>
      <c r="C12253" s="1">
        <v>0.30511807522196299</v>
      </c>
    </row>
    <row r="12254" spans="1:3" x14ac:dyDescent="0.25">
      <c r="A12254" t="s">
        <v>328</v>
      </c>
      <c r="B12254" t="s">
        <v>243</v>
      </c>
      <c r="C12254" s="1">
        <v>0.32797154394678502</v>
      </c>
    </row>
    <row r="12255" spans="1:3" x14ac:dyDescent="0.25">
      <c r="A12255" t="s">
        <v>328</v>
      </c>
      <c r="B12255" t="s">
        <v>358</v>
      </c>
      <c r="C12255" s="1">
        <v>0.29246699622071498</v>
      </c>
    </row>
    <row r="12256" spans="1:3" x14ac:dyDescent="0.25">
      <c r="A12256" t="s">
        <v>328</v>
      </c>
      <c r="B12256" t="s">
        <v>245</v>
      </c>
      <c r="C12256" s="1">
        <v>0.29757638180917301</v>
      </c>
    </row>
    <row r="12257" spans="1:3" x14ac:dyDescent="0.25">
      <c r="A12257" t="s">
        <v>328</v>
      </c>
      <c r="B12257" t="s">
        <v>360</v>
      </c>
      <c r="C12257" s="1">
        <v>0.29613717472926299</v>
      </c>
    </row>
    <row r="12258" spans="1:3" x14ac:dyDescent="0.25">
      <c r="A12258" t="s">
        <v>328</v>
      </c>
      <c r="B12258" t="s">
        <v>247</v>
      </c>
      <c r="C12258" s="1">
        <v>0.30833990023917701</v>
      </c>
    </row>
    <row r="12259" spans="1:3" x14ac:dyDescent="0.25">
      <c r="A12259" t="s">
        <v>328</v>
      </c>
      <c r="B12259" t="s">
        <v>250</v>
      </c>
      <c r="C12259" s="1">
        <v>0.322305852110845</v>
      </c>
    </row>
    <row r="12260" spans="1:3" x14ac:dyDescent="0.25">
      <c r="A12260" t="s">
        <v>328</v>
      </c>
      <c r="B12260" t="s">
        <v>253</v>
      </c>
      <c r="C12260" s="1">
        <v>0.29005597960775398</v>
      </c>
    </row>
    <row r="12261" spans="1:3" x14ac:dyDescent="0.25">
      <c r="A12261" t="s">
        <v>328</v>
      </c>
      <c r="B12261" t="s">
        <v>152</v>
      </c>
      <c r="C12261" s="1">
        <v>0.31285857660308197</v>
      </c>
    </row>
    <row r="12262" spans="1:3" x14ac:dyDescent="0.25">
      <c r="A12262" t="s">
        <v>328</v>
      </c>
      <c r="B12262" t="s">
        <v>365</v>
      </c>
      <c r="C12262" s="1">
        <v>0.32207514705823498</v>
      </c>
    </row>
    <row r="12263" spans="1:3" x14ac:dyDescent="0.25">
      <c r="A12263" t="s">
        <v>328</v>
      </c>
      <c r="B12263" t="s">
        <v>369</v>
      </c>
      <c r="C12263" s="1">
        <v>0.31400186790832402</v>
      </c>
    </row>
    <row r="12264" spans="1:3" x14ac:dyDescent="0.25">
      <c r="A12264" t="s">
        <v>328</v>
      </c>
      <c r="B12264" t="s">
        <v>261</v>
      </c>
      <c r="C12264" s="1">
        <v>0.30621166070443601</v>
      </c>
    </row>
    <row r="12265" spans="1:3" x14ac:dyDescent="0.25">
      <c r="A12265" t="s">
        <v>328</v>
      </c>
      <c r="B12265" t="s">
        <v>262</v>
      </c>
      <c r="C12265" s="1">
        <v>0.30318462669856999</v>
      </c>
    </row>
    <row r="12266" spans="1:3" x14ac:dyDescent="0.25">
      <c r="A12266" t="s">
        <v>328</v>
      </c>
      <c r="B12266" t="s">
        <v>383</v>
      </c>
      <c r="C12266" s="1">
        <v>0.31853665969280798</v>
      </c>
    </row>
    <row r="12267" spans="1:3" x14ac:dyDescent="0.25">
      <c r="A12267" t="s">
        <v>328</v>
      </c>
      <c r="B12267" t="s">
        <v>267</v>
      </c>
      <c r="C12267" s="1">
        <v>0.30949950721525099</v>
      </c>
    </row>
    <row r="12268" spans="1:3" x14ac:dyDescent="0.25">
      <c r="A12268" t="s">
        <v>328</v>
      </c>
      <c r="B12268" t="s">
        <v>268</v>
      </c>
      <c r="C12268" s="1">
        <v>0.30744305788100501</v>
      </c>
    </row>
    <row r="12269" spans="1:3" x14ac:dyDescent="0.25">
      <c r="A12269" t="s">
        <v>328</v>
      </c>
      <c r="B12269" t="s">
        <v>407</v>
      </c>
      <c r="C12269" s="1">
        <v>0.29611208472473299</v>
      </c>
    </row>
    <row r="12270" spans="1:3" x14ac:dyDescent="0.25">
      <c r="A12270" t="s">
        <v>328</v>
      </c>
      <c r="B12270" t="s">
        <v>153</v>
      </c>
      <c r="C12270" s="1">
        <v>0.31822945491710197</v>
      </c>
    </row>
    <row r="12271" spans="1:3" x14ac:dyDescent="0.25">
      <c r="A12271" t="s">
        <v>133</v>
      </c>
      <c r="B12271" t="s">
        <v>155</v>
      </c>
      <c r="C12271" s="1">
        <v>0.30788023192121999</v>
      </c>
    </row>
    <row r="12272" spans="1:3" x14ac:dyDescent="0.25">
      <c r="A12272" t="s">
        <v>133</v>
      </c>
      <c r="B12272" t="s">
        <v>162</v>
      </c>
      <c r="C12272" s="1">
        <v>0.29330064740598799</v>
      </c>
    </row>
    <row r="12273" spans="1:3" x14ac:dyDescent="0.25">
      <c r="A12273" t="s">
        <v>133</v>
      </c>
      <c r="B12273" t="s">
        <v>208</v>
      </c>
      <c r="C12273" s="1">
        <v>0.34516634032476001</v>
      </c>
    </row>
    <row r="12274" spans="1:3" x14ac:dyDescent="0.25">
      <c r="A12274" t="s">
        <v>133</v>
      </c>
      <c r="B12274" t="s">
        <v>209</v>
      </c>
      <c r="C12274" s="1">
        <v>0.31968402534666102</v>
      </c>
    </row>
    <row r="12275" spans="1:3" x14ac:dyDescent="0.25">
      <c r="A12275" t="s">
        <v>133</v>
      </c>
      <c r="B12275" t="s">
        <v>213</v>
      </c>
      <c r="C12275" s="1">
        <v>0.297207830576948</v>
      </c>
    </row>
    <row r="12276" spans="1:3" x14ac:dyDescent="0.25">
      <c r="A12276" t="s">
        <v>133</v>
      </c>
      <c r="B12276" t="s">
        <v>215</v>
      </c>
      <c r="C12276" s="1">
        <v>0.29639811458394599</v>
      </c>
    </row>
    <row r="12277" spans="1:3" x14ac:dyDescent="0.25">
      <c r="A12277" t="s">
        <v>133</v>
      </c>
      <c r="B12277" t="s">
        <v>216</v>
      </c>
      <c r="C12277" s="1">
        <v>0.29283627844661397</v>
      </c>
    </row>
    <row r="12278" spans="1:3" x14ac:dyDescent="0.25">
      <c r="A12278" t="s">
        <v>133</v>
      </c>
      <c r="B12278" t="s">
        <v>135</v>
      </c>
      <c r="C12278" s="1">
        <v>0.30074492620568199</v>
      </c>
    </row>
    <row r="12279" spans="1:3" x14ac:dyDescent="0.25">
      <c r="A12279" t="s">
        <v>133</v>
      </c>
      <c r="B12279" t="s">
        <v>136</v>
      </c>
      <c r="C12279" s="1">
        <v>0.29900610578898201</v>
      </c>
    </row>
    <row r="12280" spans="1:3" x14ac:dyDescent="0.25">
      <c r="A12280" t="s">
        <v>133</v>
      </c>
      <c r="B12280" t="s">
        <v>220</v>
      </c>
      <c r="C12280" s="1">
        <v>0.301516219981806</v>
      </c>
    </row>
    <row r="12281" spans="1:3" x14ac:dyDescent="0.25">
      <c r="A12281" t="s">
        <v>133</v>
      </c>
      <c r="B12281" t="s">
        <v>223</v>
      </c>
      <c r="C12281" s="1">
        <v>0.29344192955066001</v>
      </c>
    </row>
    <row r="12282" spans="1:3" x14ac:dyDescent="0.25">
      <c r="A12282" t="s">
        <v>133</v>
      </c>
      <c r="B12282" t="s">
        <v>224</v>
      </c>
      <c r="C12282" s="1">
        <v>0.30009054842927602</v>
      </c>
    </row>
    <row r="12283" spans="1:3" x14ac:dyDescent="0.25">
      <c r="A12283" t="s">
        <v>133</v>
      </c>
      <c r="B12283" t="s">
        <v>137</v>
      </c>
      <c r="C12283" s="1">
        <v>0.34485652997892402</v>
      </c>
    </row>
    <row r="12284" spans="1:3" x14ac:dyDescent="0.25">
      <c r="A12284" t="s">
        <v>133</v>
      </c>
      <c r="B12284" t="s">
        <v>227</v>
      </c>
      <c r="C12284" s="1">
        <v>0.323665091404719</v>
      </c>
    </row>
    <row r="12285" spans="1:3" x14ac:dyDescent="0.25">
      <c r="A12285" t="s">
        <v>133</v>
      </c>
      <c r="B12285" t="s">
        <v>228</v>
      </c>
      <c r="C12285" s="1">
        <v>0.31366693646480798</v>
      </c>
    </row>
    <row r="12286" spans="1:3" x14ac:dyDescent="0.25">
      <c r="A12286" t="s">
        <v>133</v>
      </c>
      <c r="B12286" t="s">
        <v>230</v>
      </c>
      <c r="C12286" s="1">
        <v>0.29482108461951101</v>
      </c>
    </row>
    <row r="12287" spans="1:3" x14ac:dyDescent="0.25">
      <c r="A12287" t="s">
        <v>133</v>
      </c>
      <c r="B12287" t="s">
        <v>232</v>
      </c>
      <c r="C12287" s="1">
        <v>0.29064084057633399</v>
      </c>
    </row>
    <row r="12288" spans="1:3" x14ac:dyDescent="0.25">
      <c r="A12288" t="s">
        <v>133</v>
      </c>
      <c r="B12288" t="s">
        <v>233</v>
      </c>
      <c r="C12288" s="1">
        <v>0.30824260971780798</v>
      </c>
    </row>
    <row r="12289" spans="1:3" x14ac:dyDescent="0.25">
      <c r="A12289" t="s">
        <v>133</v>
      </c>
      <c r="B12289" t="s">
        <v>140</v>
      </c>
      <c r="C12289" s="1">
        <v>0.33301034575808902</v>
      </c>
    </row>
    <row r="12290" spans="1:3" x14ac:dyDescent="0.25">
      <c r="A12290" t="s">
        <v>133</v>
      </c>
      <c r="B12290" t="s">
        <v>141</v>
      </c>
      <c r="C12290" s="1">
        <v>0.31897401681781601</v>
      </c>
    </row>
    <row r="12291" spans="1:3" x14ac:dyDescent="0.25">
      <c r="A12291" t="s">
        <v>133</v>
      </c>
      <c r="B12291" t="s">
        <v>237</v>
      </c>
      <c r="C12291" s="1">
        <v>0.31222844552566598</v>
      </c>
    </row>
    <row r="12292" spans="1:3" x14ac:dyDescent="0.25">
      <c r="A12292" t="s">
        <v>133</v>
      </c>
      <c r="B12292" t="s">
        <v>239</v>
      </c>
      <c r="C12292" s="1">
        <v>0.33175991651664699</v>
      </c>
    </row>
    <row r="12293" spans="1:3" x14ac:dyDescent="0.25">
      <c r="A12293" t="s">
        <v>133</v>
      </c>
      <c r="B12293" t="s">
        <v>142</v>
      </c>
      <c r="C12293" s="1">
        <v>0.29295380592258202</v>
      </c>
    </row>
    <row r="12294" spans="1:3" x14ac:dyDescent="0.25">
      <c r="A12294" t="s">
        <v>133</v>
      </c>
      <c r="B12294" t="s">
        <v>143</v>
      </c>
      <c r="C12294" s="1">
        <v>0.29760869959135899</v>
      </c>
    </row>
    <row r="12295" spans="1:3" x14ac:dyDescent="0.25">
      <c r="A12295" t="s">
        <v>133</v>
      </c>
      <c r="B12295" t="s">
        <v>240</v>
      </c>
      <c r="C12295" s="1">
        <v>0.30251737613863</v>
      </c>
    </row>
    <row r="12296" spans="1:3" x14ac:dyDescent="0.25">
      <c r="A12296" t="s">
        <v>133</v>
      </c>
      <c r="B12296" t="s">
        <v>242</v>
      </c>
      <c r="C12296" s="1">
        <v>0.35748894574293899</v>
      </c>
    </row>
    <row r="12297" spans="1:3" x14ac:dyDescent="0.25">
      <c r="A12297" t="s">
        <v>133</v>
      </c>
      <c r="B12297" t="s">
        <v>146</v>
      </c>
      <c r="C12297" s="1">
        <v>0.29512202356116601</v>
      </c>
    </row>
    <row r="12298" spans="1:3" x14ac:dyDescent="0.25">
      <c r="A12298" t="s">
        <v>133</v>
      </c>
      <c r="B12298" t="s">
        <v>244</v>
      </c>
      <c r="C12298" s="1">
        <v>0.30159894470767301</v>
      </c>
    </row>
    <row r="12299" spans="1:3" x14ac:dyDescent="0.25">
      <c r="A12299" t="s">
        <v>133</v>
      </c>
      <c r="B12299" t="s">
        <v>249</v>
      </c>
      <c r="C12299" s="1">
        <v>0.29723559518299097</v>
      </c>
    </row>
    <row r="12300" spans="1:3" x14ac:dyDescent="0.25">
      <c r="A12300" t="s">
        <v>133</v>
      </c>
      <c r="B12300" t="s">
        <v>150</v>
      </c>
      <c r="C12300" s="1">
        <v>0.29306929861653902</v>
      </c>
    </row>
    <row r="12301" spans="1:3" x14ac:dyDescent="0.25">
      <c r="A12301" t="s">
        <v>133</v>
      </c>
      <c r="B12301" t="s">
        <v>250</v>
      </c>
      <c r="C12301" s="1">
        <v>0.29299772142671399</v>
      </c>
    </row>
    <row r="12302" spans="1:3" x14ac:dyDescent="0.25">
      <c r="A12302" t="s">
        <v>133</v>
      </c>
      <c r="B12302" t="s">
        <v>251</v>
      </c>
      <c r="C12302" s="1">
        <v>0.31462333849872198</v>
      </c>
    </row>
    <row r="12303" spans="1:3" x14ac:dyDescent="0.25">
      <c r="A12303" t="s">
        <v>133</v>
      </c>
      <c r="B12303" t="s">
        <v>253</v>
      </c>
      <c r="C12303" s="1">
        <v>0.32369549490779498</v>
      </c>
    </row>
    <row r="12304" spans="1:3" x14ac:dyDescent="0.25">
      <c r="A12304" t="s">
        <v>133</v>
      </c>
      <c r="B12304" t="s">
        <v>152</v>
      </c>
      <c r="C12304" s="1">
        <v>0.29002632424453001</v>
      </c>
    </row>
    <row r="12305" spans="1:3" x14ac:dyDescent="0.25">
      <c r="A12305" t="s">
        <v>133</v>
      </c>
      <c r="B12305" t="s">
        <v>263</v>
      </c>
      <c r="C12305" s="1">
        <v>0.29886527974258598</v>
      </c>
    </row>
    <row r="12306" spans="1:3" x14ac:dyDescent="0.25">
      <c r="A12306" t="s">
        <v>133</v>
      </c>
      <c r="B12306" t="s">
        <v>267</v>
      </c>
      <c r="C12306" s="1">
        <v>0.29164790870114499</v>
      </c>
    </row>
    <row r="12307" spans="1:3" x14ac:dyDescent="0.25">
      <c r="A12307" t="s">
        <v>133</v>
      </c>
      <c r="B12307" t="s">
        <v>270</v>
      </c>
      <c r="C12307" s="1">
        <v>0.293004890357287</v>
      </c>
    </row>
    <row r="12308" spans="1:3" x14ac:dyDescent="0.25">
      <c r="A12308" t="s">
        <v>133</v>
      </c>
      <c r="B12308" t="s">
        <v>271</v>
      </c>
      <c r="C12308" s="1">
        <v>0.32225125265296201</v>
      </c>
    </row>
    <row r="12309" spans="1:3" x14ac:dyDescent="0.25">
      <c r="A12309" t="s">
        <v>133</v>
      </c>
      <c r="B12309" t="s">
        <v>153</v>
      </c>
      <c r="C12309" s="1">
        <v>0.32280356800157101</v>
      </c>
    </row>
    <row r="12310" spans="1:3" x14ac:dyDescent="0.25">
      <c r="A12310" t="s">
        <v>412</v>
      </c>
      <c r="B12310" t="s">
        <v>208</v>
      </c>
      <c r="C12310" s="1">
        <v>0.33854126649636701</v>
      </c>
    </row>
    <row r="12311" spans="1:3" x14ac:dyDescent="0.25">
      <c r="A12311" t="s">
        <v>412</v>
      </c>
      <c r="B12311" t="s">
        <v>334</v>
      </c>
      <c r="C12311" s="1">
        <v>0.30445847959933597</v>
      </c>
    </row>
    <row r="12312" spans="1:3" x14ac:dyDescent="0.25">
      <c r="A12312" t="s">
        <v>412</v>
      </c>
      <c r="B12312" t="s">
        <v>227</v>
      </c>
      <c r="C12312" s="1">
        <v>0.29916273035754998</v>
      </c>
    </row>
    <row r="12313" spans="1:3" x14ac:dyDescent="0.25">
      <c r="A12313" t="s">
        <v>412</v>
      </c>
      <c r="B12313" t="s">
        <v>228</v>
      </c>
      <c r="C12313" s="1">
        <v>0.31619976193787502</v>
      </c>
    </row>
    <row r="12314" spans="1:3" x14ac:dyDescent="0.25">
      <c r="A12314" t="s">
        <v>412</v>
      </c>
      <c r="B12314" t="s">
        <v>231</v>
      </c>
      <c r="C12314" s="1">
        <v>0.34452683405733497</v>
      </c>
    </row>
    <row r="12315" spans="1:3" x14ac:dyDescent="0.25">
      <c r="A12315" t="s">
        <v>412</v>
      </c>
      <c r="B12315" t="s">
        <v>233</v>
      </c>
      <c r="C12315" s="1">
        <v>0.318020366731325</v>
      </c>
    </row>
    <row r="12316" spans="1:3" x14ac:dyDescent="0.25">
      <c r="A12316" t="s">
        <v>412</v>
      </c>
      <c r="B12316" t="s">
        <v>409</v>
      </c>
      <c r="C12316" s="1">
        <v>0.31531854806420401</v>
      </c>
    </row>
    <row r="12317" spans="1:3" x14ac:dyDescent="0.25">
      <c r="A12317" t="s">
        <v>412</v>
      </c>
      <c r="B12317" t="s">
        <v>236</v>
      </c>
      <c r="C12317" s="1">
        <v>0.31647746596042098</v>
      </c>
    </row>
    <row r="12318" spans="1:3" x14ac:dyDescent="0.25">
      <c r="A12318" t="s">
        <v>412</v>
      </c>
      <c r="B12318" t="s">
        <v>350</v>
      </c>
      <c r="C12318" s="1">
        <v>0.300360836190537</v>
      </c>
    </row>
    <row r="12319" spans="1:3" x14ac:dyDescent="0.25">
      <c r="A12319" t="s">
        <v>412</v>
      </c>
      <c r="B12319" t="s">
        <v>239</v>
      </c>
      <c r="C12319" s="1">
        <v>0.303757556250426</v>
      </c>
    </row>
    <row r="12320" spans="1:3" x14ac:dyDescent="0.25">
      <c r="A12320" t="s">
        <v>412</v>
      </c>
      <c r="B12320" t="s">
        <v>242</v>
      </c>
      <c r="C12320" s="1">
        <v>0.32729141355634001</v>
      </c>
    </row>
    <row r="12321" spans="1:3" x14ac:dyDescent="0.25">
      <c r="A12321" t="s">
        <v>412</v>
      </c>
      <c r="B12321" t="s">
        <v>250</v>
      </c>
      <c r="C12321" s="1">
        <v>0.31969269191791799</v>
      </c>
    </row>
    <row r="12322" spans="1:3" x14ac:dyDescent="0.25">
      <c r="A12322" t="s">
        <v>412</v>
      </c>
      <c r="B12322" t="s">
        <v>366</v>
      </c>
      <c r="C12322" s="1">
        <v>0.31314692237686598</v>
      </c>
    </row>
    <row r="12323" spans="1:3" x14ac:dyDescent="0.25">
      <c r="A12323" t="s">
        <v>412</v>
      </c>
      <c r="B12323" t="s">
        <v>368</v>
      </c>
      <c r="C12323" s="1">
        <v>0.31797785571321102</v>
      </c>
    </row>
    <row r="12324" spans="1:3" x14ac:dyDescent="0.25">
      <c r="A12324" t="s">
        <v>412</v>
      </c>
      <c r="B12324" t="s">
        <v>261</v>
      </c>
      <c r="C12324" s="1">
        <v>0.29702851746000303</v>
      </c>
    </row>
    <row r="12325" spans="1:3" x14ac:dyDescent="0.25">
      <c r="A12325" t="s">
        <v>412</v>
      </c>
      <c r="B12325" t="s">
        <v>267</v>
      </c>
      <c r="C12325" s="1">
        <v>0.28902978709858101</v>
      </c>
    </row>
    <row r="12326" spans="1:3" x14ac:dyDescent="0.25">
      <c r="A12326" t="s">
        <v>412</v>
      </c>
      <c r="B12326" t="s">
        <v>271</v>
      </c>
      <c r="C12326" s="1">
        <v>0.34468991860104198</v>
      </c>
    </row>
    <row r="12327" spans="1:3" x14ac:dyDescent="0.25">
      <c r="A12327" t="s">
        <v>207</v>
      </c>
      <c r="B12327" t="s">
        <v>162</v>
      </c>
      <c r="C12327" s="1">
        <v>0.31244059099814198</v>
      </c>
    </row>
    <row r="12328" spans="1:3" x14ac:dyDescent="0.25">
      <c r="A12328" t="s">
        <v>207</v>
      </c>
      <c r="B12328" t="s">
        <v>384</v>
      </c>
      <c r="C12328" s="1">
        <v>0.29991973734424698</v>
      </c>
    </row>
    <row r="12329" spans="1:3" x14ac:dyDescent="0.25">
      <c r="A12329" t="s">
        <v>207</v>
      </c>
      <c r="B12329" t="s">
        <v>192</v>
      </c>
      <c r="C12329" s="1">
        <v>0.31291315513190499</v>
      </c>
    </row>
    <row r="12330" spans="1:3" x14ac:dyDescent="0.25">
      <c r="A12330" t="s">
        <v>207</v>
      </c>
      <c r="B12330" t="s">
        <v>208</v>
      </c>
      <c r="C12330" s="1">
        <v>0.303819832846214</v>
      </c>
    </row>
    <row r="12331" spans="1:3" x14ac:dyDescent="0.25">
      <c r="A12331" t="s">
        <v>207</v>
      </c>
      <c r="B12331" t="s">
        <v>135</v>
      </c>
      <c r="C12331" s="1">
        <v>0.32082379227801699</v>
      </c>
    </row>
    <row r="12332" spans="1:3" x14ac:dyDescent="0.25">
      <c r="A12332" t="s">
        <v>207</v>
      </c>
      <c r="B12332" t="s">
        <v>222</v>
      </c>
      <c r="C12332" s="1">
        <v>0.30790716005040197</v>
      </c>
    </row>
    <row r="12333" spans="1:3" x14ac:dyDescent="0.25">
      <c r="A12333" t="s">
        <v>207</v>
      </c>
      <c r="B12333" t="s">
        <v>137</v>
      </c>
      <c r="C12333" s="1">
        <v>0.29079377669655398</v>
      </c>
    </row>
    <row r="12334" spans="1:3" x14ac:dyDescent="0.25">
      <c r="A12334" t="s">
        <v>207</v>
      </c>
      <c r="B12334" t="s">
        <v>227</v>
      </c>
      <c r="C12334" s="1">
        <v>0.29484446852777502</v>
      </c>
    </row>
    <row r="12335" spans="1:3" x14ac:dyDescent="0.25">
      <c r="A12335" t="s">
        <v>207</v>
      </c>
      <c r="B12335" t="s">
        <v>228</v>
      </c>
      <c r="C12335" s="1">
        <v>0.29657414550309602</v>
      </c>
    </row>
    <row r="12336" spans="1:3" x14ac:dyDescent="0.25">
      <c r="A12336" t="s">
        <v>207</v>
      </c>
      <c r="B12336" t="s">
        <v>229</v>
      </c>
      <c r="C12336" s="1">
        <v>0.31426165595361799</v>
      </c>
    </row>
    <row r="12337" spans="1:3" x14ac:dyDescent="0.25">
      <c r="A12337" t="s">
        <v>207</v>
      </c>
      <c r="B12337" t="s">
        <v>342</v>
      </c>
      <c r="C12337" s="1">
        <v>0.29369620313388001</v>
      </c>
    </row>
    <row r="12338" spans="1:3" x14ac:dyDescent="0.25">
      <c r="A12338" t="s">
        <v>207</v>
      </c>
      <c r="B12338" t="s">
        <v>344</v>
      </c>
      <c r="C12338" s="1">
        <v>0.29153485774111099</v>
      </c>
    </row>
    <row r="12339" spans="1:3" x14ac:dyDescent="0.25">
      <c r="A12339" t="s">
        <v>207</v>
      </c>
      <c r="B12339" t="s">
        <v>232</v>
      </c>
      <c r="C12339" s="1">
        <v>0.29815882025709201</v>
      </c>
    </row>
    <row r="12340" spans="1:3" x14ac:dyDescent="0.25">
      <c r="A12340" t="s">
        <v>207</v>
      </c>
      <c r="B12340" t="s">
        <v>141</v>
      </c>
      <c r="C12340" s="1">
        <v>0.31506408974104799</v>
      </c>
    </row>
    <row r="12341" spans="1:3" x14ac:dyDescent="0.25">
      <c r="A12341" t="s">
        <v>207</v>
      </c>
      <c r="B12341" t="s">
        <v>237</v>
      </c>
      <c r="C12341" s="1">
        <v>0.29589502338131102</v>
      </c>
    </row>
    <row r="12342" spans="1:3" x14ac:dyDescent="0.25">
      <c r="A12342" t="s">
        <v>207</v>
      </c>
      <c r="B12342" t="s">
        <v>239</v>
      </c>
      <c r="C12342" s="1">
        <v>0.31668577445659502</v>
      </c>
    </row>
    <row r="12343" spans="1:3" x14ac:dyDescent="0.25">
      <c r="A12343" t="s">
        <v>207</v>
      </c>
      <c r="B12343" t="s">
        <v>142</v>
      </c>
      <c r="C12343" s="1">
        <v>0.297187954933405</v>
      </c>
    </row>
    <row r="12344" spans="1:3" x14ac:dyDescent="0.25">
      <c r="A12344" t="s">
        <v>207</v>
      </c>
      <c r="B12344" t="s">
        <v>143</v>
      </c>
      <c r="C12344" s="1">
        <v>0.31178241640868898</v>
      </c>
    </row>
    <row r="12345" spans="1:3" x14ac:dyDescent="0.25">
      <c r="A12345" t="s">
        <v>207</v>
      </c>
      <c r="B12345" t="s">
        <v>241</v>
      </c>
      <c r="C12345" s="1">
        <v>0.29782140013810599</v>
      </c>
    </row>
    <row r="12346" spans="1:3" x14ac:dyDescent="0.25">
      <c r="A12346" t="s">
        <v>207</v>
      </c>
      <c r="B12346" t="s">
        <v>242</v>
      </c>
      <c r="C12346" s="1">
        <v>0.32622042151747499</v>
      </c>
    </row>
    <row r="12347" spans="1:3" x14ac:dyDescent="0.25">
      <c r="A12347" t="s">
        <v>207</v>
      </c>
      <c r="B12347" t="s">
        <v>145</v>
      </c>
      <c r="C12347" s="1">
        <v>0.30263386601902198</v>
      </c>
    </row>
    <row r="12348" spans="1:3" x14ac:dyDescent="0.25">
      <c r="A12348" t="s">
        <v>207</v>
      </c>
      <c r="B12348" t="s">
        <v>146</v>
      </c>
      <c r="C12348" s="1">
        <v>0.30222926159036101</v>
      </c>
    </row>
    <row r="12349" spans="1:3" x14ac:dyDescent="0.25">
      <c r="A12349" t="s">
        <v>207</v>
      </c>
      <c r="B12349" t="s">
        <v>243</v>
      </c>
      <c r="C12349" s="1">
        <v>0.28969296899126201</v>
      </c>
    </row>
    <row r="12350" spans="1:3" x14ac:dyDescent="0.25">
      <c r="A12350" t="s">
        <v>207</v>
      </c>
      <c r="B12350" t="s">
        <v>244</v>
      </c>
      <c r="C12350" s="1">
        <v>0.30289762234784501</v>
      </c>
    </row>
    <row r="12351" spans="1:3" x14ac:dyDescent="0.25">
      <c r="A12351" t="s">
        <v>207</v>
      </c>
      <c r="B12351" t="s">
        <v>245</v>
      </c>
      <c r="C12351" s="1">
        <v>0.30127740765757499</v>
      </c>
    </row>
    <row r="12352" spans="1:3" x14ac:dyDescent="0.25">
      <c r="A12352" t="s">
        <v>207</v>
      </c>
      <c r="B12352" t="s">
        <v>359</v>
      </c>
      <c r="C12352" s="1">
        <v>0.29619620257595303</v>
      </c>
    </row>
    <row r="12353" spans="1:3" x14ac:dyDescent="0.25">
      <c r="A12353" t="s">
        <v>207</v>
      </c>
      <c r="B12353" t="s">
        <v>247</v>
      </c>
      <c r="C12353" s="1">
        <v>0.31694072769174803</v>
      </c>
    </row>
    <row r="12354" spans="1:3" x14ac:dyDescent="0.25">
      <c r="A12354" t="s">
        <v>207</v>
      </c>
      <c r="B12354" t="s">
        <v>389</v>
      </c>
      <c r="C12354" s="1">
        <v>0.29481296661578299</v>
      </c>
    </row>
    <row r="12355" spans="1:3" x14ac:dyDescent="0.25">
      <c r="A12355" t="s">
        <v>207</v>
      </c>
      <c r="B12355" t="s">
        <v>250</v>
      </c>
      <c r="C12355" s="1">
        <v>0.32096996334762001</v>
      </c>
    </row>
    <row r="12356" spans="1:3" x14ac:dyDescent="0.25">
      <c r="A12356" t="s">
        <v>207</v>
      </c>
      <c r="B12356" t="s">
        <v>253</v>
      </c>
      <c r="C12356" s="1">
        <v>0.32337047508641498</v>
      </c>
    </row>
    <row r="12357" spans="1:3" x14ac:dyDescent="0.25">
      <c r="A12357" t="s">
        <v>207</v>
      </c>
      <c r="B12357" t="s">
        <v>152</v>
      </c>
      <c r="C12357" s="1">
        <v>0.30564479762848501</v>
      </c>
    </row>
    <row r="12358" spans="1:3" x14ac:dyDescent="0.25">
      <c r="A12358" t="s">
        <v>207</v>
      </c>
      <c r="B12358" t="s">
        <v>254</v>
      </c>
      <c r="C12358" s="1">
        <v>0.31653048178818399</v>
      </c>
    </row>
    <row r="12359" spans="1:3" x14ac:dyDescent="0.25">
      <c r="A12359" t="s">
        <v>207</v>
      </c>
      <c r="B12359" t="s">
        <v>255</v>
      </c>
      <c r="C12359" s="1">
        <v>0.289007057555909</v>
      </c>
    </row>
    <row r="12360" spans="1:3" x14ac:dyDescent="0.25">
      <c r="A12360" t="s">
        <v>207</v>
      </c>
      <c r="B12360" t="s">
        <v>259</v>
      </c>
      <c r="C12360" s="1">
        <v>0.31450022611269801</v>
      </c>
    </row>
    <row r="12361" spans="1:3" x14ac:dyDescent="0.25">
      <c r="A12361" t="s">
        <v>207</v>
      </c>
      <c r="B12361" t="s">
        <v>268</v>
      </c>
      <c r="C12361" s="1">
        <v>0.32021301512787798</v>
      </c>
    </row>
    <row r="12362" spans="1:3" x14ac:dyDescent="0.25">
      <c r="A12362" t="s">
        <v>207</v>
      </c>
      <c r="B12362" t="s">
        <v>270</v>
      </c>
      <c r="C12362" s="1">
        <v>0.29094482361257001</v>
      </c>
    </row>
    <row r="12363" spans="1:3" x14ac:dyDescent="0.25">
      <c r="A12363" t="s">
        <v>207</v>
      </c>
      <c r="B12363" t="s">
        <v>377</v>
      </c>
      <c r="C12363" s="1">
        <v>0.30989943497616401</v>
      </c>
    </row>
    <row r="12364" spans="1:3" x14ac:dyDescent="0.25">
      <c r="A12364" t="s">
        <v>207</v>
      </c>
      <c r="B12364" t="s">
        <v>153</v>
      </c>
      <c r="C12364" s="1">
        <v>0.30366907941531401</v>
      </c>
    </row>
    <row r="12365" spans="1:3" x14ac:dyDescent="0.25">
      <c r="A12365" t="s">
        <v>208</v>
      </c>
      <c r="B12365" t="s">
        <v>154</v>
      </c>
      <c r="C12365" s="1">
        <v>0.35603889425292701</v>
      </c>
    </row>
    <row r="12366" spans="1:3" x14ac:dyDescent="0.25">
      <c r="A12366" t="s">
        <v>208</v>
      </c>
      <c r="B12366" t="s">
        <v>155</v>
      </c>
      <c r="C12366" s="1">
        <v>0.34824572884535998</v>
      </c>
    </row>
    <row r="12367" spans="1:3" x14ac:dyDescent="0.25">
      <c r="A12367" t="s">
        <v>208</v>
      </c>
      <c r="B12367" t="s">
        <v>162</v>
      </c>
      <c r="C12367" s="1">
        <v>0.36456091366424698</v>
      </c>
    </row>
    <row r="12368" spans="1:3" x14ac:dyDescent="0.25">
      <c r="A12368" t="s">
        <v>208</v>
      </c>
      <c r="B12368" t="s">
        <v>118</v>
      </c>
      <c r="C12368" s="1">
        <v>0.32247012281541099</v>
      </c>
    </row>
    <row r="12369" spans="1:3" x14ac:dyDescent="0.25">
      <c r="A12369" t="s">
        <v>208</v>
      </c>
      <c r="B12369" t="s">
        <v>303</v>
      </c>
      <c r="C12369" s="1">
        <v>0.351946574549868</v>
      </c>
    </row>
    <row r="12370" spans="1:3" x14ac:dyDescent="0.25">
      <c r="A12370" t="s">
        <v>208</v>
      </c>
      <c r="B12370" t="s">
        <v>304</v>
      </c>
      <c r="C12370" s="1">
        <v>0.34200807519357601</v>
      </c>
    </row>
    <row r="12371" spans="1:3" x14ac:dyDescent="0.25">
      <c r="A12371" t="s">
        <v>208</v>
      </c>
      <c r="B12371" t="s">
        <v>192</v>
      </c>
      <c r="C12371" s="1">
        <v>0.33129301646534698</v>
      </c>
    </row>
    <row r="12372" spans="1:3" x14ac:dyDescent="0.25">
      <c r="A12372" t="s">
        <v>208</v>
      </c>
      <c r="B12372" t="s">
        <v>209</v>
      </c>
      <c r="C12372" s="1">
        <v>0.34986243514561499</v>
      </c>
    </row>
    <row r="12373" spans="1:3" x14ac:dyDescent="0.25">
      <c r="A12373" t="s">
        <v>208</v>
      </c>
      <c r="B12373" t="s">
        <v>379</v>
      </c>
      <c r="C12373" s="1">
        <v>0.29438363806954898</v>
      </c>
    </row>
    <row r="12374" spans="1:3" x14ac:dyDescent="0.25">
      <c r="A12374" t="s">
        <v>208</v>
      </c>
      <c r="B12374" t="s">
        <v>210</v>
      </c>
      <c r="C12374" s="1">
        <v>0.35145157651106301</v>
      </c>
    </row>
    <row r="12375" spans="1:3" x14ac:dyDescent="0.25">
      <c r="A12375" t="s">
        <v>208</v>
      </c>
      <c r="B12375" t="s">
        <v>211</v>
      </c>
      <c r="C12375" s="1">
        <v>0.35911789080154</v>
      </c>
    </row>
    <row r="12376" spans="1:3" x14ac:dyDescent="0.25">
      <c r="A12376" t="s">
        <v>208</v>
      </c>
      <c r="B12376" t="s">
        <v>329</v>
      </c>
      <c r="C12376" s="1">
        <v>0.32935590741068699</v>
      </c>
    </row>
    <row r="12377" spans="1:3" x14ac:dyDescent="0.25">
      <c r="A12377" t="s">
        <v>208</v>
      </c>
      <c r="B12377" t="s">
        <v>212</v>
      </c>
      <c r="C12377" s="1">
        <v>0.34684709179573098</v>
      </c>
    </row>
    <row r="12378" spans="1:3" x14ac:dyDescent="0.25">
      <c r="A12378" t="s">
        <v>208</v>
      </c>
      <c r="B12378" t="s">
        <v>397</v>
      </c>
      <c r="C12378" s="1">
        <v>0.31432312552911801</v>
      </c>
    </row>
    <row r="12379" spans="1:3" x14ac:dyDescent="0.25">
      <c r="A12379" t="s">
        <v>208</v>
      </c>
      <c r="B12379" t="s">
        <v>330</v>
      </c>
      <c r="C12379" s="1">
        <v>0.29514039047741197</v>
      </c>
    </row>
    <row r="12380" spans="1:3" x14ac:dyDescent="0.25">
      <c r="A12380" t="s">
        <v>208</v>
      </c>
      <c r="B12380" t="s">
        <v>134</v>
      </c>
      <c r="C12380" s="1">
        <v>0.30724487120463101</v>
      </c>
    </row>
    <row r="12381" spans="1:3" x14ac:dyDescent="0.25">
      <c r="A12381" t="s">
        <v>208</v>
      </c>
      <c r="B12381" t="s">
        <v>213</v>
      </c>
      <c r="C12381" s="1">
        <v>0.37720217264398498</v>
      </c>
    </row>
    <row r="12382" spans="1:3" x14ac:dyDescent="0.25">
      <c r="A12382" t="s">
        <v>208</v>
      </c>
      <c r="B12382" t="s">
        <v>331</v>
      </c>
      <c r="C12382" s="1">
        <v>0.34398494109815497</v>
      </c>
    </row>
    <row r="12383" spans="1:3" x14ac:dyDescent="0.25">
      <c r="A12383" t="s">
        <v>208</v>
      </c>
      <c r="B12383" t="s">
        <v>214</v>
      </c>
      <c r="C12383" s="1">
        <v>0.380464674493874</v>
      </c>
    </row>
    <row r="12384" spans="1:3" x14ac:dyDescent="0.25">
      <c r="A12384" t="s">
        <v>208</v>
      </c>
      <c r="B12384" t="s">
        <v>332</v>
      </c>
      <c r="C12384" s="1">
        <v>0.34394133837033802</v>
      </c>
    </row>
    <row r="12385" spans="1:3" x14ac:dyDescent="0.25">
      <c r="A12385" t="s">
        <v>208</v>
      </c>
      <c r="B12385" t="s">
        <v>215</v>
      </c>
      <c r="C12385" s="1">
        <v>0.35666404184788297</v>
      </c>
    </row>
    <row r="12386" spans="1:3" x14ac:dyDescent="0.25">
      <c r="A12386" t="s">
        <v>208</v>
      </c>
      <c r="B12386" t="s">
        <v>216</v>
      </c>
      <c r="C12386" s="1">
        <v>0.337713848548511</v>
      </c>
    </row>
    <row r="12387" spans="1:3" x14ac:dyDescent="0.25">
      <c r="A12387" t="s">
        <v>208</v>
      </c>
      <c r="B12387" t="s">
        <v>135</v>
      </c>
      <c r="C12387" s="1">
        <v>0.34858218139458003</v>
      </c>
    </row>
    <row r="12388" spans="1:3" x14ac:dyDescent="0.25">
      <c r="A12388" t="s">
        <v>208</v>
      </c>
      <c r="B12388" t="s">
        <v>217</v>
      </c>
      <c r="C12388" s="1">
        <v>0.33694125844849898</v>
      </c>
    </row>
    <row r="12389" spans="1:3" x14ac:dyDescent="0.25">
      <c r="A12389" t="s">
        <v>208</v>
      </c>
      <c r="B12389" t="s">
        <v>333</v>
      </c>
      <c r="C12389" s="1">
        <v>0.30347812986356998</v>
      </c>
    </row>
    <row r="12390" spans="1:3" x14ac:dyDescent="0.25">
      <c r="A12390" t="s">
        <v>208</v>
      </c>
      <c r="B12390" t="s">
        <v>218</v>
      </c>
      <c r="C12390" s="1">
        <v>0.35584849301108401</v>
      </c>
    </row>
    <row r="12391" spans="1:3" x14ac:dyDescent="0.25">
      <c r="A12391" t="s">
        <v>208</v>
      </c>
      <c r="B12391" t="s">
        <v>334</v>
      </c>
      <c r="C12391" s="1">
        <v>0.36230786168345902</v>
      </c>
    </row>
    <row r="12392" spans="1:3" x14ac:dyDescent="0.25">
      <c r="A12392" t="s">
        <v>208</v>
      </c>
      <c r="B12392" t="s">
        <v>136</v>
      </c>
      <c r="C12392" s="1">
        <v>0.29990223684385398</v>
      </c>
    </row>
    <row r="12393" spans="1:3" x14ac:dyDescent="0.25">
      <c r="A12393" t="s">
        <v>208</v>
      </c>
      <c r="B12393" t="s">
        <v>219</v>
      </c>
      <c r="C12393" s="1">
        <v>0.35139879788960798</v>
      </c>
    </row>
    <row r="12394" spans="1:3" x14ac:dyDescent="0.25">
      <c r="A12394" t="s">
        <v>208</v>
      </c>
      <c r="B12394" t="s">
        <v>220</v>
      </c>
      <c r="C12394" s="1">
        <v>0.33643789374336203</v>
      </c>
    </row>
    <row r="12395" spans="1:3" x14ac:dyDescent="0.25">
      <c r="A12395" t="s">
        <v>208</v>
      </c>
      <c r="B12395" t="s">
        <v>398</v>
      </c>
      <c r="C12395" s="1">
        <v>0.32426694369003101</v>
      </c>
    </row>
    <row r="12396" spans="1:3" x14ac:dyDescent="0.25">
      <c r="A12396" t="s">
        <v>208</v>
      </c>
      <c r="B12396" t="s">
        <v>221</v>
      </c>
      <c r="C12396" s="1">
        <v>0.34424603967200801</v>
      </c>
    </row>
    <row r="12397" spans="1:3" x14ac:dyDescent="0.25">
      <c r="A12397" t="s">
        <v>208</v>
      </c>
      <c r="B12397" t="s">
        <v>222</v>
      </c>
      <c r="C12397" s="1">
        <v>0.30418111575461898</v>
      </c>
    </row>
    <row r="12398" spans="1:3" x14ac:dyDescent="0.25">
      <c r="A12398" t="s">
        <v>208</v>
      </c>
      <c r="B12398" t="s">
        <v>223</v>
      </c>
      <c r="C12398" s="1">
        <v>0.31804250372915299</v>
      </c>
    </row>
    <row r="12399" spans="1:3" x14ac:dyDescent="0.25">
      <c r="A12399" t="s">
        <v>208</v>
      </c>
      <c r="B12399" t="s">
        <v>399</v>
      </c>
      <c r="C12399" s="1">
        <v>0.31732083465306299</v>
      </c>
    </row>
    <row r="12400" spans="1:3" x14ac:dyDescent="0.25">
      <c r="A12400" t="s">
        <v>208</v>
      </c>
      <c r="B12400" t="s">
        <v>335</v>
      </c>
      <c r="C12400" s="1">
        <v>0.330133754425534</v>
      </c>
    </row>
    <row r="12401" spans="1:3" x14ac:dyDescent="0.25">
      <c r="A12401" t="s">
        <v>208</v>
      </c>
      <c r="B12401" t="s">
        <v>336</v>
      </c>
      <c r="C12401" s="1">
        <v>0.31476911255611401</v>
      </c>
    </row>
    <row r="12402" spans="1:3" x14ac:dyDescent="0.25">
      <c r="A12402" t="s">
        <v>208</v>
      </c>
      <c r="B12402" t="s">
        <v>224</v>
      </c>
      <c r="C12402" s="1">
        <v>0.341656157019955</v>
      </c>
    </row>
    <row r="12403" spans="1:3" x14ac:dyDescent="0.25">
      <c r="A12403" t="s">
        <v>208</v>
      </c>
      <c r="B12403" t="s">
        <v>337</v>
      </c>
      <c r="C12403" s="1">
        <v>0.328768718473333</v>
      </c>
    </row>
    <row r="12404" spans="1:3" x14ac:dyDescent="0.25">
      <c r="A12404" t="s">
        <v>208</v>
      </c>
      <c r="B12404" t="s">
        <v>225</v>
      </c>
      <c r="C12404" s="1">
        <v>0.33822245030677101</v>
      </c>
    </row>
    <row r="12405" spans="1:3" x14ac:dyDescent="0.25">
      <c r="A12405" t="s">
        <v>208</v>
      </c>
      <c r="B12405" t="s">
        <v>338</v>
      </c>
      <c r="C12405" s="1">
        <v>0.333183199241193</v>
      </c>
    </row>
    <row r="12406" spans="1:3" x14ac:dyDescent="0.25">
      <c r="A12406" t="s">
        <v>208</v>
      </c>
      <c r="B12406" t="s">
        <v>226</v>
      </c>
      <c r="C12406" s="1">
        <v>0.34801236542325498</v>
      </c>
    </row>
    <row r="12407" spans="1:3" x14ac:dyDescent="0.25">
      <c r="A12407" t="s">
        <v>208</v>
      </c>
      <c r="B12407" t="s">
        <v>137</v>
      </c>
      <c r="C12407" s="1">
        <v>0.361694935823623</v>
      </c>
    </row>
    <row r="12408" spans="1:3" x14ac:dyDescent="0.25">
      <c r="A12408" t="s">
        <v>208</v>
      </c>
      <c r="B12408" t="s">
        <v>227</v>
      </c>
      <c r="C12408" s="1">
        <v>0.379556755369518</v>
      </c>
    </row>
    <row r="12409" spans="1:3" x14ac:dyDescent="0.25">
      <c r="A12409" t="s">
        <v>208</v>
      </c>
      <c r="B12409" t="s">
        <v>339</v>
      </c>
      <c r="C12409" s="1">
        <v>0.37198838006206802</v>
      </c>
    </row>
    <row r="12410" spans="1:3" x14ac:dyDescent="0.25">
      <c r="A12410" t="s">
        <v>208</v>
      </c>
      <c r="B12410" t="s">
        <v>228</v>
      </c>
      <c r="C12410" s="1">
        <v>0.37017323938152702</v>
      </c>
    </row>
    <row r="12411" spans="1:3" x14ac:dyDescent="0.25">
      <c r="A12411" t="s">
        <v>208</v>
      </c>
      <c r="B12411" t="s">
        <v>138</v>
      </c>
      <c r="C12411" s="1">
        <v>0.30017917901603403</v>
      </c>
    </row>
    <row r="12412" spans="1:3" x14ac:dyDescent="0.25">
      <c r="A12412" t="s">
        <v>208</v>
      </c>
      <c r="B12412" t="s">
        <v>229</v>
      </c>
      <c r="C12412" s="1">
        <v>0.35620691349623901</v>
      </c>
    </row>
    <row r="12413" spans="1:3" x14ac:dyDescent="0.25">
      <c r="A12413" t="s">
        <v>208</v>
      </c>
      <c r="B12413" t="s">
        <v>341</v>
      </c>
      <c r="C12413" s="1">
        <v>0.32124873435582302</v>
      </c>
    </row>
    <row r="12414" spans="1:3" x14ac:dyDescent="0.25">
      <c r="A12414" t="s">
        <v>208</v>
      </c>
      <c r="B12414" t="s">
        <v>342</v>
      </c>
      <c r="C12414" s="1">
        <v>0.32354270367405602</v>
      </c>
    </row>
    <row r="12415" spans="1:3" x14ac:dyDescent="0.25">
      <c r="A12415" t="s">
        <v>208</v>
      </c>
      <c r="B12415" t="s">
        <v>230</v>
      </c>
      <c r="C12415" s="1">
        <v>0.34460683584139401</v>
      </c>
    </row>
    <row r="12416" spans="1:3" x14ac:dyDescent="0.25">
      <c r="A12416" t="s">
        <v>208</v>
      </c>
      <c r="B12416" t="s">
        <v>413</v>
      </c>
      <c r="C12416" s="1">
        <v>0.33248418066395902</v>
      </c>
    </row>
    <row r="12417" spans="1:3" x14ac:dyDescent="0.25">
      <c r="A12417" t="s">
        <v>208</v>
      </c>
      <c r="B12417" t="s">
        <v>400</v>
      </c>
      <c r="C12417" s="1">
        <v>0.31045738900047898</v>
      </c>
    </row>
    <row r="12418" spans="1:3" x14ac:dyDescent="0.25">
      <c r="A12418" t="s">
        <v>208</v>
      </c>
      <c r="B12418" t="s">
        <v>231</v>
      </c>
      <c r="C12418" s="1">
        <v>0.36221158003060999</v>
      </c>
    </row>
    <row r="12419" spans="1:3" x14ac:dyDescent="0.25">
      <c r="A12419" t="s">
        <v>208</v>
      </c>
      <c r="B12419" t="s">
        <v>343</v>
      </c>
      <c r="C12419" s="1">
        <v>0.35711497389480101</v>
      </c>
    </row>
    <row r="12420" spans="1:3" x14ac:dyDescent="0.25">
      <c r="A12420" t="s">
        <v>208</v>
      </c>
      <c r="B12420" t="s">
        <v>344</v>
      </c>
      <c r="C12420" s="1">
        <v>0.33185536781871899</v>
      </c>
    </row>
    <row r="12421" spans="1:3" x14ac:dyDescent="0.25">
      <c r="A12421" t="s">
        <v>208</v>
      </c>
      <c r="B12421" t="s">
        <v>232</v>
      </c>
      <c r="C12421" s="1">
        <v>0.34859808198659697</v>
      </c>
    </row>
    <row r="12422" spans="1:3" x14ac:dyDescent="0.25">
      <c r="A12422" t="s">
        <v>208</v>
      </c>
      <c r="B12422" t="s">
        <v>139</v>
      </c>
      <c r="C12422" s="1">
        <v>0.30917876005456402</v>
      </c>
    </row>
    <row r="12423" spans="1:3" x14ac:dyDescent="0.25">
      <c r="A12423" t="s">
        <v>208</v>
      </c>
      <c r="B12423" t="s">
        <v>233</v>
      </c>
      <c r="C12423" s="1">
        <v>0.37597864698736</v>
      </c>
    </row>
    <row r="12424" spans="1:3" x14ac:dyDescent="0.25">
      <c r="A12424" t="s">
        <v>208</v>
      </c>
      <c r="B12424" t="s">
        <v>140</v>
      </c>
      <c r="C12424" s="1">
        <v>0.36919841190344999</v>
      </c>
    </row>
    <row r="12425" spans="1:3" x14ac:dyDescent="0.25">
      <c r="A12425" t="s">
        <v>208</v>
      </c>
      <c r="B12425" t="s">
        <v>234</v>
      </c>
      <c r="C12425" s="1">
        <v>0.35580391966652303</v>
      </c>
    </row>
    <row r="12426" spans="1:3" x14ac:dyDescent="0.25">
      <c r="A12426" t="s">
        <v>208</v>
      </c>
      <c r="B12426" t="s">
        <v>414</v>
      </c>
      <c r="C12426" s="1">
        <v>0.34759636170066799</v>
      </c>
    </row>
    <row r="12427" spans="1:3" x14ac:dyDescent="0.25">
      <c r="A12427" t="s">
        <v>208</v>
      </c>
      <c r="B12427" t="s">
        <v>409</v>
      </c>
      <c r="C12427" s="1">
        <v>0.35340914830780401</v>
      </c>
    </row>
    <row r="12428" spans="1:3" x14ac:dyDescent="0.25">
      <c r="A12428" t="s">
        <v>208</v>
      </c>
      <c r="B12428" t="s">
        <v>235</v>
      </c>
      <c r="C12428" s="1">
        <v>0.385419741194648</v>
      </c>
    </row>
    <row r="12429" spans="1:3" x14ac:dyDescent="0.25">
      <c r="A12429" t="s">
        <v>208</v>
      </c>
      <c r="B12429" t="s">
        <v>345</v>
      </c>
      <c r="C12429" s="1">
        <v>0.34750798207089401</v>
      </c>
    </row>
    <row r="12430" spans="1:3" x14ac:dyDescent="0.25">
      <c r="A12430" t="s">
        <v>208</v>
      </c>
      <c r="B12430" t="s">
        <v>424</v>
      </c>
      <c r="C12430" s="1">
        <v>0.29303432991200501</v>
      </c>
    </row>
    <row r="12431" spans="1:3" x14ac:dyDescent="0.25">
      <c r="A12431" t="s">
        <v>208</v>
      </c>
      <c r="B12431" t="s">
        <v>236</v>
      </c>
      <c r="C12431" s="1">
        <v>0.34155800232362898</v>
      </c>
    </row>
    <row r="12432" spans="1:3" x14ac:dyDescent="0.25">
      <c r="A12432" t="s">
        <v>208</v>
      </c>
      <c r="B12432" t="s">
        <v>141</v>
      </c>
      <c r="C12432" s="1">
        <v>0.36092954757406598</v>
      </c>
    </row>
    <row r="12433" spans="1:3" x14ac:dyDescent="0.25">
      <c r="A12433" t="s">
        <v>208</v>
      </c>
      <c r="B12433" t="s">
        <v>401</v>
      </c>
      <c r="C12433" s="1">
        <v>0.29907457767094098</v>
      </c>
    </row>
    <row r="12434" spans="1:3" x14ac:dyDescent="0.25">
      <c r="A12434" t="s">
        <v>208</v>
      </c>
      <c r="B12434" t="s">
        <v>346</v>
      </c>
      <c r="C12434" s="1">
        <v>0.33204697127225502</v>
      </c>
    </row>
    <row r="12435" spans="1:3" x14ac:dyDescent="0.25">
      <c r="A12435" t="s">
        <v>208</v>
      </c>
      <c r="B12435" t="s">
        <v>347</v>
      </c>
      <c r="C12435" s="1">
        <v>0.33980309990867402</v>
      </c>
    </row>
    <row r="12436" spans="1:3" x14ac:dyDescent="0.25">
      <c r="A12436" t="s">
        <v>208</v>
      </c>
      <c r="B12436" t="s">
        <v>348</v>
      </c>
      <c r="C12436" s="1">
        <v>0.31830124328439302</v>
      </c>
    </row>
    <row r="12437" spans="1:3" x14ac:dyDescent="0.25">
      <c r="A12437" t="s">
        <v>208</v>
      </c>
      <c r="B12437" t="s">
        <v>349</v>
      </c>
      <c r="C12437" s="1">
        <v>0.34134871040394199</v>
      </c>
    </row>
    <row r="12438" spans="1:3" x14ac:dyDescent="0.25">
      <c r="A12438" t="s">
        <v>208</v>
      </c>
      <c r="B12438" t="s">
        <v>350</v>
      </c>
      <c r="C12438" s="1">
        <v>0.34055361797141098</v>
      </c>
    </row>
    <row r="12439" spans="1:3" x14ac:dyDescent="0.25">
      <c r="A12439" t="s">
        <v>208</v>
      </c>
      <c r="B12439" t="s">
        <v>351</v>
      </c>
      <c r="C12439" s="1">
        <v>0.32509032820148198</v>
      </c>
    </row>
    <row r="12440" spans="1:3" x14ac:dyDescent="0.25">
      <c r="A12440" t="s">
        <v>208</v>
      </c>
      <c r="B12440" t="s">
        <v>388</v>
      </c>
      <c r="C12440" s="1">
        <v>0.31281707372982198</v>
      </c>
    </row>
    <row r="12441" spans="1:3" x14ac:dyDescent="0.25">
      <c r="A12441" t="s">
        <v>208</v>
      </c>
      <c r="B12441" t="s">
        <v>237</v>
      </c>
      <c r="C12441" s="1">
        <v>0.35806454367747498</v>
      </c>
    </row>
    <row r="12442" spans="1:3" x14ac:dyDescent="0.25">
      <c r="A12442" t="s">
        <v>208</v>
      </c>
      <c r="B12442" t="s">
        <v>238</v>
      </c>
      <c r="C12442" s="1">
        <v>0.32047485665235997</v>
      </c>
    </row>
    <row r="12443" spans="1:3" x14ac:dyDescent="0.25">
      <c r="A12443" t="s">
        <v>208</v>
      </c>
      <c r="B12443" t="s">
        <v>239</v>
      </c>
      <c r="C12443" s="1">
        <v>0.38280437444596999</v>
      </c>
    </row>
    <row r="12444" spans="1:3" x14ac:dyDescent="0.25">
      <c r="A12444" t="s">
        <v>208</v>
      </c>
      <c r="B12444" t="s">
        <v>142</v>
      </c>
      <c r="C12444" s="1">
        <v>0.365248665281447</v>
      </c>
    </row>
    <row r="12445" spans="1:3" x14ac:dyDescent="0.25">
      <c r="A12445" t="s">
        <v>208</v>
      </c>
      <c r="B12445" t="s">
        <v>143</v>
      </c>
      <c r="C12445" s="1">
        <v>0.33720676731022198</v>
      </c>
    </row>
    <row r="12446" spans="1:3" x14ac:dyDescent="0.25">
      <c r="A12446" t="s">
        <v>208</v>
      </c>
      <c r="B12446" t="s">
        <v>240</v>
      </c>
      <c r="C12446" s="1">
        <v>0.34961085645875201</v>
      </c>
    </row>
    <row r="12447" spans="1:3" x14ac:dyDescent="0.25">
      <c r="A12447" t="s">
        <v>208</v>
      </c>
      <c r="B12447" t="s">
        <v>425</v>
      </c>
      <c r="C12447" s="1">
        <v>0.30178799657251898</v>
      </c>
    </row>
    <row r="12448" spans="1:3" x14ac:dyDescent="0.25">
      <c r="A12448" t="s">
        <v>208</v>
      </c>
      <c r="B12448" t="s">
        <v>241</v>
      </c>
      <c r="C12448" s="1">
        <v>0.32359558845437603</v>
      </c>
    </row>
    <row r="12449" spans="1:3" x14ac:dyDescent="0.25">
      <c r="A12449" t="s">
        <v>208</v>
      </c>
      <c r="B12449" t="s">
        <v>353</v>
      </c>
      <c r="C12449" s="1">
        <v>0.302272570976095</v>
      </c>
    </row>
    <row r="12450" spans="1:3" x14ac:dyDescent="0.25">
      <c r="A12450" t="s">
        <v>208</v>
      </c>
      <c r="B12450" t="s">
        <v>242</v>
      </c>
      <c r="C12450" s="1">
        <v>0.38826314358603897</v>
      </c>
    </row>
    <row r="12451" spans="1:3" x14ac:dyDescent="0.25">
      <c r="A12451" t="s">
        <v>208</v>
      </c>
      <c r="B12451" t="s">
        <v>426</v>
      </c>
      <c r="C12451" s="1">
        <v>0.30140643474948903</v>
      </c>
    </row>
    <row r="12452" spans="1:3" x14ac:dyDescent="0.25">
      <c r="A12452" t="s">
        <v>208</v>
      </c>
      <c r="B12452" t="s">
        <v>144</v>
      </c>
      <c r="C12452" s="1">
        <v>0.29662387769790999</v>
      </c>
    </row>
    <row r="12453" spans="1:3" x14ac:dyDescent="0.25">
      <c r="A12453" t="s">
        <v>208</v>
      </c>
      <c r="B12453" t="s">
        <v>354</v>
      </c>
      <c r="C12453" s="1">
        <v>0.30704730385740298</v>
      </c>
    </row>
    <row r="12454" spans="1:3" x14ac:dyDescent="0.25">
      <c r="A12454" t="s">
        <v>208</v>
      </c>
      <c r="B12454" t="s">
        <v>355</v>
      </c>
      <c r="C12454" s="1">
        <v>0.32963028935987299</v>
      </c>
    </row>
    <row r="12455" spans="1:3" x14ac:dyDescent="0.25">
      <c r="A12455" t="s">
        <v>208</v>
      </c>
      <c r="B12455" t="s">
        <v>146</v>
      </c>
      <c r="C12455" s="1">
        <v>0.367000629941103</v>
      </c>
    </row>
    <row r="12456" spans="1:3" x14ac:dyDescent="0.25">
      <c r="A12456" t="s">
        <v>208</v>
      </c>
      <c r="B12456" t="s">
        <v>357</v>
      </c>
      <c r="C12456" s="1">
        <v>0.34831283667832902</v>
      </c>
    </row>
    <row r="12457" spans="1:3" x14ac:dyDescent="0.25">
      <c r="A12457" t="s">
        <v>208</v>
      </c>
      <c r="B12457" t="s">
        <v>243</v>
      </c>
      <c r="C12457" s="1">
        <v>0.36465249671109501</v>
      </c>
    </row>
    <row r="12458" spans="1:3" x14ac:dyDescent="0.25">
      <c r="A12458" t="s">
        <v>208</v>
      </c>
      <c r="B12458" t="s">
        <v>402</v>
      </c>
      <c r="C12458" s="1">
        <v>0.33682189778345201</v>
      </c>
    </row>
    <row r="12459" spans="1:3" x14ac:dyDescent="0.25">
      <c r="A12459" t="s">
        <v>208</v>
      </c>
      <c r="B12459" t="s">
        <v>358</v>
      </c>
      <c r="C12459" s="1">
        <v>0.33733486254860101</v>
      </c>
    </row>
    <row r="12460" spans="1:3" x14ac:dyDescent="0.25">
      <c r="A12460" t="s">
        <v>208</v>
      </c>
      <c r="B12460" t="s">
        <v>415</v>
      </c>
      <c r="C12460" s="1">
        <v>0.29814067844567299</v>
      </c>
    </row>
    <row r="12461" spans="1:3" x14ac:dyDescent="0.25">
      <c r="A12461" t="s">
        <v>208</v>
      </c>
      <c r="B12461" t="s">
        <v>147</v>
      </c>
      <c r="C12461" s="1">
        <v>0.32009519479269799</v>
      </c>
    </row>
    <row r="12462" spans="1:3" x14ac:dyDescent="0.25">
      <c r="A12462" t="s">
        <v>208</v>
      </c>
      <c r="B12462" t="s">
        <v>148</v>
      </c>
      <c r="C12462" s="1">
        <v>0.31359809336031802</v>
      </c>
    </row>
    <row r="12463" spans="1:3" x14ac:dyDescent="0.25">
      <c r="A12463" t="s">
        <v>208</v>
      </c>
      <c r="B12463" t="s">
        <v>244</v>
      </c>
      <c r="C12463" s="1">
        <v>0.32631581436020701</v>
      </c>
    </row>
    <row r="12464" spans="1:3" x14ac:dyDescent="0.25">
      <c r="A12464" t="s">
        <v>208</v>
      </c>
      <c r="B12464" t="s">
        <v>245</v>
      </c>
      <c r="C12464" s="1">
        <v>0.35820152637917102</v>
      </c>
    </row>
    <row r="12465" spans="1:3" x14ac:dyDescent="0.25">
      <c r="A12465" t="s">
        <v>208</v>
      </c>
      <c r="B12465" t="s">
        <v>359</v>
      </c>
      <c r="C12465" s="1">
        <v>0.32748130630454703</v>
      </c>
    </row>
    <row r="12466" spans="1:3" x14ac:dyDescent="0.25">
      <c r="A12466" t="s">
        <v>208</v>
      </c>
      <c r="B12466" t="s">
        <v>428</v>
      </c>
      <c r="C12466" s="1">
        <v>0.30405527461561299</v>
      </c>
    </row>
    <row r="12467" spans="1:3" x14ac:dyDescent="0.25">
      <c r="A12467" t="s">
        <v>208</v>
      </c>
      <c r="B12467" t="s">
        <v>360</v>
      </c>
      <c r="C12467" s="1">
        <v>0.35163832627310898</v>
      </c>
    </row>
    <row r="12468" spans="1:3" x14ac:dyDescent="0.25">
      <c r="A12468" t="s">
        <v>208</v>
      </c>
      <c r="B12468" t="s">
        <v>149</v>
      </c>
      <c r="C12468" s="1">
        <v>0.29385407399583002</v>
      </c>
    </row>
    <row r="12469" spans="1:3" x14ac:dyDescent="0.25">
      <c r="A12469" t="s">
        <v>208</v>
      </c>
      <c r="B12469" t="s">
        <v>361</v>
      </c>
      <c r="C12469" s="1">
        <v>0.33332247322270198</v>
      </c>
    </row>
    <row r="12470" spans="1:3" x14ac:dyDescent="0.25">
      <c r="A12470" t="s">
        <v>208</v>
      </c>
      <c r="B12470" t="s">
        <v>362</v>
      </c>
      <c r="C12470" s="1">
        <v>0.344027898861889</v>
      </c>
    </row>
    <row r="12471" spans="1:3" x14ac:dyDescent="0.25">
      <c r="A12471" t="s">
        <v>208</v>
      </c>
      <c r="B12471" t="s">
        <v>246</v>
      </c>
      <c r="C12471" s="1">
        <v>0.35079302907346299</v>
      </c>
    </row>
    <row r="12472" spans="1:3" x14ac:dyDescent="0.25">
      <c r="A12472" t="s">
        <v>208</v>
      </c>
      <c r="B12472" t="s">
        <v>247</v>
      </c>
      <c r="C12472" s="1">
        <v>0.34741083595907002</v>
      </c>
    </row>
    <row r="12473" spans="1:3" x14ac:dyDescent="0.25">
      <c r="A12473" t="s">
        <v>208</v>
      </c>
      <c r="B12473" t="s">
        <v>248</v>
      </c>
      <c r="C12473" s="1">
        <v>0.32811261636821498</v>
      </c>
    </row>
    <row r="12474" spans="1:3" x14ac:dyDescent="0.25">
      <c r="A12474" t="s">
        <v>208</v>
      </c>
      <c r="B12474" t="s">
        <v>249</v>
      </c>
      <c r="C12474" s="1">
        <v>0.33209467106970397</v>
      </c>
    </row>
    <row r="12475" spans="1:3" x14ac:dyDescent="0.25">
      <c r="A12475" t="s">
        <v>208</v>
      </c>
      <c r="B12475" t="s">
        <v>389</v>
      </c>
      <c r="C12475" s="1">
        <v>0.29164557787531398</v>
      </c>
    </row>
    <row r="12476" spans="1:3" x14ac:dyDescent="0.25">
      <c r="A12476" t="s">
        <v>208</v>
      </c>
      <c r="B12476" t="s">
        <v>403</v>
      </c>
      <c r="C12476" s="1">
        <v>0.31073484375639499</v>
      </c>
    </row>
    <row r="12477" spans="1:3" x14ac:dyDescent="0.25">
      <c r="A12477" t="s">
        <v>208</v>
      </c>
      <c r="B12477" t="s">
        <v>150</v>
      </c>
      <c r="C12477" s="1">
        <v>0.349055554906401</v>
      </c>
    </row>
    <row r="12478" spans="1:3" x14ac:dyDescent="0.25">
      <c r="A12478" t="s">
        <v>208</v>
      </c>
      <c r="B12478" t="s">
        <v>151</v>
      </c>
      <c r="C12478" s="1">
        <v>0.29772189407718502</v>
      </c>
    </row>
    <row r="12479" spans="1:3" x14ac:dyDescent="0.25">
      <c r="A12479" t="s">
        <v>208</v>
      </c>
      <c r="B12479" t="s">
        <v>250</v>
      </c>
      <c r="C12479" s="1">
        <v>0.35415106816756797</v>
      </c>
    </row>
    <row r="12480" spans="1:3" x14ac:dyDescent="0.25">
      <c r="A12480" t="s">
        <v>208</v>
      </c>
      <c r="B12480" t="s">
        <v>364</v>
      </c>
      <c r="C12480" s="1">
        <v>0.31453890018548403</v>
      </c>
    </row>
    <row r="12481" spans="1:3" x14ac:dyDescent="0.25">
      <c r="A12481" t="s">
        <v>208</v>
      </c>
      <c r="B12481" t="s">
        <v>251</v>
      </c>
      <c r="C12481" s="1">
        <v>0.34643081597498798</v>
      </c>
    </row>
    <row r="12482" spans="1:3" x14ac:dyDescent="0.25">
      <c r="A12482" t="s">
        <v>208</v>
      </c>
      <c r="B12482" t="s">
        <v>252</v>
      </c>
      <c r="C12482" s="1">
        <v>0.35382833862512297</v>
      </c>
    </row>
    <row r="12483" spans="1:3" x14ac:dyDescent="0.25">
      <c r="A12483" t="s">
        <v>208</v>
      </c>
      <c r="B12483" t="s">
        <v>253</v>
      </c>
      <c r="C12483" s="1">
        <v>0.34681902645893098</v>
      </c>
    </row>
    <row r="12484" spans="1:3" x14ac:dyDescent="0.25">
      <c r="A12484" t="s">
        <v>208</v>
      </c>
      <c r="B12484" t="s">
        <v>152</v>
      </c>
      <c r="C12484" s="1">
        <v>0.33544612737179202</v>
      </c>
    </row>
    <row r="12485" spans="1:3" x14ac:dyDescent="0.25">
      <c r="A12485" t="s">
        <v>208</v>
      </c>
      <c r="B12485" t="s">
        <v>254</v>
      </c>
      <c r="C12485" s="1">
        <v>0.33415921837291801</v>
      </c>
    </row>
    <row r="12486" spans="1:3" x14ac:dyDescent="0.25">
      <c r="A12486" t="s">
        <v>208</v>
      </c>
      <c r="B12486" t="s">
        <v>255</v>
      </c>
      <c r="C12486" s="1">
        <v>0.35920790736981201</v>
      </c>
    </row>
    <row r="12487" spans="1:3" x14ac:dyDescent="0.25">
      <c r="A12487" t="s">
        <v>208</v>
      </c>
      <c r="B12487" t="s">
        <v>365</v>
      </c>
      <c r="C12487" s="1">
        <v>0.32781989695492098</v>
      </c>
    </row>
    <row r="12488" spans="1:3" x14ac:dyDescent="0.25">
      <c r="A12488" t="s">
        <v>208</v>
      </c>
      <c r="B12488" t="s">
        <v>256</v>
      </c>
      <c r="C12488" s="1">
        <v>0.34150836900079101</v>
      </c>
    </row>
    <row r="12489" spans="1:3" x14ac:dyDescent="0.25">
      <c r="A12489" t="s">
        <v>208</v>
      </c>
      <c r="B12489" t="s">
        <v>404</v>
      </c>
      <c r="C12489" s="1">
        <v>0.31820369511949798</v>
      </c>
    </row>
    <row r="12490" spans="1:3" x14ac:dyDescent="0.25">
      <c r="A12490" t="s">
        <v>208</v>
      </c>
      <c r="B12490" t="s">
        <v>366</v>
      </c>
      <c r="C12490" s="1">
        <v>0.33244983400710398</v>
      </c>
    </row>
    <row r="12491" spans="1:3" x14ac:dyDescent="0.25">
      <c r="A12491" t="s">
        <v>208</v>
      </c>
      <c r="B12491" t="s">
        <v>257</v>
      </c>
      <c r="C12491" s="1">
        <v>0.36980979490161298</v>
      </c>
    </row>
    <row r="12492" spans="1:3" x14ac:dyDescent="0.25">
      <c r="A12492" t="s">
        <v>208</v>
      </c>
      <c r="B12492" t="s">
        <v>367</v>
      </c>
      <c r="C12492" s="1">
        <v>0.35516867272201802</v>
      </c>
    </row>
    <row r="12493" spans="1:3" x14ac:dyDescent="0.25">
      <c r="A12493" t="s">
        <v>208</v>
      </c>
      <c r="B12493" t="s">
        <v>368</v>
      </c>
      <c r="C12493" s="1">
        <v>0.34965421415880399</v>
      </c>
    </row>
    <row r="12494" spans="1:3" x14ac:dyDescent="0.25">
      <c r="A12494" t="s">
        <v>208</v>
      </c>
      <c r="B12494" t="s">
        <v>258</v>
      </c>
      <c r="C12494" s="1">
        <v>0.345629715419696</v>
      </c>
    </row>
    <row r="12495" spans="1:3" x14ac:dyDescent="0.25">
      <c r="A12495" t="s">
        <v>208</v>
      </c>
      <c r="B12495" t="s">
        <v>259</v>
      </c>
      <c r="C12495" s="1">
        <v>0.30817133434955002</v>
      </c>
    </row>
    <row r="12496" spans="1:3" x14ac:dyDescent="0.25">
      <c r="A12496" t="s">
        <v>208</v>
      </c>
      <c r="B12496" t="s">
        <v>416</v>
      </c>
      <c r="C12496" s="1">
        <v>0.34169203761447398</v>
      </c>
    </row>
    <row r="12497" spans="1:3" x14ac:dyDescent="0.25">
      <c r="A12497" t="s">
        <v>208</v>
      </c>
      <c r="B12497" t="s">
        <v>369</v>
      </c>
      <c r="C12497" s="1">
        <v>0.35937494903751799</v>
      </c>
    </row>
    <row r="12498" spans="1:3" x14ac:dyDescent="0.25">
      <c r="A12498" t="s">
        <v>208</v>
      </c>
      <c r="B12498" t="s">
        <v>370</v>
      </c>
      <c r="C12498" s="1">
        <v>0.292943995109961</v>
      </c>
    </row>
    <row r="12499" spans="1:3" x14ac:dyDescent="0.25">
      <c r="A12499" t="s">
        <v>208</v>
      </c>
      <c r="B12499" t="s">
        <v>260</v>
      </c>
      <c r="C12499" s="1">
        <v>0.30750673658566902</v>
      </c>
    </row>
    <row r="12500" spans="1:3" x14ac:dyDescent="0.25">
      <c r="A12500" t="s">
        <v>208</v>
      </c>
      <c r="B12500" t="s">
        <v>371</v>
      </c>
      <c r="C12500" s="1">
        <v>0.34937746884840598</v>
      </c>
    </row>
    <row r="12501" spans="1:3" x14ac:dyDescent="0.25">
      <c r="A12501" t="s">
        <v>208</v>
      </c>
      <c r="B12501" t="s">
        <v>405</v>
      </c>
      <c r="C12501" s="1">
        <v>0.30351284594643202</v>
      </c>
    </row>
    <row r="12502" spans="1:3" x14ac:dyDescent="0.25">
      <c r="A12502" t="s">
        <v>208</v>
      </c>
      <c r="B12502" t="s">
        <v>261</v>
      </c>
      <c r="C12502" s="1">
        <v>0.34673600731610899</v>
      </c>
    </row>
    <row r="12503" spans="1:3" x14ac:dyDescent="0.25">
      <c r="A12503" t="s">
        <v>208</v>
      </c>
      <c r="B12503" t="s">
        <v>262</v>
      </c>
      <c r="C12503" s="1">
        <v>0.33552477949256299</v>
      </c>
    </row>
    <row r="12504" spans="1:3" x14ac:dyDescent="0.25">
      <c r="A12504" t="s">
        <v>208</v>
      </c>
      <c r="B12504" t="s">
        <v>417</v>
      </c>
      <c r="C12504" s="1">
        <v>0.34344866596920898</v>
      </c>
    </row>
    <row r="12505" spans="1:3" x14ac:dyDescent="0.25">
      <c r="A12505" t="s">
        <v>208</v>
      </c>
      <c r="B12505" t="s">
        <v>263</v>
      </c>
      <c r="C12505" s="1">
        <v>0.36024706603355999</v>
      </c>
    </row>
    <row r="12506" spans="1:3" x14ac:dyDescent="0.25">
      <c r="A12506" t="s">
        <v>208</v>
      </c>
      <c r="B12506" t="s">
        <v>264</v>
      </c>
      <c r="C12506" s="1">
        <v>0.357220676895186</v>
      </c>
    </row>
    <row r="12507" spans="1:3" x14ac:dyDescent="0.25">
      <c r="A12507" t="s">
        <v>208</v>
      </c>
      <c r="B12507" t="s">
        <v>372</v>
      </c>
      <c r="C12507" s="1">
        <v>0.324761344184607</v>
      </c>
    </row>
    <row r="12508" spans="1:3" x14ac:dyDescent="0.25">
      <c r="A12508" t="s">
        <v>208</v>
      </c>
      <c r="B12508" t="s">
        <v>373</v>
      </c>
      <c r="C12508" s="1">
        <v>0.29809676786408401</v>
      </c>
    </row>
    <row r="12509" spans="1:3" x14ac:dyDescent="0.25">
      <c r="A12509" t="s">
        <v>208</v>
      </c>
      <c r="B12509" t="s">
        <v>383</v>
      </c>
      <c r="C12509" s="1">
        <v>0.34111461867227999</v>
      </c>
    </row>
    <row r="12510" spans="1:3" x14ac:dyDescent="0.25">
      <c r="A12510" t="s">
        <v>208</v>
      </c>
      <c r="B12510" t="s">
        <v>265</v>
      </c>
      <c r="C12510" s="1">
        <v>0.38528591774331999</v>
      </c>
    </row>
    <row r="12511" spans="1:3" x14ac:dyDescent="0.25">
      <c r="A12511" t="s">
        <v>208</v>
      </c>
      <c r="B12511" t="s">
        <v>406</v>
      </c>
      <c r="C12511" s="1">
        <v>0.30142209698177802</v>
      </c>
    </row>
    <row r="12512" spans="1:3" x14ac:dyDescent="0.25">
      <c r="A12512" t="s">
        <v>208</v>
      </c>
      <c r="B12512" t="s">
        <v>266</v>
      </c>
      <c r="C12512" s="1">
        <v>0.38280681467419198</v>
      </c>
    </row>
    <row r="12513" spans="1:3" x14ac:dyDescent="0.25">
      <c r="A12513" t="s">
        <v>208</v>
      </c>
      <c r="B12513" t="s">
        <v>267</v>
      </c>
      <c r="C12513" s="1">
        <v>0.36802708863271999</v>
      </c>
    </row>
    <row r="12514" spans="1:3" x14ac:dyDescent="0.25">
      <c r="A12514" t="s">
        <v>208</v>
      </c>
      <c r="B12514" t="s">
        <v>268</v>
      </c>
      <c r="C12514" s="1">
        <v>0.33166399092847298</v>
      </c>
    </row>
    <row r="12515" spans="1:3" x14ac:dyDescent="0.25">
      <c r="A12515" t="s">
        <v>208</v>
      </c>
      <c r="B12515" t="s">
        <v>269</v>
      </c>
      <c r="C12515" s="1">
        <v>0.350627183081687</v>
      </c>
    </row>
    <row r="12516" spans="1:3" x14ac:dyDescent="0.25">
      <c r="A12516" t="s">
        <v>208</v>
      </c>
      <c r="B12516" t="s">
        <v>270</v>
      </c>
      <c r="C12516" s="1">
        <v>0.324557881726871</v>
      </c>
    </row>
    <row r="12517" spans="1:3" x14ac:dyDescent="0.25">
      <c r="A12517" t="s">
        <v>208</v>
      </c>
      <c r="B12517" t="s">
        <v>271</v>
      </c>
      <c r="C12517" s="1">
        <v>0.377342810836786</v>
      </c>
    </row>
    <row r="12518" spans="1:3" x14ac:dyDescent="0.25">
      <c r="A12518" t="s">
        <v>208</v>
      </c>
      <c r="B12518" t="s">
        <v>407</v>
      </c>
      <c r="C12518" s="1">
        <v>0.31319028415394001</v>
      </c>
    </row>
    <row r="12519" spans="1:3" x14ac:dyDescent="0.25">
      <c r="A12519" t="s">
        <v>208</v>
      </c>
      <c r="B12519" t="s">
        <v>375</v>
      </c>
      <c r="C12519" s="1">
        <v>0.33119579977310498</v>
      </c>
    </row>
    <row r="12520" spans="1:3" x14ac:dyDescent="0.25">
      <c r="A12520" t="s">
        <v>208</v>
      </c>
      <c r="B12520" t="s">
        <v>376</v>
      </c>
      <c r="C12520" s="1">
        <v>0.31043098577981398</v>
      </c>
    </row>
    <row r="12521" spans="1:3" x14ac:dyDescent="0.25">
      <c r="A12521" t="s">
        <v>208</v>
      </c>
      <c r="B12521" t="s">
        <v>418</v>
      </c>
      <c r="C12521" s="1">
        <v>0.330068878153158</v>
      </c>
    </row>
    <row r="12522" spans="1:3" x14ac:dyDescent="0.25">
      <c r="A12522" t="s">
        <v>208</v>
      </c>
      <c r="B12522" t="s">
        <v>272</v>
      </c>
      <c r="C12522" s="1">
        <v>0.38911615002911698</v>
      </c>
    </row>
    <row r="12523" spans="1:3" x14ac:dyDescent="0.25">
      <c r="A12523" t="s">
        <v>208</v>
      </c>
      <c r="B12523" t="s">
        <v>377</v>
      </c>
      <c r="C12523" s="1">
        <v>0.29264307996642402</v>
      </c>
    </row>
    <row r="12524" spans="1:3" x14ac:dyDescent="0.25">
      <c r="A12524" t="s">
        <v>208</v>
      </c>
      <c r="B12524" t="s">
        <v>431</v>
      </c>
      <c r="C12524" s="1">
        <v>0.300781927092937</v>
      </c>
    </row>
    <row r="12525" spans="1:3" x14ac:dyDescent="0.25">
      <c r="A12525" t="s">
        <v>208</v>
      </c>
      <c r="B12525" t="s">
        <v>408</v>
      </c>
      <c r="C12525" s="1">
        <v>0.31167729575416198</v>
      </c>
    </row>
    <row r="12526" spans="1:3" x14ac:dyDescent="0.25">
      <c r="A12526" t="s">
        <v>208</v>
      </c>
      <c r="B12526" t="s">
        <v>273</v>
      </c>
      <c r="C12526" s="1">
        <v>0.345004378133971</v>
      </c>
    </row>
    <row r="12527" spans="1:3" x14ac:dyDescent="0.25">
      <c r="A12527" t="s">
        <v>208</v>
      </c>
      <c r="B12527" t="s">
        <v>153</v>
      </c>
      <c r="C12527" s="1">
        <v>0.37420093335316701</v>
      </c>
    </row>
    <row r="12528" spans="1:3" x14ac:dyDescent="0.25">
      <c r="A12528" t="s">
        <v>209</v>
      </c>
      <c r="B12528" t="s">
        <v>154</v>
      </c>
      <c r="C12528" s="1">
        <v>0.29918236504745899</v>
      </c>
    </row>
    <row r="12529" spans="1:3" x14ac:dyDescent="0.25">
      <c r="A12529" t="s">
        <v>209</v>
      </c>
      <c r="B12529" t="s">
        <v>155</v>
      </c>
      <c r="C12529" s="1">
        <v>0.327537212134207</v>
      </c>
    </row>
    <row r="12530" spans="1:3" x14ac:dyDescent="0.25">
      <c r="A12530" t="s">
        <v>209</v>
      </c>
      <c r="B12530" t="s">
        <v>162</v>
      </c>
      <c r="C12530" s="1">
        <v>0.33397067531986302</v>
      </c>
    </row>
    <row r="12531" spans="1:3" x14ac:dyDescent="0.25">
      <c r="A12531" t="s">
        <v>209</v>
      </c>
      <c r="B12531" t="s">
        <v>192</v>
      </c>
      <c r="C12531" s="1">
        <v>0.29401714570263099</v>
      </c>
    </row>
    <row r="12532" spans="1:3" x14ac:dyDescent="0.25">
      <c r="A12532" t="s">
        <v>209</v>
      </c>
      <c r="B12532" t="s">
        <v>212</v>
      </c>
      <c r="C12532" s="1">
        <v>0.29281549319677902</v>
      </c>
    </row>
    <row r="12533" spans="1:3" x14ac:dyDescent="0.25">
      <c r="A12533" t="s">
        <v>209</v>
      </c>
      <c r="B12533" t="s">
        <v>213</v>
      </c>
      <c r="C12533" s="1">
        <v>0.30282139520701501</v>
      </c>
    </row>
    <row r="12534" spans="1:3" x14ac:dyDescent="0.25">
      <c r="A12534" t="s">
        <v>209</v>
      </c>
      <c r="B12534" t="s">
        <v>214</v>
      </c>
      <c r="C12534" s="1">
        <v>0.294681072916118</v>
      </c>
    </row>
    <row r="12535" spans="1:3" x14ac:dyDescent="0.25">
      <c r="A12535" t="s">
        <v>209</v>
      </c>
      <c r="B12535" t="s">
        <v>332</v>
      </c>
      <c r="C12535" s="1">
        <v>0.31748016739726997</v>
      </c>
    </row>
    <row r="12536" spans="1:3" x14ac:dyDescent="0.25">
      <c r="A12536" t="s">
        <v>209</v>
      </c>
      <c r="B12536" t="s">
        <v>215</v>
      </c>
      <c r="C12536" s="1">
        <v>0.31546583503868603</v>
      </c>
    </row>
    <row r="12537" spans="1:3" x14ac:dyDescent="0.25">
      <c r="A12537" t="s">
        <v>209</v>
      </c>
      <c r="B12537" t="s">
        <v>216</v>
      </c>
      <c r="C12537" s="1">
        <v>0.32770930152644001</v>
      </c>
    </row>
    <row r="12538" spans="1:3" x14ac:dyDescent="0.25">
      <c r="A12538" t="s">
        <v>209</v>
      </c>
      <c r="B12538" t="s">
        <v>135</v>
      </c>
      <c r="C12538" s="1">
        <v>0.31692335567536001</v>
      </c>
    </row>
    <row r="12539" spans="1:3" x14ac:dyDescent="0.25">
      <c r="A12539" t="s">
        <v>209</v>
      </c>
      <c r="B12539" t="s">
        <v>217</v>
      </c>
      <c r="C12539" s="1">
        <v>0.302234439341103</v>
      </c>
    </row>
    <row r="12540" spans="1:3" x14ac:dyDescent="0.25">
      <c r="A12540" t="s">
        <v>209</v>
      </c>
      <c r="B12540" t="s">
        <v>218</v>
      </c>
      <c r="C12540" s="1">
        <v>0.32567539357619202</v>
      </c>
    </row>
    <row r="12541" spans="1:3" x14ac:dyDescent="0.25">
      <c r="A12541" t="s">
        <v>209</v>
      </c>
      <c r="B12541" t="s">
        <v>136</v>
      </c>
      <c r="C12541" s="1">
        <v>0.30438077853377099</v>
      </c>
    </row>
    <row r="12542" spans="1:3" x14ac:dyDescent="0.25">
      <c r="A12542" t="s">
        <v>209</v>
      </c>
      <c r="B12542" t="s">
        <v>220</v>
      </c>
      <c r="C12542" s="1">
        <v>0.31022156934428002</v>
      </c>
    </row>
    <row r="12543" spans="1:3" x14ac:dyDescent="0.25">
      <c r="A12543" t="s">
        <v>209</v>
      </c>
      <c r="B12543" t="s">
        <v>221</v>
      </c>
      <c r="C12543" s="1">
        <v>0.32945520219549601</v>
      </c>
    </row>
    <row r="12544" spans="1:3" x14ac:dyDescent="0.25">
      <c r="A12544" t="s">
        <v>209</v>
      </c>
      <c r="B12544" t="s">
        <v>335</v>
      </c>
      <c r="C12544" s="1">
        <v>0.29013405593849301</v>
      </c>
    </row>
    <row r="12545" spans="1:3" x14ac:dyDescent="0.25">
      <c r="A12545" t="s">
        <v>209</v>
      </c>
      <c r="B12545" t="s">
        <v>224</v>
      </c>
      <c r="C12545" s="1">
        <v>0.318957771495892</v>
      </c>
    </row>
    <row r="12546" spans="1:3" x14ac:dyDescent="0.25">
      <c r="A12546" t="s">
        <v>209</v>
      </c>
      <c r="B12546" t="s">
        <v>225</v>
      </c>
      <c r="C12546" s="1">
        <v>0.29984452828177199</v>
      </c>
    </row>
    <row r="12547" spans="1:3" x14ac:dyDescent="0.25">
      <c r="A12547" t="s">
        <v>209</v>
      </c>
      <c r="B12547" t="s">
        <v>137</v>
      </c>
      <c r="C12547" s="1">
        <v>0.35791775574810603</v>
      </c>
    </row>
    <row r="12548" spans="1:3" x14ac:dyDescent="0.25">
      <c r="A12548" t="s">
        <v>209</v>
      </c>
      <c r="B12548" t="s">
        <v>227</v>
      </c>
      <c r="C12548" s="1">
        <v>0.339712014224827</v>
      </c>
    </row>
    <row r="12549" spans="1:3" x14ac:dyDescent="0.25">
      <c r="A12549" t="s">
        <v>209</v>
      </c>
      <c r="B12549" t="s">
        <v>228</v>
      </c>
      <c r="C12549" s="1">
        <v>0.35001530050104701</v>
      </c>
    </row>
    <row r="12550" spans="1:3" x14ac:dyDescent="0.25">
      <c r="A12550" t="s">
        <v>209</v>
      </c>
      <c r="B12550" t="s">
        <v>229</v>
      </c>
      <c r="C12550" s="1">
        <v>0.31685068507717201</v>
      </c>
    </row>
    <row r="12551" spans="1:3" x14ac:dyDescent="0.25">
      <c r="A12551" t="s">
        <v>209</v>
      </c>
      <c r="B12551" t="s">
        <v>342</v>
      </c>
      <c r="C12551" s="1">
        <v>0.28915862307113999</v>
      </c>
    </row>
    <row r="12552" spans="1:3" x14ac:dyDescent="0.25">
      <c r="A12552" t="s">
        <v>209</v>
      </c>
      <c r="B12552" t="s">
        <v>231</v>
      </c>
      <c r="C12552" s="1">
        <v>0.31953418822753799</v>
      </c>
    </row>
    <row r="12553" spans="1:3" x14ac:dyDescent="0.25">
      <c r="A12553" t="s">
        <v>209</v>
      </c>
      <c r="B12553" t="s">
        <v>344</v>
      </c>
      <c r="C12553" s="1">
        <v>0.29030908664486998</v>
      </c>
    </row>
    <row r="12554" spans="1:3" x14ac:dyDescent="0.25">
      <c r="A12554" t="s">
        <v>209</v>
      </c>
      <c r="B12554" t="s">
        <v>232</v>
      </c>
      <c r="C12554" s="1">
        <v>0.31735351514981902</v>
      </c>
    </row>
    <row r="12555" spans="1:3" x14ac:dyDescent="0.25">
      <c r="A12555" t="s">
        <v>209</v>
      </c>
      <c r="B12555" t="s">
        <v>233</v>
      </c>
      <c r="C12555" s="1">
        <v>0.33401964075125401</v>
      </c>
    </row>
    <row r="12556" spans="1:3" x14ac:dyDescent="0.25">
      <c r="A12556" t="s">
        <v>209</v>
      </c>
      <c r="B12556" t="s">
        <v>140</v>
      </c>
      <c r="C12556" s="1">
        <v>0.34473387835515601</v>
      </c>
    </row>
    <row r="12557" spans="1:3" x14ac:dyDescent="0.25">
      <c r="A12557" t="s">
        <v>209</v>
      </c>
      <c r="B12557" t="s">
        <v>234</v>
      </c>
      <c r="C12557" s="1">
        <v>0.31914874798346698</v>
      </c>
    </row>
    <row r="12558" spans="1:3" x14ac:dyDescent="0.25">
      <c r="A12558" t="s">
        <v>209</v>
      </c>
      <c r="B12558" t="s">
        <v>409</v>
      </c>
      <c r="C12558" s="1">
        <v>0.295214731497006</v>
      </c>
    </row>
    <row r="12559" spans="1:3" x14ac:dyDescent="0.25">
      <c r="A12559" t="s">
        <v>209</v>
      </c>
      <c r="B12559" t="s">
        <v>235</v>
      </c>
      <c r="C12559" s="1">
        <v>0.30778268750991</v>
      </c>
    </row>
    <row r="12560" spans="1:3" x14ac:dyDescent="0.25">
      <c r="A12560" t="s">
        <v>209</v>
      </c>
      <c r="B12560" t="s">
        <v>236</v>
      </c>
      <c r="C12560" s="1">
        <v>0.31553901824402902</v>
      </c>
    </row>
    <row r="12561" spans="1:3" x14ac:dyDescent="0.25">
      <c r="A12561" t="s">
        <v>209</v>
      </c>
      <c r="B12561" t="s">
        <v>141</v>
      </c>
      <c r="C12561" s="1">
        <v>0.33894282522357599</v>
      </c>
    </row>
    <row r="12562" spans="1:3" x14ac:dyDescent="0.25">
      <c r="A12562" t="s">
        <v>209</v>
      </c>
      <c r="B12562" t="s">
        <v>388</v>
      </c>
      <c r="C12562" s="1">
        <v>0.29296490318120599</v>
      </c>
    </row>
    <row r="12563" spans="1:3" x14ac:dyDescent="0.25">
      <c r="A12563" t="s">
        <v>209</v>
      </c>
      <c r="B12563" t="s">
        <v>237</v>
      </c>
      <c r="C12563" s="1">
        <v>0.329790200750606</v>
      </c>
    </row>
    <row r="12564" spans="1:3" x14ac:dyDescent="0.25">
      <c r="A12564" t="s">
        <v>209</v>
      </c>
      <c r="B12564" t="s">
        <v>238</v>
      </c>
      <c r="C12564" s="1">
        <v>0.34283540821057301</v>
      </c>
    </row>
    <row r="12565" spans="1:3" x14ac:dyDescent="0.25">
      <c r="A12565" t="s">
        <v>209</v>
      </c>
      <c r="B12565" t="s">
        <v>239</v>
      </c>
      <c r="C12565" s="1">
        <v>0.34530171456775199</v>
      </c>
    </row>
    <row r="12566" spans="1:3" x14ac:dyDescent="0.25">
      <c r="A12566" t="s">
        <v>209</v>
      </c>
      <c r="B12566" t="s">
        <v>142</v>
      </c>
      <c r="C12566" s="1">
        <v>0.33105985580870301</v>
      </c>
    </row>
    <row r="12567" spans="1:3" x14ac:dyDescent="0.25">
      <c r="A12567" t="s">
        <v>209</v>
      </c>
      <c r="B12567" t="s">
        <v>143</v>
      </c>
      <c r="C12567" s="1">
        <v>0.30872905648561999</v>
      </c>
    </row>
    <row r="12568" spans="1:3" x14ac:dyDescent="0.25">
      <c r="A12568" t="s">
        <v>209</v>
      </c>
      <c r="B12568" t="s">
        <v>240</v>
      </c>
      <c r="C12568" s="1">
        <v>0.33084496451179701</v>
      </c>
    </row>
    <row r="12569" spans="1:3" x14ac:dyDescent="0.25">
      <c r="A12569" t="s">
        <v>209</v>
      </c>
      <c r="B12569" t="s">
        <v>241</v>
      </c>
      <c r="C12569" s="1">
        <v>0.29913848330241699</v>
      </c>
    </row>
    <row r="12570" spans="1:3" x14ac:dyDescent="0.25">
      <c r="A12570" t="s">
        <v>209</v>
      </c>
      <c r="B12570" t="s">
        <v>242</v>
      </c>
      <c r="C12570" s="1">
        <v>0.35117532597951401</v>
      </c>
    </row>
    <row r="12571" spans="1:3" x14ac:dyDescent="0.25">
      <c r="A12571" t="s">
        <v>209</v>
      </c>
      <c r="B12571" t="s">
        <v>146</v>
      </c>
      <c r="C12571" s="1">
        <v>0.319078053117682</v>
      </c>
    </row>
    <row r="12572" spans="1:3" x14ac:dyDescent="0.25">
      <c r="A12572" t="s">
        <v>209</v>
      </c>
      <c r="B12572" t="s">
        <v>357</v>
      </c>
      <c r="C12572" s="1">
        <v>0.30642823716414502</v>
      </c>
    </row>
    <row r="12573" spans="1:3" x14ac:dyDescent="0.25">
      <c r="A12573" t="s">
        <v>209</v>
      </c>
      <c r="B12573" t="s">
        <v>243</v>
      </c>
      <c r="C12573" s="1">
        <v>0.29608571757299801</v>
      </c>
    </row>
    <row r="12574" spans="1:3" x14ac:dyDescent="0.25">
      <c r="A12574" t="s">
        <v>209</v>
      </c>
      <c r="B12574" t="s">
        <v>147</v>
      </c>
      <c r="C12574" s="1">
        <v>0.30585741773147401</v>
      </c>
    </row>
    <row r="12575" spans="1:3" x14ac:dyDescent="0.25">
      <c r="A12575" t="s">
        <v>209</v>
      </c>
      <c r="B12575" t="s">
        <v>244</v>
      </c>
      <c r="C12575" s="1">
        <v>0.310526602913542</v>
      </c>
    </row>
    <row r="12576" spans="1:3" x14ac:dyDescent="0.25">
      <c r="A12576" t="s">
        <v>209</v>
      </c>
      <c r="B12576" t="s">
        <v>245</v>
      </c>
      <c r="C12576" s="1">
        <v>0.31565797708438598</v>
      </c>
    </row>
    <row r="12577" spans="1:3" x14ac:dyDescent="0.25">
      <c r="A12577" t="s">
        <v>209</v>
      </c>
      <c r="B12577" t="s">
        <v>359</v>
      </c>
      <c r="C12577" s="1">
        <v>0.292375429424369</v>
      </c>
    </row>
    <row r="12578" spans="1:3" x14ac:dyDescent="0.25">
      <c r="A12578" t="s">
        <v>209</v>
      </c>
      <c r="B12578" t="s">
        <v>428</v>
      </c>
      <c r="C12578" s="1">
        <v>0.30179784114513403</v>
      </c>
    </row>
    <row r="12579" spans="1:3" x14ac:dyDescent="0.25">
      <c r="A12579" t="s">
        <v>209</v>
      </c>
      <c r="B12579" t="s">
        <v>246</v>
      </c>
      <c r="C12579" s="1">
        <v>0.32195204125805899</v>
      </c>
    </row>
    <row r="12580" spans="1:3" x14ac:dyDescent="0.25">
      <c r="A12580" t="s">
        <v>209</v>
      </c>
      <c r="B12580" t="s">
        <v>247</v>
      </c>
      <c r="C12580" s="1">
        <v>0.325542715922299</v>
      </c>
    </row>
    <row r="12581" spans="1:3" x14ac:dyDescent="0.25">
      <c r="A12581" t="s">
        <v>209</v>
      </c>
      <c r="B12581" t="s">
        <v>249</v>
      </c>
      <c r="C12581" s="1">
        <v>0.29286493031400501</v>
      </c>
    </row>
    <row r="12582" spans="1:3" x14ac:dyDescent="0.25">
      <c r="A12582" t="s">
        <v>209</v>
      </c>
      <c r="B12582" t="s">
        <v>150</v>
      </c>
      <c r="C12582" s="1">
        <v>0.32582867152398198</v>
      </c>
    </row>
    <row r="12583" spans="1:3" x14ac:dyDescent="0.25">
      <c r="A12583" t="s">
        <v>209</v>
      </c>
      <c r="B12583" t="s">
        <v>250</v>
      </c>
      <c r="C12583" s="1">
        <v>0.31964984456870299</v>
      </c>
    </row>
    <row r="12584" spans="1:3" x14ac:dyDescent="0.25">
      <c r="A12584" t="s">
        <v>209</v>
      </c>
      <c r="B12584" t="s">
        <v>251</v>
      </c>
      <c r="C12584" s="1">
        <v>0.33627623096551801</v>
      </c>
    </row>
    <row r="12585" spans="1:3" x14ac:dyDescent="0.25">
      <c r="A12585" t="s">
        <v>209</v>
      </c>
      <c r="B12585" t="s">
        <v>253</v>
      </c>
      <c r="C12585" s="1">
        <v>0.34802807970426802</v>
      </c>
    </row>
    <row r="12586" spans="1:3" x14ac:dyDescent="0.25">
      <c r="A12586" t="s">
        <v>209</v>
      </c>
      <c r="B12586" t="s">
        <v>254</v>
      </c>
      <c r="C12586" s="1">
        <v>0.30247033570106102</v>
      </c>
    </row>
    <row r="12587" spans="1:3" x14ac:dyDescent="0.25">
      <c r="A12587" t="s">
        <v>209</v>
      </c>
      <c r="B12587" t="s">
        <v>255</v>
      </c>
      <c r="C12587" s="1">
        <v>0.30848213226461701</v>
      </c>
    </row>
    <row r="12588" spans="1:3" x14ac:dyDescent="0.25">
      <c r="A12588" t="s">
        <v>209</v>
      </c>
      <c r="B12588" t="s">
        <v>256</v>
      </c>
      <c r="C12588" s="1">
        <v>0.30663628435095203</v>
      </c>
    </row>
    <row r="12589" spans="1:3" x14ac:dyDescent="0.25">
      <c r="A12589" t="s">
        <v>209</v>
      </c>
      <c r="B12589" t="s">
        <v>257</v>
      </c>
      <c r="C12589" s="1">
        <v>0.30502016140284399</v>
      </c>
    </row>
    <row r="12590" spans="1:3" x14ac:dyDescent="0.25">
      <c r="A12590" t="s">
        <v>209</v>
      </c>
      <c r="B12590" t="s">
        <v>259</v>
      </c>
      <c r="C12590" s="1">
        <v>0.31045870116616903</v>
      </c>
    </row>
    <row r="12591" spans="1:3" x14ac:dyDescent="0.25">
      <c r="A12591" t="s">
        <v>209</v>
      </c>
      <c r="B12591" t="s">
        <v>369</v>
      </c>
      <c r="C12591" s="1">
        <v>0.29009497277566998</v>
      </c>
    </row>
    <row r="12592" spans="1:3" x14ac:dyDescent="0.25">
      <c r="A12592" t="s">
        <v>209</v>
      </c>
      <c r="B12592" t="s">
        <v>371</v>
      </c>
      <c r="C12592" s="1">
        <v>0.28931361470754502</v>
      </c>
    </row>
    <row r="12593" spans="1:3" x14ac:dyDescent="0.25">
      <c r="A12593" t="s">
        <v>209</v>
      </c>
      <c r="B12593" t="s">
        <v>261</v>
      </c>
      <c r="C12593" s="1">
        <v>0.29738518899917099</v>
      </c>
    </row>
    <row r="12594" spans="1:3" x14ac:dyDescent="0.25">
      <c r="A12594" t="s">
        <v>209</v>
      </c>
      <c r="B12594" t="s">
        <v>262</v>
      </c>
      <c r="C12594" s="1">
        <v>0.29057790159990798</v>
      </c>
    </row>
    <row r="12595" spans="1:3" x14ac:dyDescent="0.25">
      <c r="A12595" t="s">
        <v>209</v>
      </c>
      <c r="B12595" t="s">
        <v>263</v>
      </c>
      <c r="C12595" s="1">
        <v>0.32834193740083101</v>
      </c>
    </row>
    <row r="12596" spans="1:3" x14ac:dyDescent="0.25">
      <c r="A12596" t="s">
        <v>209</v>
      </c>
      <c r="B12596" t="s">
        <v>266</v>
      </c>
      <c r="C12596" s="1">
        <v>0.29435267401939302</v>
      </c>
    </row>
    <row r="12597" spans="1:3" x14ac:dyDescent="0.25">
      <c r="A12597" t="s">
        <v>209</v>
      </c>
      <c r="B12597" t="s">
        <v>267</v>
      </c>
      <c r="C12597" s="1">
        <v>0.34060328633105802</v>
      </c>
    </row>
    <row r="12598" spans="1:3" x14ac:dyDescent="0.25">
      <c r="A12598" t="s">
        <v>209</v>
      </c>
      <c r="B12598" t="s">
        <v>268</v>
      </c>
      <c r="C12598" s="1">
        <v>0.31255991696535301</v>
      </c>
    </row>
    <row r="12599" spans="1:3" x14ac:dyDescent="0.25">
      <c r="A12599" t="s">
        <v>209</v>
      </c>
      <c r="B12599" t="s">
        <v>269</v>
      </c>
      <c r="C12599" s="1">
        <v>0.30021491098305197</v>
      </c>
    </row>
    <row r="12600" spans="1:3" x14ac:dyDescent="0.25">
      <c r="A12600" t="s">
        <v>209</v>
      </c>
      <c r="B12600" t="s">
        <v>270</v>
      </c>
      <c r="C12600" s="1">
        <v>0.30353854292697802</v>
      </c>
    </row>
    <row r="12601" spans="1:3" x14ac:dyDescent="0.25">
      <c r="A12601" t="s">
        <v>209</v>
      </c>
      <c r="B12601" t="s">
        <v>271</v>
      </c>
      <c r="C12601" s="1">
        <v>0.33701941240005501</v>
      </c>
    </row>
    <row r="12602" spans="1:3" x14ac:dyDescent="0.25">
      <c r="A12602" t="s">
        <v>209</v>
      </c>
      <c r="B12602" t="s">
        <v>272</v>
      </c>
      <c r="C12602" s="1">
        <v>0.30547866733129703</v>
      </c>
    </row>
    <row r="12603" spans="1:3" x14ac:dyDescent="0.25">
      <c r="A12603" t="s">
        <v>209</v>
      </c>
      <c r="B12603" t="s">
        <v>153</v>
      </c>
      <c r="C12603" s="1">
        <v>0.35525191594066902</v>
      </c>
    </row>
    <row r="12604" spans="1:3" x14ac:dyDescent="0.25">
      <c r="A12604" t="s">
        <v>379</v>
      </c>
      <c r="B12604" t="s">
        <v>215</v>
      </c>
      <c r="C12604" s="1">
        <v>0.29145574489550102</v>
      </c>
    </row>
    <row r="12605" spans="1:3" x14ac:dyDescent="0.25">
      <c r="A12605" t="s">
        <v>379</v>
      </c>
      <c r="B12605" t="s">
        <v>224</v>
      </c>
      <c r="C12605" s="1">
        <v>0.31197158786385598</v>
      </c>
    </row>
    <row r="12606" spans="1:3" x14ac:dyDescent="0.25">
      <c r="A12606" t="s">
        <v>379</v>
      </c>
      <c r="B12606" t="s">
        <v>137</v>
      </c>
      <c r="C12606" s="1">
        <v>0.30301148144462497</v>
      </c>
    </row>
    <row r="12607" spans="1:3" x14ac:dyDescent="0.25">
      <c r="A12607" t="s">
        <v>379</v>
      </c>
      <c r="B12607" t="s">
        <v>233</v>
      </c>
      <c r="C12607" s="1">
        <v>0.30183356196308903</v>
      </c>
    </row>
    <row r="12608" spans="1:3" x14ac:dyDescent="0.25">
      <c r="A12608" t="s">
        <v>379</v>
      </c>
      <c r="B12608" t="s">
        <v>240</v>
      </c>
      <c r="C12608" s="1">
        <v>0.290243258800298</v>
      </c>
    </row>
    <row r="12609" spans="1:3" x14ac:dyDescent="0.25">
      <c r="A12609" t="s">
        <v>379</v>
      </c>
      <c r="B12609" t="s">
        <v>242</v>
      </c>
      <c r="C12609" s="1">
        <v>0.29301877753836097</v>
      </c>
    </row>
    <row r="12610" spans="1:3" x14ac:dyDescent="0.25">
      <c r="A12610" t="s">
        <v>379</v>
      </c>
      <c r="B12610" t="s">
        <v>357</v>
      </c>
      <c r="C12610" s="1">
        <v>0.289986990810709</v>
      </c>
    </row>
    <row r="12611" spans="1:3" x14ac:dyDescent="0.25">
      <c r="A12611" t="s">
        <v>379</v>
      </c>
      <c r="B12611" t="s">
        <v>251</v>
      </c>
      <c r="C12611" s="1">
        <v>0.29199531603333101</v>
      </c>
    </row>
    <row r="12612" spans="1:3" x14ac:dyDescent="0.25">
      <c r="A12612" t="s">
        <v>379</v>
      </c>
      <c r="B12612" t="s">
        <v>263</v>
      </c>
      <c r="C12612" s="1">
        <v>0.30876913536686301</v>
      </c>
    </row>
    <row r="12613" spans="1:3" x14ac:dyDescent="0.25">
      <c r="A12613" t="s">
        <v>379</v>
      </c>
      <c r="B12613" t="s">
        <v>271</v>
      </c>
      <c r="C12613" s="1">
        <v>0.292695208802142</v>
      </c>
    </row>
    <row r="12614" spans="1:3" x14ac:dyDescent="0.25">
      <c r="A12614" t="s">
        <v>210</v>
      </c>
      <c r="B12614" t="s">
        <v>162</v>
      </c>
      <c r="C12614" s="1">
        <v>0.29967575542046099</v>
      </c>
    </row>
    <row r="12615" spans="1:3" x14ac:dyDescent="0.25">
      <c r="A12615" t="s">
        <v>210</v>
      </c>
      <c r="B12615" t="s">
        <v>118</v>
      </c>
      <c r="C12615" s="1">
        <v>0.32136255706507799</v>
      </c>
    </row>
    <row r="12616" spans="1:3" x14ac:dyDescent="0.25">
      <c r="A12616" t="s">
        <v>210</v>
      </c>
      <c r="B12616" t="s">
        <v>303</v>
      </c>
      <c r="C12616" s="1">
        <v>0.32801876607607799</v>
      </c>
    </row>
    <row r="12617" spans="1:3" x14ac:dyDescent="0.25">
      <c r="A12617" t="s">
        <v>210</v>
      </c>
      <c r="B12617" t="s">
        <v>304</v>
      </c>
      <c r="C12617" s="1">
        <v>0.31277547025171798</v>
      </c>
    </row>
    <row r="12618" spans="1:3" x14ac:dyDescent="0.25">
      <c r="A12618" t="s">
        <v>210</v>
      </c>
      <c r="B12618" t="s">
        <v>192</v>
      </c>
      <c r="C12618" s="1">
        <v>0.32430170277126902</v>
      </c>
    </row>
    <row r="12619" spans="1:3" x14ac:dyDescent="0.25">
      <c r="A12619" t="s">
        <v>210</v>
      </c>
      <c r="B12619" t="s">
        <v>329</v>
      </c>
      <c r="C12619" s="1">
        <v>0.33990578249554398</v>
      </c>
    </row>
    <row r="12620" spans="1:3" x14ac:dyDescent="0.25">
      <c r="A12620" t="s">
        <v>210</v>
      </c>
      <c r="B12620" t="s">
        <v>212</v>
      </c>
      <c r="C12620" s="1">
        <v>0.34867924914321602</v>
      </c>
    </row>
    <row r="12621" spans="1:3" x14ac:dyDescent="0.25">
      <c r="A12621" t="s">
        <v>210</v>
      </c>
      <c r="B12621" t="s">
        <v>397</v>
      </c>
      <c r="C12621" s="1">
        <v>0.32396702051324899</v>
      </c>
    </row>
    <row r="12622" spans="1:3" x14ac:dyDescent="0.25">
      <c r="A12622" t="s">
        <v>210</v>
      </c>
      <c r="B12622" t="s">
        <v>213</v>
      </c>
      <c r="C12622" s="1">
        <v>0.31300860319615798</v>
      </c>
    </row>
    <row r="12623" spans="1:3" x14ac:dyDescent="0.25">
      <c r="A12623" t="s">
        <v>210</v>
      </c>
      <c r="B12623" t="s">
        <v>331</v>
      </c>
      <c r="C12623" s="1">
        <v>0.32261837349463002</v>
      </c>
    </row>
    <row r="12624" spans="1:3" x14ac:dyDescent="0.25">
      <c r="A12624" t="s">
        <v>210</v>
      </c>
      <c r="B12624" t="s">
        <v>214</v>
      </c>
      <c r="C12624" s="1">
        <v>0.34281876939532802</v>
      </c>
    </row>
    <row r="12625" spans="1:3" x14ac:dyDescent="0.25">
      <c r="A12625" t="s">
        <v>210</v>
      </c>
      <c r="B12625" t="s">
        <v>332</v>
      </c>
      <c r="C12625" s="1">
        <v>0.31621613477321397</v>
      </c>
    </row>
    <row r="12626" spans="1:3" x14ac:dyDescent="0.25">
      <c r="A12626" t="s">
        <v>210</v>
      </c>
      <c r="B12626" t="s">
        <v>216</v>
      </c>
      <c r="C12626" s="1">
        <v>0.32763601778717399</v>
      </c>
    </row>
    <row r="12627" spans="1:3" x14ac:dyDescent="0.25">
      <c r="A12627" t="s">
        <v>210</v>
      </c>
      <c r="B12627" t="s">
        <v>217</v>
      </c>
      <c r="C12627" s="1">
        <v>0.35621042171227002</v>
      </c>
    </row>
    <row r="12628" spans="1:3" x14ac:dyDescent="0.25">
      <c r="A12628" t="s">
        <v>210</v>
      </c>
      <c r="B12628" t="s">
        <v>334</v>
      </c>
      <c r="C12628" s="1">
        <v>0.32181320459894602</v>
      </c>
    </row>
    <row r="12629" spans="1:3" x14ac:dyDescent="0.25">
      <c r="A12629" t="s">
        <v>210</v>
      </c>
      <c r="B12629" t="s">
        <v>219</v>
      </c>
      <c r="C12629" s="1">
        <v>0.35849919419026499</v>
      </c>
    </row>
    <row r="12630" spans="1:3" x14ac:dyDescent="0.25">
      <c r="A12630" t="s">
        <v>210</v>
      </c>
      <c r="B12630" t="s">
        <v>398</v>
      </c>
      <c r="C12630" s="1">
        <v>0.34480437966751998</v>
      </c>
    </row>
    <row r="12631" spans="1:3" x14ac:dyDescent="0.25">
      <c r="A12631" t="s">
        <v>210</v>
      </c>
      <c r="B12631" t="s">
        <v>399</v>
      </c>
      <c r="C12631" s="1">
        <v>0.33618739432365202</v>
      </c>
    </row>
    <row r="12632" spans="1:3" x14ac:dyDescent="0.25">
      <c r="A12632" t="s">
        <v>210</v>
      </c>
      <c r="B12632" t="s">
        <v>337</v>
      </c>
      <c r="C12632" s="1">
        <v>0.34203696993055499</v>
      </c>
    </row>
    <row r="12633" spans="1:3" x14ac:dyDescent="0.25">
      <c r="A12633" t="s">
        <v>210</v>
      </c>
      <c r="B12633" t="s">
        <v>225</v>
      </c>
      <c r="C12633" s="1">
        <v>0.33266790115938999</v>
      </c>
    </row>
    <row r="12634" spans="1:3" x14ac:dyDescent="0.25">
      <c r="A12634" t="s">
        <v>210</v>
      </c>
      <c r="B12634" t="s">
        <v>227</v>
      </c>
      <c r="C12634" s="1">
        <v>0.35084429994886202</v>
      </c>
    </row>
    <row r="12635" spans="1:3" x14ac:dyDescent="0.25">
      <c r="A12635" t="s">
        <v>210</v>
      </c>
      <c r="B12635" t="s">
        <v>228</v>
      </c>
      <c r="C12635" s="1">
        <v>0.36873714593019902</v>
      </c>
    </row>
    <row r="12636" spans="1:3" x14ac:dyDescent="0.25">
      <c r="A12636" t="s">
        <v>210</v>
      </c>
      <c r="B12636" t="s">
        <v>229</v>
      </c>
      <c r="C12636" s="1">
        <v>0.32369200591312097</v>
      </c>
    </row>
    <row r="12637" spans="1:3" x14ac:dyDescent="0.25">
      <c r="A12637" t="s">
        <v>210</v>
      </c>
      <c r="B12637" t="s">
        <v>341</v>
      </c>
      <c r="C12637" s="1">
        <v>0.32217825875684297</v>
      </c>
    </row>
    <row r="12638" spans="1:3" x14ac:dyDescent="0.25">
      <c r="A12638" t="s">
        <v>210</v>
      </c>
      <c r="B12638" t="s">
        <v>400</v>
      </c>
      <c r="C12638" s="1">
        <v>0.33456161525493899</v>
      </c>
    </row>
    <row r="12639" spans="1:3" x14ac:dyDescent="0.25">
      <c r="A12639" t="s">
        <v>210</v>
      </c>
      <c r="B12639" t="s">
        <v>231</v>
      </c>
      <c r="C12639" s="1">
        <v>0.31684649002603099</v>
      </c>
    </row>
    <row r="12640" spans="1:3" x14ac:dyDescent="0.25">
      <c r="A12640" t="s">
        <v>210</v>
      </c>
      <c r="B12640" t="s">
        <v>140</v>
      </c>
      <c r="C12640" s="1">
        <v>0.31148027111688598</v>
      </c>
    </row>
    <row r="12641" spans="1:3" x14ac:dyDescent="0.25">
      <c r="A12641" t="s">
        <v>210</v>
      </c>
      <c r="B12641" t="s">
        <v>414</v>
      </c>
      <c r="C12641" s="1">
        <v>0.29328945476232998</v>
      </c>
    </row>
    <row r="12642" spans="1:3" x14ac:dyDescent="0.25">
      <c r="A12642" t="s">
        <v>210</v>
      </c>
      <c r="B12642" t="s">
        <v>235</v>
      </c>
      <c r="C12642" s="1">
        <v>0.30640208444708</v>
      </c>
    </row>
    <row r="12643" spans="1:3" x14ac:dyDescent="0.25">
      <c r="A12643" t="s">
        <v>210</v>
      </c>
      <c r="B12643" t="s">
        <v>345</v>
      </c>
      <c r="C12643" s="1">
        <v>0.322300569738873</v>
      </c>
    </row>
    <row r="12644" spans="1:3" x14ac:dyDescent="0.25">
      <c r="A12644" t="s">
        <v>210</v>
      </c>
      <c r="B12644" t="s">
        <v>236</v>
      </c>
      <c r="C12644" s="1">
        <v>0.32806955813539301</v>
      </c>
    </row>
    <row r="12645" spans="1:3" x14ac:dyDescent="0.25">
      <c r="A12645" t="s">
        <v>210</v>
      </c>
      <c r="B12645" t="s">
        <v>141</v>
      </c>
      <c r="C12645" s="1">
        <v>0.320901361186606</v>
      </c>
    </row>
    <row r="12646" spans="1:3" x14ac:dyDescent="0.25">
      <c r="A12646" t="s">
        <v>210</v>
      </c>
      <c r="B12646" t="s">
        <v>401</v>
      </c>
      <c r="C12646" s="1">
        <v>0.31865508415119298</v>
      </c>
    </row>
    <row r="12647" spans="1:3" x14ac:dyDescent="0.25">
      <c r="A12647" t="s">
        <v>210</v>
      </c>
      <c r="B12647" t="s">
        <v>350</v>
      </c>
      <c r="C12647" s="1">
        <v>0.34198596700350598</v>
      </c>
    </row>
    <row r="12648" spans="1:3" x14ac:dyDescent="0.25">
      <c r="A12648" t="s">
        <v>210</v>
      </c>
      <c r="B12648" t="s">
        <v>351</v>
      </c>
      <c r="C12648" s="1">
        <v>0.31181637366762099</v>
      </c>
    </row>
    <row r="12649" spans="1:3" x14ac:dyDescent="0.25">
      <c r="A12649" t="s">
        <v>210</v>
      </c>
      <c r="B12649" t="s">
        <v>388</v>
      </c>
      <c r="C12649" s="1">
        <v>0.33181064638685898</v>
      </c>
    </row>
    <row r="12650" spans="1:3" x14ac:dyDescent="0.25">
      <c r="A12650" t="s">
        <v>210</v>
      </c>
      <c r="B12650" t="s">
        <v>239</v>
      </c>
      <c r="C12650" s="1">
        <v>0.33258219644417902</v>
      </c>
    </row>
    <row r="12651" spans="1:3" x14ac:dyDescent="0.25">
      <c r="A12651" t="s">
        <v>210</v>
      </c>
      <c r="B12651" t="s">
        <v>142</v>
      </c>
      <c r="C12651" s="1">
        <v>0.32141826134395302</v>
      </c>
    </row>
    <row r="12652" spans="1:3" x14ac:dyDescent="0.25">
      <c r="A12652" t="s">
        <v>210</v>
      </c>
      <c r="B12652" t="s">
        <v>425</v>
      </c>
      <c r="C12652" s="1">
        <v>0.30088575183089</v>
      </c>
    </row>
    <row r="12653" spans="1:3" x14ac:dyDescent="0.25">
      <c r="A12653" t="s">
        <v>210</v>
      </c>
      <c r="B12653" t="s">
        <v>242</v>
      </c>
      <c r="C12653" s="1">
        <v>0.353277105913129</v>
      </c>
    </row>
    <row r="12654" spans="1:3" x14ac:dyDescent="0.25">
      <c r="A12654" t="s">
        <v>210</v>
      </c>
      <c r="B12654" t="s">
        <v>144</v>
      </c>
      <c r="C12654" s="1">
        <v>0.322403050877277</v>
      </c>
    </row>
    <row r="12655" spans="1:3" x14ac:dyDescent="0.25">
      <c r="A12655" t="s">
        <v>210</v>
      </c>
      <c r="B12655" t="s">
        <v>355</v>
      </c>
      <c r="C12655" s="1">
        <v>0.296121572744938</v>
      </c>
    </row>
    <row r="12656" spans="1:3" x14ac:dyDescent="0.25">
      <c r="A12656" t="s">
        <v>210</v>
      </c>
      <c r="B12656" t="s">
        <v>146</v>
      </c>
      <c r="C12656" s="1">
        <v>0.29256446686214999</v>
      </c>
    </row>
    <row r="12657" spans="1:3" x14ac:dyDescent="0.25">
      <c r="A12657" t="s">
        <v>210</v>
      </c>
      <c r="B12657" t="s">
        <v>243</v>
      </c>
      <c r="C12657" s="1">
        <v>0.32948357385469301</v>
      </c>
    </row>
    <row r="12658" spans="1:3" x14ac:dyDescent="0.25">
      <c r="A12658" t="s">
        <v>210</v>
      </c>
      <c r="B12658" t="s">
        <v>402</v>
      </c>
      <c r="C12658" s="1">
        <v>0.326850493495082</v>
      </c>
    </row>
    <row r="12659" spans="1:3" x14ac:dyDescent="0.25">
      <c r="A12659" t="s">
        <v>210</v>
      </c>
      <c r="B12659" t="s">
        <v>358</v>
      </c>
      <c r="C12659" s="1">
        <v>0.32187082500747</v>
      </c>
    </row>
    <row r="12660" spans="1:3" x14ac:dyDescent="0.25">
      <c r="A12660" t="s">
        <v>210</v>
      </c>
      <c r="B12660" t="s">
        <v>245</v>
      </c>
      <c r="C12660" s="1">
        <v>0.29086848325974901</v>
      </c>
    </row>
    <row r="12661" spans="1:3" x14ac:dyDescent="0.25">
      <c r="A12661" t="s">
        <v>210</v>
      </c>
      <c r="B12661" t="s">
        <v>360</v>
      </c>
      <c r="C12661" s="1">
        <v>0.340055083020884</v>
      </c>
    </row>
    <row r="12662" spans="1:3" x14ac:dyDescent="0.25">
      <c r="A12662" t="s">
        <v>210</v>
      </c>
      <c r="B12662" t="s">
        <v>361</v>
      </c>
      <c r="C12662" s="1">
        <v>0.33749530513148002</v>
      </c>
    </row>
    <row r="12663" spans="1:3" x14ac:dyDescent="0.25">
      <c r="A12663" t="s">
        <v>210</v>
      </c>
      <c r="B12663" t="s">
        <v>362</v>
      </c>
      <c r="C12663" s="1">
        <v>0.327200965685014</v>
      </c>
    </row>
    <row r="12664" spans="1:3" x14ac:dyDescent="0.25">
      <c r="A12664" t="s">
        <v>210</v>
      </c>
      <c r="B12664" t="s">
        <v>246</v>
      </c>
      <c r="C12664" s="1">
        <v>0.31362598334864999</v>
      </c>
    </row>
    <row r="12665" spans="1:3" x14ac:dyDescent="0.25">
      <c r="A12665" t="s">
        <v>210</v>
      </c>
      <c r="B12665" t="s">
        <v>247</v>
      </c>
      <c r="C12665" s="1">
        <v>0.29550913925188699</v>
      </c>
    </row>
    <row r="12666" spans="1:3" x14ac:dyDescent="0.25">
      <c r="A12666" t="s">
        <v>210</v>
      </c>
      <c r="B12666" t="s">
        <v>403</v>
      </c>
      <c r="C12666" s="1">
        <v>0.32103752189495499</v>
      </c>
    </row>
    <row r="12667" spans="1:3" x14ac:dyDescent="0.25">
      <c r="A12667" t="s">
        <v>210</v>
      </c>
      <c r="B12667" t="s">
        <v>250</v>
      </c>
      <c r="C12667" s="1">
        <v>0.37572975906027301</v>
      </c>
    </row>
    <row r="12668" spans="1:3" x14ac:dyDescent="0.25">
      <c r="A12668" t="s">
        <v>210</v>
      </c>
      <c r="B12668" t="s">
        <v>152</v>
      </c>
      <c r="C12668" s="1">
        <v>0.32754317609792599</v>
      </c>
    </row>
    <row r="12669" spans="1:3" x14ac:dyDescent="0.25">
      <c r="A12669" t="s">
        <v>210</v>
      </c>
      <c r="B12669" t="s">
        <v>365</v>
      </c>
      <c r="C12669" s="1">
        <v>0.36402046062995802</v>
      </c>
    </row>
    <row r="12670" spans="1:3" x14ac:dyDescent="0.25">
      <c r="A12670" t="s">
        <v>210</v>
      </c>
      <c r="B12670" t="s">
        <v>404</v>
      </c>
      <c r="C12670" s="1">
        <v>0.32163170767801802</v>
      </c>
    </row>
    <row r="12671" spans="1:3" x14ac:dyDescent="0.25">
      <c r="A12671" t="s">
        <v>210</v>
      </c>
      <c r="B12671" t="s">
        <v>367</v>
      </c>
      <c r="C12671" s="1">
        <v>0.29273967842521897</v>
      </c>
    </row>
    <row r="12672" spans="1:3" x14ac:dyDescent="0.25">
      <c r="A12672" t="s">
        <v>210</v>
      </c>
      <c r="B12672" t="s">
        <v>368</v>
      </c>
      <c r="C12672" s="1">
        <v>0.31774175322265102</v>
      </c>
    </row>
    <row r="12673" spans="1:3" x14ac:dyDescent="0.25">
      <c r="A12673" t="s">
        <v>210</v>
      </c>
      <c r="B12673" t="s">
        <v>369</v>
      </c>
      <c r="C12673" s="1">
        <v>0.34714059875844999</v>
      </c>
    </row>
    <row r="12674" spans="1:3" x14ac:dyDescent="0.25">
      <c r="A12674" t="s">
        <v>210</v>
      </c>
      <c r="B12674" t="s">
        <v>405</v>
      </c>
      <c r="C12674" s="1">
        <v>0.32459281109377303</v>
      </c>
    </row>
    <row r="12675" spans="1:3" x14ac:dyDescent="0.25">
      <c r="A12675" t="s">
        <v>210</v>
      </c>
      <c r="B12675" t="s">
        <v>261</v>
      </c>
      <c r="C12675" s="1">
        <v>0.369460659214362</v>
      </c>
    </row>
    <row r="12676" spans="1:3" x14ac:dyDescent="0.25">
      <c r="A12676" t="s">
        <v>210</v>
      </c>
      <c r="B12676" t="s">
        <v>262</v>
      </c>
      <c r="C12676" s="1">
        <v>0.34310384057786902</v>
      </c>
    </row>
    <row r="12677" spans="1:3" x14ac:dyDescent="0.25">
      <c r="A12677" t="s">
        <v>210</v>
      </c>
      <c r="B12677" t="s">
        <v>417</v>
      </c>
      <c r="C12677" s="1">
        <v>0.30421694235464902</v>
      </c>
    </row>
    <row r="12678" spans="1:3" x14ac:dyDescent="0.25">
      <c r="A12678" t="s">
        <v>210</v>
      </c>
      <c r="B12678" t="s">
        <v>372</v>
      </c>
      <c r="C12678" s="1">
        <v>0.33198263486141599</v>
      </c>
    </row>
    <row r="12679" spans="1:3" x14ac:dyDescent="0.25">
      <c r="A12679" t="s">
        <v>210</v>
      </c>
      <c r="B12679" t="s">
        <v>383</v>
      </c>
      <c r="C12679" s="1">
        <v>0.34910563958533097</v>
      </c>
    </row>
    <row r="12680" spans="1:3" x14ac:dyDescent="0.25">
      <c r="A12680" t="s">
        <v>210</v>
      </c>
      <c r="B12680" t="s">
        <v>265</v>
      </c>
      <c r="C12680" s="1">
        <v>0.30179794632846002</v>
      </c>
    </row>
    <row r="12681" spans="1:3" x14ac:dyDescent="0.25">
      <c r="A12681" t="s">
        <v>210</v>
      </c>
      <c r="B12681" t="s">
        <v>406</v>
      </c>
      <c r="C12681" s="1">
        <v>0.314394363557641</v>
      </c>
    </row>
    <row r="12682" spans="1:3" x14ac:dyDescent="0.25">
      <c r="A12682" t="s">
        <v>210</v>
      </c>
      <c r="B12682" t="s">
        <v>266</v>
      </c>
      <c r="C12682" s="1">
        <v>0.296621355115463</v>
      </c>
    </row>
    <row r="12683" spans="1:3" x14ac:dyDescent="0.25">
      <c r="A12683" t="s">
        <v>210</v>
      </c>
      <c r="B12683" t="s">
        <v>267</v>
      </c>
      <c r="C12683" s="1">
        <v>0.33186130086208598</v>
      </c>
    </row>
    <row r="12684" spans="1:3" x14ac:dyDescent="0.25">
      <c r="A12684" t="s">
        <v>210</v>
      </c>
      <c r="B12684" t="s">
        <v>268</v>
      </c>
      <c r="C12684" s="1">
        <v>0.30907081743485698</v>
      </c>
    </row>
    <row r="12685" spans="1:3" x14ac:dyDescent="0.25">
      <c r="A12685" t="s">
        <v>210</v>
      </c>
      <c r="B12685" t="s">
        <v>271</v>
      </c>
      <c r="C12685" s="1">
        <v>0.31515696536225202</v>
      </c>
    </row>
    <row r="12686" spans="1:3" x14ac:dyDescent="0.25">
      <c r="A12686" t="s">
        <v>210</v>
      </c>
      <c r="B12686" t="s">
        <v>407</v>
      </c>
      <c r="C12686" s="1">
        <v>0.32701780489868598</v>
      </c>
    </row>
    <row r="12687" spans="1:3" x14ac:dyDescent="0.25">
      <c r="A12687" t="s">
        <v>210</v>
      </c>
      <c r="B12687" t="s">
        <v>418</v>
      </c>
      <c r="C12687" s="1">
        <v>0.31416839725873302</v>
      </c>
    </row>
    <row r="12688" spans="1:3" x14ac:dyDescent="0.25">
      <c r="A12688" t="s">
        <v>210</v>
      </c>
      <c r="B12688" t="s">
        <v>272</v>
      </c>
      <c r="C12688" s="1">
        <v>0.30445047354492799</v>
      </c>
    </row>
    <row r="12689" spans="1:3" x14ac:dyDescent="0.25">
      <c r="A12689" t="s">
        <v>210</v>
      </c>
      <c r="B12689" t="s">
        <v>408</v>
      </c>
      <c r="C12689" s="1">
        <v>0.32060820283612401</v>
      </c>
    </row>
    <row r="12690" spans="1:3" x14ac:dyDescent="0.25">
      <c r="A12690" t="s">
        <v>210</v>
      </c>
      <c r="B12690" t="s">
        <v>273</v>
      </c>
      <c r="C12690" s="1">
        <v>0.292700410299502</v>
      </c>
    </row>
    <row r="12691" spans="1:3" x14ac:dyDescent="0.25">
      <c r="A12691" t="s">
        <v>210</v>
      </c>
      <c r="B12691" t="s">
        <v>153</v>
      </c>
      <c r="C12691" s="1">
        <v>0.30712240119213602</v>
      </c>
    </row>
    <row r="12692" spans="1:3" x14ac:dyDescent="0.25">
      <c r="A12692" t="s">
        <v>211</v>
      </c>
      <c r="B12692" t="s">
        <v>162</v>
      </c>
      <c r="C12692" s="1">
        <v>0.31377710072662002</v>
      </c>
    </row>
    <row r="12693" spans="1:3" x14ac:dyDescent="0.25">
      <c r="A12693" t="s">
        <v>211</v>
      </c>
      <c r="B12693" t="s">
        <v>303</v>
      </c>
      <c r="C12693" s="1">
        <v>0.290168565226254</v>
      </c>
    </row>
    <row r="12694" spans="1:3" x14ac:dyDescent="0.25">
      <c r="A12694" t="s">
        <v>211</v>
      </c>
      <c r="B12694" t="s">
        <v>192</v>
      </c>
      <c r="C12694" s="1">
        <v>0.29254968865888298</v>
      </c>
    </row>
    <row r="12695" spans="1:3" x14ac:dyDescent="0.25">
      <c r="A12695" t="s">
        <v>211</v>
      </c>
      <c r="B12695" t="s">
        <v>213</v>
      </c>
      <c r="C12695" s="1">
        <v>0.290575010399379</v>
      </c>
    </row>
    <row r="12696" spans="1:3" x14ac:dyDescent="0.25">
      <c r="A12696" t="s">
        <v>211</v>
      </c>
      <c r="B12696" t="s">
        <v>214</v>
      </c>
      <c r="C12696" s="1">
        <v>0.321130638950825</v>
      </c>
    </row>
    <row r="12697" spans="1:3" x14ac:dyDescent="0.25">
      <c r="A12697" t="s">
        <v>211</v>
      </c>
      <c r="B12697" t="s">
        <v>135</v>
      </c>
      <c r="C12697" s="1">
        <v>0.32482192148703298</v>
      </c>
    </row>
    <row r="12698" spans="1:3" x14ac:dyDescent="0.25">
      <c r="A12698" t="s">
        <v>211</v>
      </c>
      <c r="B12698" t="s">
        <v>219</v>
      </c>
      <c r="C12698" s="1">
        <v>0.29618155997221701</v>
      </c>
    </row>
    <row r="12699" spans="1:3" x14ac:dyDescent="0.25">
      <c r="A12699" t="s">
        <v>211</v>
      </c>
      <c r="B12699" t="s">
        <v>137</v>
      </c>
      <c r="C12699" s="1">
        <v>0.29237293068914599</v>
      </c>
    </row>
    <row r="12700" spans="1:3" x14ac:dyDescent="0.25">
      <c r="A12700" t="s">
        <v>211</v>
      </c>
      <c r="B12700" t="s">
        <v>227</v>
      </c>
      <c r="C12700" s="1">
        <v>0.34370406795379099</v>
      </c>
    </row>
    <row r="12701" spans="1:3" x14ac:dyDescent="0.25">
      <c r="A12701" t="s">
        <v>211</v>
      </c>
      <c r="B12701" t="s">
        <v>339</v>
      </c>
      <c r="C12701" s="1">
        <v>0.29367586216680103</v>
      </c>
    </row>
    <row r="12702" spans="1:3" x14ac:dyDescent="0.25">
      <c r="A12702" t="s">
        <v>211</v>
      </c>
      <c r="B12702" t="s">
        <v>228</v>
      </c>
      <c r="C12702" s="1">
        <v>0.31372311102081502</v>
      </c>
    </row>
    <row r="12703" spans="1:3" x14ac:dyDescent="0.25">
      <c r="A12703" t="s">
        <v>211</v>
      </c>
      <c r="B12703" t="s">
        <v>138</v>
      </c>
      <c r="C12703" s="1">
        <v>0.29756146067061101</v>
      </c>
    </row>
    <row r="12704" spans="1:3" x14ac:dyDescent="0.25">
      <c r="A12704" t="s">
        <v>211</v>
      </c>
      <c r="B12704" t="s">
        <v>229</v>
      </c>
      <c r="C12704" s="1">
        <v>0.30847116829580801</v>
      </c>
    </row>
    <row r="12705" spans="1:3" x14ac:dyDescent="0.25">
      <c r="A12705" t="s">
        <v>211</v>
      </c>
      <c r="B12705" t="s">
        <v>232</v>
      </c>
      <c r="C12705" s="1">
        <v>0.300813871636119</v>
      </c>
    </row>
    <row r="12706" spans="1:3" x14ac:dyDescent="0.25">
      <c r="A12706" t="s">
        <v>211</v>
      </c>
      <c r="B12706" t="s">
        <v>140</v>
      </c>
      <c r="C12706" s="1">
        <v>0.30710639216463498</v>
      </c>
    </row>
    <row r="12707" spans="1:3" x14ac:dyDescent="0.25">
      <c r="A12707" t="s">
        <v>211</v>
      </c>
      <c r="B12707" t="s">
        <v>235</v>
      </c>
      <c r="C12707" s="1">
        <v>0.28972870781854299</v>
      </c>
    </row>
    <row r="12708" spans="1:3" x14ac:dyDescent="0.25">
      <c r="A12708" t="s">
        <v>211</v>
      </c>
      <c r="B12708" t="s">
        <v>141</v>
      </c>
      <c r="C12708" s="1">
        <v>0.31225626979818999</v>
      </c>
    </row>
    <row r="12709" spans="1:3" x14ac:dyDescent="0.25">
      <c r="A12709" t="s">
        <v>211</v>
      </c>
      <c r="B12709" t="s">
        <v>349</v>
      </c>
      <c r="C12709" s="1">
        <v>0.295271478713727</v>
      </c>
    </row>
    <row r="12710" spans="1:3" x14ac:dyDescent="0.25">
      <c r="A12710" t="s">
        <v>211</v>
      </c>
      <c r="B12710" t="s">
        <v>237</v>
      </c>
      <c r="C12710" s="1">
        <v>0.29905196589493099</v>
      </c>
    </row>
    <row r="12711" spans="1:3" x14ac:dyDescent="0.25">
      <c r="A12711" t="s">
        <v>211</v>
      </c>
      <c r="B12711" t="s">
        <v>239</v>
      </c>
      <c r="C12711" s="1">
        <v>0.36678588558708602</v>
      </c>
    </row>
    <row r="12712" spans="1:3" x14ac:dyDescent="0.25">
      <c r="A12712" t="s">
        <v>211</v>
      </c>
      <c r="B12712" t="s">
        <v>142</v>
      </c>
      <c r="C12712" s="1">
        <v>0.34091854169998298</v>
      </c>
    </row>
    <row r="12713" spans="1:3" x14ac:dyDescent="0.25">
      <c r="A12713" t="s">
        <v>211</v>
      </c>
      <c r="B12713" t="s">
        <v>143</v>
      </c>
      <c r="C12713" s="1">
        <v>0.31180753133813799</v>
      </c>
    </row>
    <row r="12714" spans="1:3" x14ac:dyDescent="0.25">
      <c r="A12714" t="s">
        <v>211</v>
      </c>
      <c r="B12714" t="s">
        <v>242</v>
      </c>
      <c r="C12714" s="1">
        <v>0.35977891904065401</v>
      </c>
    </row>
    <row r="12715" spans="1:3" x14ac:dyDescent="0.25">
      <c r="A12715" t="s">
        <v>211</v>
      </c>
      <c r="B12715" t="s">
        <v>146</v>
      </c>
      <c r="C12715" s="1">
        <v>0.34604877420305102</v>
      </c>
    </row>
    <row r="12716" spans="1:3" x14ac:dyDescent="0.25">
      <c r="A12716" t="s">
        <v>211</v>
      </c>
      <c r="B12716" t="s">
        <v>243</v>
      </c>
      <c r="C12716" s="1">
        <v>0.31512371184539101</v>
      </c>
    </row>
    <row r="12717" spans="1:3" x14ac:dyDescent="0.25">
      <c r="A12717" t="s">
        <v>211</v>
      </c>
      <c r="B12717" t="s">
        <v>358</v>
      </c>
      <c r="C12717" s="1">
        <v>0.29628453216848999</v>
      </c>
    </row>
    <row r="12718" spans="1:3" x14ac:dyDescent="0.25">
      <c r="A12718" t="s">
        <v>211</v>
      </c>
      <c r="B12718" t="s">
        <v>245</v>
      </c>
      <c r="C12718" s="1">
        <v>0.326533489770715</v>
      </c>
    </row>
    <row r="12719" spans="1:3" x14ac:dyDescent="0.25">
      <c r="A12719" t="s">
        <v>211</v>
      </c>
      <c r="B12719" t="s">
        <v>247</v>
      </c>
      <c r="C12719" s="1">
        <v>0.29152961593033999</v>
      </c>
    </row>
    <row r="12720" spans="1:3" x14ac:dyDescent="0.25">
      <c r="A12720" t="s">
        <v>211</v>
      </c>
      <c r="B12720" t="s">
        <v>250</v>
      </c>
      <c r="C12720" s="1">
        <v>0.31762699250513898</v>
      </c>
    </row>
    <row r="12721" spans="1:3" x14ac:dyDescent="0.25">
      <c r="A12721" t="s">
        <v>211</v>
      </c>
      <c r="B12721" t="s">
        <v>253</v>
      </c>
      <c r="C12721" s="1">
        <v>0.31332035004724501</v>
      </c>
    </row>
    <row r="12722" spans="1:3" x14ac:dyDescent="0.25">
      <c r="A12722" t="s">
        <v>211</v>
      </c>
      <c r="B12722" t="s">
        <v>152</v>
      </c>
      <c r="C12722" s="1">
        <v>0.33651014053045097</v>
      </c>
    </row>
    <row r="12723" spans="1:3" x14ac:dyDescent="0.25">
      <c r="A12723" t="s">
        <v>211</v>
      </c>
      <c r="B12723" t="s">
        <v>254</v>
      </c>
      <c r="C12723" s="1">
        <v>0.299790519535024</v>
      </c>
    </row>
    <row r="12724" spans="1:3" x14ac:dyDescent="0.25">
      <c r="A12724" t="s">
        <v>211</v>
      </c>
      <c r="B12724" t="s">
        <v>255</v>
      </c>
      <c r="C12724" s="1">
        <v>0.308561015446081</v>
      </c>
    </row>
    <row r="12725" spans="1:3" x14ac:dyDescent="0.25">
      <c r="A12725" t="s">
        <v>211</v>
      </c>
      <c r="B12725" t="s">
        <v>261</v>
      </c>
      <c r="C12725" s="1">
        <v>0.29016141205946899</v>
      </c>
    </row>
    <row r="12726" spans="1:3" x14ac:dyDescent="0.25">
      <c r="A12726" t="s">
        <v>211</v>
      </c>
      <c r="B12726" t="s">
        <v>265</v>
      </c>
      <c r="C12726" s="1">
        <v>0.317186708729367</v>
      </c>
    </row>
    <row r="12727" spans="1:3" x14ac:dyDescent="0.25">
      <c r="A12727" t="s">
        <v>211</v>
      </c>
      <c r="B12727" t="s">
        <v>266</v>
      </c>
      <c r="C12727" s="1">
        <v>0.30326435991850398</v>
      </c>
    </row>
    <row r="12728" spans="1:3" x14ac:dyDescent="0.25">
      <c r="A12728" t="s">
        <v>211</v>
      </c>
      <c r="B12728" t="s">
        <v>271</v>
      </c>
      <c r="C12728" s="1">
        <v>0.30313621239273503</v>
      </c>
    </row>
    <row r="12729" spans="1:3" x14ac:dyDescent="0.25">
      <c r="A12729" t="s">
        <v>211</v>
      </c>
      <c r="B12729" t="s">
        <v>272</v>
      </c>
      <c r="C12729" s="1">
        <v>0.30002984024901003</v>
      </c>
    </row>
    <row r="12730" spans="1:3" x14ac:dyDescent="0.25">
      <c r="A12730" t="s">
        <v>211</v>
      </c>
      <c r="B12730" t="s">
        <v>153</v>
      </c>
      <c r="C12730" s="1">
        <v>0.34767887015153498</v>
      </c>
    </row>
    <row r="12731" spans="1:3" x14ac:dyDescent="0.25">
      <c r="A12731" t="s">
        <v>329</v>
      </c>
      <c r="B12731" t="s">
        <v>162</v>
      </c>
      <c r="C12731" s="1">
        <v>0.30603376861471299</v>
      </c>
    </row>
    <row r="12732" spans="1:3" x14ac:dyDescent="0.25">
      <c r="A12732" t="s">
        <v>329</v>
      </c>
      <c r="B12732" t="s">
        <v>118</v>
      </c>
      <c r="C12732" s="1">
        <v>0.29365791585014001</v>
      </c>
    </row>
    <row r="12733" spans="1:3" x14ac:dyDescent="0.25">
      <c r="A12733" t="s">
        <v>329</v>
      </c>
      <c r="B12733" t="s">
        <v>303</v>
      </c>
      <c r="C12733" s="1">
        <v>0.30833338809101102</v>
      </c>
    </row>
    <row r="12734" spans="1:3" x14ac:dyDescent="0.25">
      <c r="A12734" t="s">
        <v>329</v>
      </c>
      <c r="B12734" t="s">
        <v>212</v>
      </c>
      <c r="C12734" s="1">
        <v>0.30858856444197402</v>
      </c>
    </row>
    <row r="12735" spans="1:3" x14ac:dyDescent="0.25">
      <c r="A12735" t="s">
        <v>329</v>
      </c>
      <c r="B12735" t="s">
        <v>331</v>
      </c>
      <c r="C12735" s="1">
        <v>0.29749884646622499</v>
      </c>
    </row>
    <row r="12736" spans="1:3" x14ac:dyDescent="0.25">
      <c r="A12736" t="s">
        <v>329</v>
      </c>
      <c r="B12736" t="s">
        <v>214</v>
      </c>
      <c r="C12736" s="1">
        <v>0.32421918308303599</v>
      </c>
    </row>
    <row r="12737" spans="1:3" x14ac:dyDescent="0.25">
      <c r="A12737" t="s">
        <v>329</v>
      </c>
      <c r="B12737" t="s">
        <v>217</v>
      </c>
      <c r="C12737" s="1">
        <v>0.31703596124823002</v>
      </c>
    </row>
    <row r="12738" spans="1:3" x14ac:dyDescent="0.25">
      <c r="A12738" t="s">
        <v>329</v>
      </c>
      <c r="B12738" t="s">
        <v>219</v>
      </c>
      <c r="C12738" s="1">
        <v>0.32889661960205102</v>
      </c>
    </row>
    <row r="12739" spans="1:3" x14ac:dyDescent="0.25">
      <c r="A12739" t="s">
        <v>329</v>
      </c>
      <c r="B12739" t="s">
        <v>398</v>
      </c>
      <c r="C12739" s="1">
        <v>0.30516005371747701</v>
      </c>
    </row>
    <row r="12740" spans="1:3" x14ac:dyDescent="0.25">
      <c r="A12740" t="s">
        <v>329</v>
      </c>
      <c r="B12740" t="s">
        <v>337</v>
      </c>
      <c r="C12740" s="1">
        <v>0.30514738068866398</v>
      </c>
    </row>
    <row r="12741" spans="1:3" x14ac:dyDescent="0.25">
      <c r="A12741" t="s">
        <v>329</v>
      </c>
      <c r="B12741" t="s">
        <v>227</v>
      </c>
      <c r="C12741" s="1">
        <v>0.33749126379632099</v>
      </c>
    </row>
    <row r="12742" spans="1:3" x14ac:dyDescent="0.25">
      <c r="A12742" t="s">
        <v>329</v>
      </c>
      <c r="B12742" t="s">
        <v>228</v>
      </c>
      <c r="C12742" s="1">
        <v>0.32498515364191799</v>
      </c>
    </row>
    <row r="12743" spans="1:3" x14ac:dyDescent="0.25">
      <c r="A12743" t="s">
        <v>329</v>
      </c>
      <c r="B12743" t="s">
        <v>229</v>
      </c>
      <c r="C12743" s="1">
        <v>0.33432914620075699</v>
      </c>
    </row>
    <row r="12744" spans="1:3" x14ac:dyDescent="0.25">
      <c r="A12744" t="s">
        <v>329</v>
      </c>
      <c r="B12744" t="s">
        <v>341</v>
      </c>
      <c r="C12744" s="1">
        <v>0.29221885472520898</v>
      </c>
    </row>
    <row r="12745" spans="1:3" x14ac:dyDescent="0.25">
      <c r="A12745" t="s">
        <v>329</v>
      </c>
      <c r="B12745" t="s">
        <v>400</v>
      </c>
      <c r="C12745" s="1">
        <v>0.29189939967498402</v>
      </c>
    </row>
    <row r="12746" spans="1:3" x14ac:dyDescent="0.25">
      <c r="A12746" t="s">
        <v>329</v>
      </c>
      <c r="B12746" t="s">
        <v>140</v>
      </c>
      <c r="C12746" s="1">
        <v>0.289966966924737</v>
      </c>
    </row>
    <row r="12747" spans="1:3" x14ac:dyDescent="0.25">
      <c r="A12747" t="s">
        <v>329</v>
      </c>
      <c r="B12747" t="s">
        <v>141</v>
      </c>
      <c r="C12747" s="1">
        <v>0.30936385735807498</v>
      </c>
    </row>
    <row r="12748" spans="1:3" x14ac:dyDescent="0.25">
      <c r="A12748" t="s">
        <v>329</v>
      </c>
      <c r="B12748" t="s">
        <v>388</v>
      </c>
      <c r="C12748" s="1">
        <v>0.29652429264689101</v>
      </c>
    </row>
    <row r="12749" spans="1:3" x14ac:dyDescent="0.25">
      <c r="A12749" t="s">
        <v>329</v>
      </c>
      <c r="B12749" t="s">
        <v>239</v>
      </c>
      <c r="C12749" s="1">
        <v>0.33486272158330699</v>
      </c>
    </row>
    <row r="12750" spans="1:3" x14ac:dyDescent="0.25">
      <c r="A12750" t="s">
        <v>329</v>
      </c>
      <c r="B12750" t="s">
        <v>142</v>
      </c>
      <c r="C12750" s="1">
        <v>0.32359786884910002</v>
      </c>
    </row>
    <row r="12751" spans="1:3" x14ac:dyDescent="0.25">
      <c r="A12751" t="s">
        <v>329</v>
      </c>
      <c r="B12751" t="s">
        <v>242</v>
      </c>
      <c r="C12751" s="1">
        <v>0.333736187708078</v>
      </c>
    </row>
    <row r="12752" spans="1:3" x14ac:dyDescent="0.25">
      <c r="A12752" t="s">
        <v>329</v>
      </c>
      <c r="B12752" t="s">
        <v>144</v>
      </c>
      <c r="C12752" s="1">
        <v>0.28896691946346997</v>
      </c>
    </row>
    <row r="12753" spans="1:3" x14ac:dyDescent="0.25">
      <c r="A12753" t="s">
        <v>329</v>
      </c>
      <c r="B12753" t="s">
        <v>146</v>
      </c>
      <c r="C12753" s="1">
        <v>0.30368748926289102</v>
      </c>
    </row>
    <row r="12754" spans="1:3" x14ac:dyDescent="0.25">
      <c r="A12754" t="s">
        <v>329</v>
      </c>
      <c r="B12754" t="s">
        <v>243</v>
      </c>
      <c r="C12754" s="1">
        <v>0.33367036135977501</v>
      </c>
    </row>
    <row r="12755" spans="1:3" x14ac:dyDescent="0.25">
      <c r="A12755" t="s">
        <v>329</v>
      </c>
      <c r="B12755" t="s">
        <v>358</v>
      </c>
      <c r="C12755" s="1">
        <v>0.30961278844637302</v>
      </c>
    </row>
    <row r="12756" spans="1:3" x14ac:dyDescent="0.25">
      <c r="A12756" t="s">
        <v>329</v>
      </c>
      <c r="B12756" t="s">
        <v>245</v>
      </c>
      <c r="C12756" s="1">
        <v>0.291447248131605</v>
      </c>
    </row>
    <row r="12757" spans="1:3" x14ac:dyDescent="0.25">
      <c r="A12757" t="s">
        <v>329</v>
      </c>
      <c r="B12757" t="s">
        <v>360</v>
      </c>
      <c r="C12757" s="1">
        <v>0.29755022434003098</v>
      </c>
    </row>
    <row r="12758" spans="1:3" x14ac:dyDescent="0.25">
      <c r="A12758" t="s">
        <v>329</v>
      </c>
      <c r="B12758" t="s">
        <v>247</v>
      </c>
      <c r="C12758" s="1">
        <v>0.29072599930404902</v>
      </c>
    </row>
    <row r="12759" spans="1:3" x14ac:dyDescent="0.25">
      <c r="A12759" t="s">
        <v>329</v>
      </c>
      <c r="B12759" t="s">
        <v>250</v>
      </c>
      <c r="C12759" s="1">
        <v>0.32121581948204098</v>
      </c>
    </row>
    <row r="12760" spans="1:3" x14ac:dyDescent="0.25">
      <c r="A12760" t="s">
        <v>329</v>
      </c>
      <c r="B12760" t="s">
        <v>152</v>
      </c>
      <c r="C12760" s="1">
        <v>0.324299345051134</v>
      </c>
    </row>
    <row r="12761" spans="1:3" x14ac:dyDescent="0.25">
      <c r="A12761" t="s">
        <v>329</v>
      </c>
      <c r="B12761" t="s">
        <v>365</v>
      </c>
      <c r="C12761" s="1">
        <v>0.31649764863298002</v>
      </c>
    </row>
    <row r="12762" spans="1:3" x14ac:dyDescent="0.25">
      <c r="A12762" t="s">
        <v>329</v>
      </c>
      <c r="B12762" t="s">
        <v>369</v>
      </c>
      <c r="C12762" s="1">
        <v>0.32274233697580101</v>
      </c>
    </row>
    <row r="12763" spans="1:3" x14ac:dyDescent="0.25">
      <c r="A12763" t="s">
        <v>329</v>
      </c>
      <c r="B12763" t="s">
        <v>261</v>
      </c>
      <c r="C12763" s="1">
        <v>0.31699578100909098</v>
      </c>
    </row>
    <row r="12764" spans="1:3" x14ac:dyDescent="0.25">
      <c r="A12764" t="s">
        <v>329</v>
      </c>
      <c r="B12764" t="s">
        <v>262</v>
      </c>
      <c r="C12764" s="1">
        <v>0.30991201862890999</v>
      </c>
    </row>
    <row r="12765" spans="1:3" x14ac:dyDescent="0.25">
      <c r="A12765" t="s">
        <v>329</v>
      </c>
      <c r="B12765" t="s">
        <v>383</v>
      </c>
      <c r="C12765" s="1">
        <v>0.32677012276503797</v>
      </c>
    </row>
    <row r="12766" spans="1:3" x14ac:dyDescent="0.25">
      <c r="A12766" t="s">
        <v>329</v>
      </c>
      <c r="B12766" t="s">
        <v>267</v>
      </c>
      <c r="C12766" s="1">
        <v>0.29060921107187498</v>
      </c>
    </row>
    <row r="12767" spans="1:3" x14ac:dyDescent="0.25">
      <c r="A12767" t="s">
        <v>329</v>
      </c>
      <c r="B12767" t="s">
        <v>268</v>
      </c>
      <c r="C12767" s="1">
        <v>0.29350633851371599</v>
      </c>
    </row>
    <row r="12768" spans="1:3" x14ac:dyDescent="0.25">
      <c r="A12768" t="s">
        <v>329</v>
      </c>
      <c r="B12768" t="s">
        <v>407</v>
      </c>
      <c r="C12768" s="1">
        <v>0.30034373396109898</v>
      </c>
    </row>
    <row r="12769" spans="1:3" x14ac:dyDescent="0.25">
      <c r="A12769" t="s">
        <v>329</v>
      </c>
      <c r="B12769" t="s">
        <v>272</v>
      </c>
      <c r="C12769" s="1">
        <v>0.28900050264764499</v>
      </c>
    </row>
    <row r="12770" spans="1:3" x14ac:dyDescent="0.25">
      <c r="A12770" t="s">
        <v>329</v>
      </c>
      <c r="B12770" t="s">
        <v>153</v>
      </c>
      <c r="C12770" s="1">
        <v>0.30444403138744303</v>
      </c>
    </row>
    <row r="12771" spans="1:3" x14ac:dyDescent="0.25">
      <c r="A12771" t="s">
        <v>212</v>
      </c>
      <c r="B12771" t="s">
        <v>162</v>
      </c>
      <c r="C12771" s="1">
        <v>0.294227238341287</v>
      </c>
    </row>
    <row r="12772" spans="1:3" x14ac:dyDescent="0.25">
      <c r="A12772" t="s">
        <v>212</v>
      </c>
      <c r="B12772" t="s">
        <v>118</v>
      </c>
      <c r="C12772" s="1">
        <v>0.31106311350264998</v>
      </c>
    </row>
    <row r="12773" spans="1:3" x14ac:dyDescent="0.25">
      <c r="A12773" t="s">
        <v>212</v>
      </c>
      <c r="B12773" t="s">
        <v>303</v>
      </c>
      <c r="C12773" s="1">
        <v>0.30486137741817898</v>
      </c>
    </row>
    <row r="12774" spans="1:3" x14ac:dyDescent="0.25">
      <c r="A12774" t="s">
        <v>212</v>
      </c>
      <c r="B12774" t="s">
        <v>192</v>
      </c>
      <c r="C12774" s="1">
        <v>0.29274271702885502</v>
      </c>
    </row>
    <row r="12775" spans="1:3" x14ac:dyDescent="0.25">
      <c r="A12775" t="s">
        <v>212</v>
      </c>
      <c r="B12775" t="s">
        <v>397</v>
      </c>
      <c r="C12775" s="1">
        <v>0.33177150691484802</v>
      </c>
    </row>
    <row r="12776" spans="1:3" x14ac:dyDescent="0.25">
      <c r="A12776" t="s">
        <v>212</v>
      </c>
      <c r="B12776" t="s">
        <v>213</v>
      </c>
      <c r="C12776" s="1">
        <v>0.31765412516248398</v>
      </c>
    </row>
    <row r="12777" spans="1:3" x14ac:dyDescent="0.25">
      <c r="A12777" t="s">
        <v>212</v>
      </c>
      <c r="B12777" t="s">
        <v>331</v>
      </c>
      <c r="C12777" s="1">
        <v>0.29647707807607399</v>
      </c>
    </row>
    <row r="12778" spans="1:3" x14ac:dyDescent="0.25">
      <c r="A12778" t="s">
        <v>212</v>
      </c>
      <c r="B12778" t="s">
        <v>214</v>
      </c>
      <c r="C12778" s="1">
        <v>0.32962954775113801</v>
      </c>
    </row>
    <row r="12779" spans="1:3" x14ac:dyDescent="0.25">
      <c r="A12779" t="s">
        <v>212</v>
      </c>
      <c r="B12779" t="s">
        <v>332</v>
      </c>
      <c r="C12779" s="1">
        <v>0.30675912561505098</v>
      </c>
    </row>
    <row r="12780" spans="1:3" x14ac:dyDescent="0.25">
      <c r="A12780" t="s">
        <v>212</v>
      </c>
      <c r="B12780" t="s">
        <v>216</v>
      </c>
      <c r="C12780" s="1">
        <v>0.34002295952988498</v>
      </c>
    </row>
    <row r="12781" spans="1:3" x14ac:dyDescent="0.25">
      <c r="A12781" t="s">
        <v>212</v>
      </c>
      <c r="B12781" t="s">
        <v>217</v>
      </c>
      <c r="C12781" s="1">
        <v>0.35060099254621502</v>
      </c>
    </row>
    <row r="12782" spans="1:3" x14ac:dyDescent="0.25">
      <c r="A12782" t="s">
        <v>212</v>
      </c>
      <c r="B12782" t="s">
        <v>218</v>
      </c>
      <c r="C12782" s="1">
        <v>0.29720505377262002</v>
      </c>
    </row>
    <row r="12783" spans="1:3" x14ac:dyDescent="0.25">
      <c r="A12783" t="s">
        <v>212</v>
      </c>
      <c r="B12783" t="s">
        <v>334</v>
      </c>
      <c r="C12783" s="1">
        <v>0.31295415350509798</v>
      </c>
    </row>
    <row r="12784" spans="1:3" x14ac:dyDescent="0.25">
      <c r="A12784" t="s">
        <v>212</v>
      </c>
      <c r="B12784" t="s">
        <v>219</v>
      </c>
      <c r="C12784" s="1">
        <v>0.34415883517489199</v>
      </c>
    </row>
    <row r="12785" spans="1:3" x14ac:dyDescent="0.25">
      <c r="A12785" t="s">
        <v>212</v>
      </c>
      <c r="B12785" t="s">
        <v>398</v>
      </c>
      <c r="C12785" s="1">
        <v>0.332335352990554</v>
      </c>
    </row>
    <row r="12786" spans="1:3" x14ac:dyDescent="0.25">
      <c r="A12786" t="s">
        <v>212</v>
      </c>
      <c r="B12786" t="s">
        <v>399</v>
      </c>
      <c r="C12786" s="1">
        <v>0.34450199604450699</v>
      </c>
    </row>
    <row r="12787" spans="1:3" x14ac:dyDescent="0.25">
      <c r="A12787" t="s">
        <v>212</v>
      </c>
      <c r="B12787" t="s">
        <v>337</v>
      </c>
      <c r="C12787" s="1">
        <v>0.31684487353506002</v>
      </c>
    </row>
    <row r="12788" spans="1:3" x14ac:dyDescent="0.25">
      <c r="A12788" t="s">
        <v>212</v>
      </c>
      <c r="B12788" t="s">
        <v>225</v>
      </c>
      <c r="C12788" s="1">
        <v>0.33839117222006798</v>
      </c>
    </row>
    <row r="12789" spans="1:3" x14ac:dyDescent="0.25">
      <c r="A12789" t="s">
        <v>212</v>
      </c>
      <c r="B12789" t="s">
        <v>227</v>
      </c>
      <c r="C12789" s="1">
        <v>0.343075538155316</v>
      </c>
    </row>
    <row r="12790" spans="1:3" x14ac:dyDescent="0.25">
      <c r="A12790" t="s">
        <v>212</v>
      </c>
      <c r="B12790" t="s">
        <v>228</v>
      </c>
      <c r="C12790" s="1">
        <v>0.36929940133134498</v>
      </c>
    </row>
    <row r="12791" spans="1:3" x14ac:dyDescent="0.25">
      <c r="A12791" t="s">
        <v>212</v>
      </c>
      <c r="B12791" t="s">
        <v>229</v>
      </c>
      <c r="C12791" s="1">
        <v>0.30641676273594098</v>
      </c>
    </row>
    <row r="12792" spans="1:3" x14ac:dyDescent="0.25">
      <c r="A12792" t="s">
        <v>212</v>
      </c>
      <c r="B12792" t="s">
        <v>341</v>
      </c>
      <c r="C12792" s="1">
        <v>0.29265724742275601</v>
      </c>
    </row>
    <row r="12793" spans="1:3" x14ac:dyDescent="0.25">
      <c r="A12793" t="s">
        <v>212</v>
      </c>
      <c r="B12793" t="s">
        <v>400</v>
      </c>
      <c r="C12793" s="1">
        <v>0.310470766152938</v>
      </c>
    </row>
    <row r="12794" spans="1:3" x14ac:dyDescent="0.25">
      <c r="A12794" t="s">
        <v>212</v>
      </c>
      <c r="B12794" t="s">
        <v>231</v>
      </c>
      <c r="C12794" s="1">
        <v>0.328292697488408</v>
      </c>
    </row>
    <row r="12795" spans="1:3" x14ac:dyDescent="0.25">
      <c r="A12795" t="s">
        <v>212</v>
      </c>
      <c r="B12795" t="s">
        <v>140</v>
      </c>
      <c r="C12795" s="1">
        <v>0.31427449659816198</v>
      </c>
    </row>
    <row r="12796" spans="1:3" x14ac:dyDescent="0.25">
      <c r="A12796" t="s">
        <v>212</v>
      </c>
      <c r="B12796" t="s">
        <v>234</v>
      </c>
      <c r="C12796" s="1">
        <v>0.29373751209367099</v>
      </c>
    </row>
    <row r="12797" spans="1:3" x14ac:dyDescent="0.25">
      <c r="A12797" t="s">
        <v>212</v>
      </c>
      <c r="B12797" t="s">
        <v>414</v>
      </c>
      <c r="C12797" s="1">
        <v>0.32385699124491601</v>
      </c>
    </row>
    <row r="12798" spans="1:3" x14ac:dyDescent="0.25">
      <c r="A12798" t="s">
        <v>212</v>
      </c>
      <c r="B12798" t="s">
        <v>235</v>
      </c>
      <c r="C12798" s="1">
        <v>0.30621318670133202</v>
      </c>
    </row>
    <row r="12799" spans="1:3" x14ac:dyDescent="0.25">
      <c r="A12799" t="s">
        <v>212</v>
      </c>
      <c r="B12799" t="s">
        <v>345</v>
      </c>
      <c r="C12799" s="1">
        <v>0.29964602116717898</v>
      </c>
    </row>
    <row r="12800" spans="1:3" x14ac:dyDescent="0.25">
      <c r="A12800" t="s">
        <v>212</v>
      </c>
      <c r="B12800" t="s">
        <v>236</v>
      </c>
      <c r="C12800" s="1">
        <v>0.34521044117203897</v>
      </c>
    </row>
    <row r="12801" spans="1:3" x14ac:dyDescent="0.25">
      <c r="A12801" t="s">
        <v>212</v>
      </c>
      <c r="B12801" t="s">
        <v>141</v>
      </c>
      <c r="C12801" s="1">
        <v>0.30965881819201102</v>
      </c>
    </row>
    <row r="12802" spans="1:3" x14ac:dyDescent="0.25">
      <c r="A12802" t="s">
        <v>212</v>
      </c>
      <c r="B12802" t="s">
        <v>401</v>
      </c>
      <c r="C12802" s="1">
        <v>0.29453126427783399</v>
      </c>
    </row>
    <row r="12803" spans="1:3" x14ac:dyDescent="0.25">
      <c r="A12803" t="s">
        <v>212</v>
      </c>
      <c r="B12803" t="s">
        <v>350</v>
      </c>
      <c r="C12803" s="1">
        <v>0.355067527467125</v>
      </c>
    </row>
    <row r="12804" spans="1:3" x14ac:dyDescent="0.25">
      <c r="A12804" t="s">
        <v>212</v>
      </c>
      <c r="B12804" t="s">
        <v>388</v>
      </c>
      <c r="C12804" s="1">
        <v>0.30657673552722098</v>
      </c>
    </row>
    <row r="12805" spans="1:3" x14ac:dyDescent="0.25">
      <c r="A12805" t="s">
        <v>212</v>
      </c>
      <c r="B12805" t="s">
        <v>237</v>
      </c>
      <c r="C12805" s="1">
        <v>0.28975111854298702</v>
      </c>
    </row>
    <row r="12806" spans="1:3" x14ac:dyDescent="0.25">
      <c r="A12806" t="s">
        <v>212</v>
      </c>
      <c r="B12806" t="s">
        <v>239</v>
      </c>
      <c r="C12806" s="1">
        <v>0.31309748285776801</v>
      </c>
    </row>
    <row r="12807" spans="1:3" x14ac:dyDescent="0.25">
      <c r="A12807" t="s">
        <v>212</v>
      </c>
      <c r="B12807" t="s">
        <v>142</v>
      </c>
      <c r="C12807" s="1">
        <v>0.29543841497777801</v>
      </c>
    </row>
    <row r="12808" spans="1:3" x14ac:dyDescent="0.25">
      <c r="A12808" t="s">
        <v>212</v>
      </c>
      <c r="B12808" t="s">
        <v>242</v>
      </c>
      <c r="C12808" s="1">
        <v>0.34803222330488898</v>
      </c>
    </row>
    <row r="12809" spans="1:3" x14ac:dyDescent="0.25">
      <c r="A12809" t="s">
        <v>212</v>
      </c>
      <c r="B12809" t="s">
        <v>144</v>
      </c>
      <c r="C12809" s="1">
        <v>0.29320795510252401</v>
      </c>
    </row>
    <row r="12810" spans="1:3" x14ac:dyDescent="0.25">
      <c r="A12810" t="s">
        <v>212</v>
      </c>
      <c r="B12810" t="s">
        <v>355</v>
      </c>
      <c r="C12810" s="1">
        <v>0.29209823279290098</v>
      </c>
    </row>
    <row r="12811" spans="1:3" x14ac:dyDescent="0.25">
      <c r="A12811" t="s">
        <v>212</v>
      </c>
      <c r="B12811" t="s">
        <v>243</v>
      </c>
      <c r="C12811" s="1">
        <v>0.31782415717498702</v>
      </c>
    </row>
    <row r="12812" spans="1:3" x14ac:dyDescent="0.25">
      <c r="A12812" t="s">
        <v>212</v>
      </c>
      <c r="B12812" t="s">
        <v>402</v>
      </c>
      <c r="C12812" s="1">
        <v>0.30781755155566998</v>
      </c>
    </row>
    <row r="12813" spans="1:3" x14ac:dyDescent="0.25">
      <c r="A12813" t="s">
        <v>212</v>
      </c>
      <c r="B12813" t="s">
        <v>358</v>
      </c>
      <c r="C12813" s="1">
        <v>0.298129249607133</v>
      </c>
    </row>
    <row r="12814" spans="1:3" x14ac:dyDescent="0.25">
      <c r="A12814" t="s">
        <v>212</v>
      </c>
      <c r="B12814" t="s">
        <v>360</v>
      </c>
      <c r="C12814" s="1">
        <v>0.34012537566988799</v>
      </c>
    </row>
    <row r="12815" spans="1:3" x14ac:dyDescent="0.25">
      <c r="A12815" t="s">
        <v>212</v>
      </c>
      <c r="B12815" t="s">
        <v>361</v>
      </c>
      <c r="C12815" s="1">
        <v>0.34314059072381697</v>
      </c>
    </row>
    <row r="12816" spans="1:3" x14ac:dyDescent="0.25">
      <c r="A12816" t="s">
        <v>212</v>
      </c>
      <c r="B12816" t="s">
        <v>362</v>
      </c>
      <c r="C12816" s="1">
        <v>0.30351509776209601</v>
      </c>
    </row>
    <row r="12817" spans="1:3" x14ac:dyDescent="0.25">
      <c r="A12817" t="s">
        <v>212</v>
      </c>
      <c r="B12817" t="s">
        <v>246</v>
      </c>
      <c r="C12817" s="1">
        <v>0.33087253718609799</v>
      </c>
    </row>
    <row r="12818" spans="1:3" x14ac:dyDescent="0.25">
      <c r="A12818" t="s">
        <v>212</v>
      </c>
      <c r="B12818" t="s">
        <v>247</v>
      </c>
      <c r="C12818" s="1">
        <v>0.28973713684279101</v>
      </c>
    </row>
    <row r="12819" spans="1:3" x14ac:dyDescent="0.25">
      <c r="A12819" t="s">
        <v>212</v>
      </c>
      <c r="B12819" t="s">
        <v>403</v>
      </c>
      <c r="C12819" s="1">
        <v>0.30317187747546698</v>
      </c>
    </row>
    <row r="12820" spans="1:3" x14ac:dyDescent="0.25">
      <c r="A12820" t="s">
        <v>212</v>
      </c>
      <c r="B12820" t="s">
        <v>250</v>
      </c>
      <c r="C12820" s="1">
        <v>0.35344540481799602</v>
      </c>
    </row>
    <row r="12821" spans="1:3" x14ac:dyDescent="0.25">
      <c r="A12821" t="s">
        <v>212</v>
      </c>
      <c r="B12821" t="s">
        <v>152</v>
      </c>
      <c r="C12821" s="1">
        <v>0.29156450714839899</v>
      </c>
    </row>
    <row r="12822" spans="1:3" x14ac:dyDescent="0.25">
      <c r="A12822" t="s">
        <v>212</v>
      </c>
      <c r="B12822" t="s">
        <v>365</v>
      </c>
      <c r="C12822" s="1">
        <v>0.34781197132853398</v>
      </c>
    </row>
    <row r="12823" spans="1:3" x14ac:dyDescent="0.25">
      <c r="A12823" t="s">
        <v>212</v>
      </c>
      <c r="B12823" t="s">
        <v>404</v>
      </c>
      <c r="C12823" s="1">
        <v>0.30709962175565803</v>
      </c>
    </row>
    <row r="12824" spans="1:3" x14ac:dyDescent="0.25">
      <c r="A12824" t="s">
        <v>212</v>
      </c>
      <c r="B12824" t="s">
        <v>366</v>
      </c>
      <c r="C12824" s="1">
        <v>0.29206030562397001</v>
      </c>
    </row>
    <row r="12825" spans="1:3" x14ac:dyDescent="0.25">
      <c r="A12825" t="s">
        <v>212</v>
      </c>
      <c r="B12825" t="s">
        <v>368</v>
      </c>
      <c r="C12825" s="1">
        <v>0.33621803000929501</v>
      </c>
    </row>
    <row r="12826" spans="1:3" x14ac:dyDescent="0.25">
      <c r="A12826" t="s">
        <v>212</v>
      </c>
      <c r="B12826" t="s">
        <v>416</v>
      </c>
      <c r="C12826" s="1">
        <v>0.31613110626503099</v>
      </c>
    </row>
    <row r="12827" spans="1:3" x14ac:dyDescent="0.25">
      <c r="A12827" t="s">
        <v>212</v>
      </c>
      <c r="B12827" t="s">
        <v>369</v>
      </c>
      <c r="C12827" s="1">
        <v>0.33647419373039</v>
      </c>
    </row>
    <row r="12828" spans="1:3" x14ac:dyDescent="0.25">
      <c r="A12828" t="s">
        <v>212</v>
      </c>
      <c r="B12828" t="s">
        <v>371</v>
      </c>
      <c r="C12828" s="1">
        <v>0.297798481281837</v>
      </c>
    </row>
    <row r="12829" spans="1:3" x14ac:dyDescent="0.25">
      <c r="A12829" t="s">
        <v>212</v>
      </c>
      <c r="B12829" t="s">
        <v>405</v>
      </c>
      <c r="C12829" s="1">
        <v>0.30188007083885798</v>
      </c>
    </row>
    <row r="12830" spans="1:3" x14ac:dyDescent="0.25">
      <c r="A12830" t="s">
        <v>212</v>
      </c>
      <c r="B12830" t="s">
        <v>261</v>
      </c>
      <c r="C12830" s="1">
        <v>0.36548351115329097</v>
      </c>
    </row>
    <row r="12831" spans="1:3" x14ac:dyDescent="0.25">
      <c r="A12831" t="s">
        <v>212</v>
      </c>
      <c r="B12831" t="s">
        <v>262</v>
      </c>
      <c r="C12831" s="1">
        <v>0.34602761166539903</v>
      </c>
    </row>
    <row r="12832" spans="1:3" x14ac:dyDescent="0.25">
      <c r="A12832" t="s">
        <v>212</v>
      </c>
      <c r="B12832" t="s">
        <v>417</v>
      </c>
      <c r="C12832" s="1">
        <v>0.33180928497808199</v>
      </c>
    </row>
    <row r="12833" spans="1:3" x14ac:dyDescent="0.25">
      <c r="A12833" t="s">
        <v>212</v>
      </c>
      <c r="B12833" t="s">
        <v>264</v>
      </c>
      <c r="C12833" s="1">
        <v>0.300913762217356</v>
      </c>
    </row>
    <row r="12834" spans="1:3" x14ac:dyDescent="0.25">
      <c r="A12834" t="s">
        <v>212</v>
      </c>
      <c r="B12834" t="s">
        <v>372</v>
      </c>
      <c r="C12834" s="1">
        <v>0.31157308998699901</v>
      </c>
    </row>
    <row r="12835" spans="1:3" x14ac:dyDescent="0.25">
      <c r="A12835" t="s">
        <v>212</v>
      </c>
      <c r="B12835" t="s">
        <v>383</v>
      </c>
      <c r="C12835" s="1">
        <v>0.34808510510934898</v>
      </c>
    </row>
    <row r="12836" spans="1:3" x14ac:dyDescent="0.25">
      <c r="A12836" t="s">
        <v>212</v>
      </c>
      <c r="B12836" t="s">
        <v>265</v>
      </c>
      <c r="C12836" s="1">
        <v>0.29395557147000301</v>
      </c>
    </row>
    <row r="12837" spans="1:3" x14ac:dyDescent="0.25">
      <c r="A12837" t="s">
        <v>212</v>
      </c>
      <c r="B12837" t="s">
        <v>406</v>
      </c>
      <c r="C12837" s="1">
        <v>0.32749958812204999</v>
      </c>
    </row>
    <row r="12838" spans="1:3" x14ac:dyDescent="0.25">
      <c r="A12838" t="s">
        <v>212</v>
      </c>
      <c r="B12838" t="s">
        <v>266</v>
      </c>
      <c r="C12838" s="1">
        <v>0.291063604987707</v>
      </c>
    </row>
    <row r="12839" spans="1:3" x14ac:dyDescent="0.25">
      <c r="A12839" t="s">
        <v>212</v>
      </c>
      <c r="B12839" t="s">
        <v>267</v>
      </c>
      <c r="C12839" s="1">
        <v>0.34158319160629402</v>
      </c>
    </row>
    <row r="12840" spans="1:3" x14ac:dyDescent="0.25">
      <c r="A12840" t="s">
        <v>212</v>
      </c>
      <c r="B12840" t="s">
        <v>268</v>
      </c>
      <c r="C12840" s="1">
        <v>0.29290097009010002</v>
      </c>
    </row>
    <row r="12841" spans="1:3" x14ac:dyDescent="0.25">
      <c r="A12841" t="s">
        <v>212</v>
      </c>
      <c r="B12841" t="s">
        <v>271</v>
      </c>
      <c r="C12841" s="1">
        <v>0.32856663141852799</v>
      </c>
    </row>
    <row r="12842" spans="1:3" x14ac:dyDescent="0.25">
      <c r="A12842" t="s">
        <v>212</v>
      </c>
      <c r="B12842" t="s">
        <v>407</v>
      </c>
      <c r="C12842" s="1">
        <v>0.31126142597277201</v>
      </c>
    </row>
    <row r="12843" spans="1:3" x14ac:dyDescent="0.25">
      <c r="A12843" t="s">
        <v>212</v>
      </c>
      <c r="B12843" t="s">
        <v>272</v>
      </c>
      <c r="C12843" s="1">
        <v>0.30804237514750399</v>
      </c>
    </row>
    <row r="12844" spans="1:3" x14ac:dyDescent="0.25">
      <c r="A12844" t="s">
        <v>212</v>
      </c>
      <c r="B12844" t="s">
        <v>408</v>
      </c>
      <c r="C12844" s="1">
        <v>0.29058589519102401</v>
      </c>
    </row>
    <row r="12845" spans="1:3" x14ac:dyDescent="0.25">
      <c r="A12845" t="s">
        <v>212</v>
      </c>
      <c r="B12845" t="s">
        <v>273</v>
      </c>
      <c r="C12845" s="1">
        <v>0.30737566048772302</v>
      </c>
    </row>
    <row r="12846" spans="1:3" x14ac:dyDescent="0.25">
      <c r="A12846" t="s">
        <v>212</v>
      </c>
      <c r="B12846" t="s">
        <v>153</v>
      </c>
      <c r="C12846" s="1">
        <v>0.28900686738047998</v>
      </c>
    </row>
    <row r="12847" spans="1:3" x14ac:dyDescent="0.25">
      <c r="A12847" t="s">
        <v>397</v>
      </c>
      <c r="B12847" t="s">
        <v>214</v>
      </c>
      <c r="C12847" s="1">
        <v>0.28999945601592098</v>
      </c>
    </row>
    <row r="12848" spans="1:3" x14ac:dyDescent="0.25">
      <c r="A12848" t="s">
        <v>397</v>
      </c>
      <c r="B12848" t="s">
        <v>216</v>
      </c>
      <c r="C12848" s="1">
        <v>0.30027589556542</v>
      </c>
    </row>
    <row r="12849" spans="1:3" x14ac:dyDescent="0.25">
      <c r="A12849" t="s">
        <v>397</v>
      </c>
      <c r="B12849" t="s">
        <v>217</v>
      </c>
      <c r="C12849" s="1">
        <v>0.34412298518545198</v>
      </c>
    </row>
    <row r="12850" spans="1:3" x14ac:dyDescent="0.25">
      <c r="A12850" t="s">
        <v>397</v>
      </c>
      <c r="B12850" t="s">
        <v>219</v>
      </c>
      <c r="C12850" s="1">
        <v>0.32875943736864599</v>
      </c>
    </row>
    <row r="12851" spans="1:3" x14ac:dyDescent="0.25">
      <c r="A12851" t="s">
        <v>397</v>
      </c>
      <c r="B12851" t="s">
        <v>398</v>
      </c>
      <c r="C12851" s="1">
        <v>0.29092112948925097</v>
      </c>
    </row>
    <row r="12852" spans="1:3" x14ac:dyDescent="0.25">
      <c r="A12852" t="s">
        <v>397</v>
      </c>
      <c r="B12852" t="s">
        <v>399</v>
      </c>
      <c r="C12852" s="1">
        <v>0.30743330810088798</v>
      </c>
    </row>
    <row r="12853" spans="1:3" x14ac:dyDescent="0.25">
      <c r="A12853" t="s">
        <v>397</v>
      </c>
      <c r="B12853" t="s">
        <v>225</v>
      </c>
      <c r="C12853" s="1">
        <v>0.312305258836719</v>
      </c>
    </row>
    <row r="12854" spans="1:3" x14ac:dyDescent="0.25">
      <c r="A12854" t="s">
        <v>397</v>
      </c>
      <c r="B12854" t="s">
        <v>227</v>
      </c>
      <c r="C12854" s="1">
        <v>0.30814499543877599</v>
      </c>
    </row>
    <row r="12855" spans="1:3" x14ac:dyDescent="0.25">
      <c r="A12855" t="s">
        <v>397</v>
      </c>
      <c r="B12855" t="s">
        <v>228</v>
      </c>
      <c r="C12855" s="1">
        <v>0.33788762309910703</v>
      </c>
    </row>
    <row r="12856" spans="1:3" x14ac:dyDescent="0.25">
      <c r="A12856" t="s">
        <v>397</v>
      </c>
      <c r="B12856" t="s">
        <v>236</v>
      </c>
      <c r="C12856" s="1">
        <v>0.29847121004917598</v>
      </c>
    </row>
    <row r="12857" spans="1:3" x14ac:dyDescent="0.25">
      <c r="A12857" t="s">
        <v>397</v>
      </c>
      <c r="B12857" t="s">
        <v>141</v>
      </c>
      <c r="C12857" s="1">
        <v>0.30018622269795903</v>
      </c>
    </row>
    <row r="12858" spans="1:3" x14ac:dyDescent="0.25">
      <c r="A12858" t="s">
        <v>397</v>
      </c>
      <c r="B12858" t="s">
        <v>350</v>
      </c>
      <c r="C12858" s="1">
        <v>0.29299344204393601</v>
      </c>
    </row>
    <row r="12859" spans="1:3" x14ac:dyDescent="0.25">
      <c r="A12859" t="s">
        <v>397</v>
      </c>
      <c r="B12859" t="s">
        <v>239</v>
      </c>
      <c r="C12859" s="1">
        <v>0.29108463389766198</v>
      </c>
    </row>
    <row r="12860" spans="1:3" x14ac:dyDescent="0.25">
      <c r="A12860" t="s">
        <v>397</v>
      </c>
      <c r="B12860" t="s">
        <v>242</v>
      </c>
      <c r="C12860" s="1">
        <v>0.32658196921677901</v>
      </c>
    </row>
    <row r="12861" spans="1:3" x14ac:dyDescent="0.25">
      <c r="A12861" t="s">
        <v>397</v>
      </c>
      <c r="B12861" t="s">
        <v>361</v>
      </c>
      <c r="C12861" s="1">
        <v>0.30050019060165101</v>
      </c>
    </row>
    <row r="12862" spans="1:3" x14ac:dyDescent="0.25">
      <c r="A12862" t="s">
        <v>397</v>
      </c>
      <c r="B12862" t="s">
        <v>246</v>
      </c>
      <c r="C12862" s="1">
        <v>0.29381134756944999</v>
      </c>
    </row>
    <row r="12863" spans="1:3" x14ac:dyDescent="0.25">
      <c r="A12863" t="s">
        <v>397</v>
      </c>
      <c r="B12863" t="s">
        <v>250</v>
      </c>
      <c r="C12863" s="1">
        <v>0.33492497241812902</v>
      </c>
    </row>
    <row r="12864" spans="1:3" x14ac:dyDescent="0.25">
      <c r="A12864" t="s">
        <v>397</v>
      </c>
      <c r="B12864" t="s">
        <v>152</v>
      </c>
      <c r="C12864" s="1">
        <v>0.29310344260092902</v>
      </c>
    </row>
    <row r="12865" spans="1:3" x14ac:dyDescent="0.25">
      <c r="A12865" t="s">
        <v>397</v>
      </c>
      <c r="B12865" t="s">
        <v>365</v>
      </c>
      <c r="C12865" s="1">
        <v>0.31927219121633499</v>
      </c>
    </row>
    <row r="12866" spans="1:3" x14ac:dyDescent="0.25">
      <c r="A12866" t="s">
        <v>397</v>
      </c>
      <c r="B12866" t="s">
        <v>368</v>
      </c>
      <c r="C12866" s="1">
        <v>0.29239251274065398</v>
      </c>
    </row>
    <row r="12867" spans="1:3" x14ac:dyDescent="0.25">
      <c r="A12867" t="s">
        <v>397</v>
      </c>
      <c r="B12867" t="s">
        <v>261</v>
      </c>
      <c r="C12867" s="1">
        <v>0.358354376747412</v>
      </c>
    </row>
    <row r="12868" spans="1:3" x14ac:dyDescent="0.25">
      <c r="A12868" t="s">
        <v>397</v>
      </c>
      <c r="B12868" t="s">
        <v>262</v>
      </c>
      <c r="C12868" s="1">
        <v>0.33456869429130098</v>
      </c>
    </row>
    <row r="12869" spans="1:3" x14ac:dyDescent="0.25">
      <c r="A12869" t="s">
        <v>397</v>
      </c>
      <c r="B12869" t="s">
        <v>383</v>
      </c>
      <c r="C12869" s="1">
        <v>0.32752735616475298</v>
      </c>
    </row>
    <row r="12870" spans="1:3" x14ac:dyDescent="0.25">
      <c r="A12870" t="s">
        <v>330</v>
      </c>
      <c r="B12870" t="s">
        <v>224</v>
      </c>
      <c r="C12870" s="1">
        <v>0.30642127207665698</v>
      </c>
    </row>
    <row r="12871" spans="1:3" x14ac:dyDescent="0.25">
      <c r="A12871" t="s">
        <v>330</v>
      </c>
      <c r="B12871" t="s">
        <v>137</v>
      </c>
      <c r="C12871" s="1">
        <v>0.29961854910401903</v>
      </c>
    </row>
    <row r="12872" spans="1:3" x14ac:dyDescent="0.25">
      <c r="A12872" t="s">
        <v>330</v>
      </c>
      <c r="B12872" t="s">
        <v>239</v>
      </c>
      <c r="C12872" s="1">
        <v>0.29411328237526702</v>
      </c>
    </row>
    <row r="12873" spans="1:3" x14ac:dyDescent="0.25">
      <c r="A12873" t="s">
        <v>330</v>
      </c>
      <c r="B12873" t="s">
        <v>242</v>
      </c>
      <c r="C12873" s="1">
        <v>0.29849572172171202</v>
      </c>
    </row>
    <row r="12874" spans="1:3" x14ac:dyDescent="0.25">
      <c r="A12874" t="s">
        <v>330</v>
      </c>
      <c r="B12874" t="s">
        <v>357</v>
      </c>
      <c r="C12874" s="1">
        <v>0.28908660697055999</v>
      </c>
    </row>
    <row r="12875" spans="1:3" x14ac:dyDescent="0.25">
      <c r="A12875" t="s">
        <v>330</v>
      </c>
      <c r="B12875" t="s">
        <v>253</v>
      </c>
      <c r="C12875" s="1">
        <v>0.29282517001402403</v>
      </c>
    </row>
    <row r="12876" spans="1:3" x14ac:dyDescent="0.25">
      <c r="A12876" t="s">
        <v>330</v>
      </c>
      <c r="B12876" t="s">
        <v>263</v>
      </c>
      <c r="C12876" s="1">
        <v>0.30335104844101302</v>
      </c>
    </row>
    <row r="12877" spans="1:3" x14ac:dyDescent="0.25">
      <c r="A12877" t="s">
        <v>330</v>
      </c>
      <c r="B12877" t="s">
        <v>153</v>
      </c>
      <c r="C12877" s="1">
        <v>0.29593632909376799</v>
      </c>
    </row>
    <row r="12878" spans="1:3" x14ac:dyDescent="0.25">
      <c r="A12878" t="s">
        <v>134</v>
      </c>
      <c r="B12878" t="s">
        <v>162</v>
      </c>
      <c r="C12878" s="1">
        <v>0.30194926614116602</v>
      </c>
    </row>
    <row r="12879" spans="1:3" x14ac:dyDescent="0.25">
      <c r="A12879" t="s">
        <v>134</v>
      </c>
      <c r="B12879" t="s">
        <v>135</v>
      </c>
      <c r="C12879" s="1">
        <v>0.31831056868722302</v>
      </c>
    </row>
    <row r="12880" spans="1:3" x14ac:dyDescent="0.25">
      <c r="A12880" t="s">
        <v>134</v>
      </c>
      <c r="B12880" t="s">
        <v>222</v>
      </c>
      <c r="C12880" s="1">
        <v>0.30165299477823199</v>
      </c>
    </row>
    <row r="12881" spans="1:3" x14ac:dyDescent="0.25">
      <c r="A12881" t="s">
        <v>134</v>
      </c>
      <c r="B12881" t="s">
        <v>227</v>
      </c>
      <c r="C12881" s="1">
        <v>0.29558709819726098</v>
      </c>
    </row>
    <row r="12882" spans="1:3" x14ac:dyDescent="0.25">
      <c r="A12882" t="s">
        <v>134</v>
      </c>
      <c r="B12882" t="s">
        <v>228</v>
      </c>
      <c r="C12882" s="1">
        <v>0.29119723816885301</v>
      </c>
    </row>
    <row r="12883" spans="1:3" x14ac:dyDescent="0.25">
      <c r="A12883" t="s">
        <v>134</v>
      </c>
      <c r="B12883" t="s">
        <v>229</v>
      </c>
      <c r="C12883" s="1">
        <v>0.30173621398684403</v>
      </c>
    </row>
    <row r="12884" spans="1:3" x14ac:dyDescent="0.25">
      <c r="A12884" t="s">
        <v>134</v>
      </c>
      <c r="B12884" t="s">
        <v>140</v>
      </c>
      <c r="C12884" s="1">
        <v>0.30388478807136399</v>
      </c>
    </row>
    <row r="12885" spans="1:3" x14ac:dyDescent="0.25">
      <c r="A12885" t="s">
        <v>134</v>
      </c>
      <c r="B12885" t="s">
        <v>141</v>
      </c>
      <c r="C12885" s="1">
        <v>0.31720781752447502</v>
      </c>
    </row>
    <row r="12886" spans="1:3" x14ac:dyDescent="0.25">
      <c r="A12886" t="s">
        <v>134</v>
      </c>
      <c r="B12886" t="s">
        <v>239</v>
      </c>
      <c r="C12886" s="1">
        <v>0.312978375298677</v>
      </c>
    </row>
    <row r="12887" spans="1:3" x14ac:dyDescent="0.25">
      <c r="A12887" t="s">
        <v>134</v>
      </c>
      <c r="B12887" t="s">
        <v>142</v>
      </c>
      <c r="C12887" s="1">
        <v>0.30012158417103502</v>
      </c>
    </row>
    <row r="12888" spans="1:3" x14ac:dyDescent="0.25">
      <c r="A12888" t="s">
        <v>134</v>
      </c>
      <c r="B12888" t="s">
        <v>143</v>
      </c>
      <c r="C12888" s="1">
        <v>0.29632656243571398</v>
      </c>
    </row>
    <row r="12889" spans="1:3" x14ac:dyDescent="0.25">
      <c r="A12889" t="s">
        <v>134</v>
      </c>
      <c r="B12889" t="s">
        <v>242</v>
      </c>
      <c r="C12889" s="1">
        <v>0.32443304138788498</v>
      </c>
    </row>
    <row r="12890" spans="1:3" x14ac:dyDescent="0.25">
      <c r="A12890" t="s">
        <v>134</v>
      </c>
      <c r="B12890" t="s">
        <v>354</v>
      </c>
      <c r="C12890" s="1">
        <v>0.29988523535259598</v>
      </c>
    </row>
    <row r="12891" spans="1:3" x14ac:dyDescent="0.25">
      <c r="A12891" t="s">
        <v>134</v>
      </c>
      <c r="B12891" t="s">
        <v>145</v>
      </c>
      <c r="C12891" s="1">
        <v>0.30406074242707398</v>
      </c>
    </row>
    <row r="12892" spans="1:3" x14ac:dyDescent="0.25">
      <c r="A12892" t="s">
        <v>134</v>
      </c>
      <c r="B12892" t="s">
        <v>146</v>
      </c>
      <c r="C12892" s="1">
        <v>0.29260777325387199</v>
      </c>
    </row>
    <row r="12893" spans="1:3" x14ac:dyDescent="0.25">
      <c r="A12893" t="s">
        <v>134</v>
      </c>
      <c r="B12893" t="s">
        <v>243</v>
      </c>
      <c r="C12893" s="1">
        <v>0.29583286078391802</v>
      </c>
    </row>
    <row r="12894" spans="1:3" x14ac:dyDescent="0.25">
      <c r="A12894" t="s">
        <v>134</v>
      </c>
      <c r="B12894" t="s">
        <v>148</v>
      </c>
      <c r="C12894" s="1">
        <v>0.290809244487719</v>
      </c>
    </row>
    <row r="12895" spans="1:3" x14ac:dyDescent="0.25">
      <c r="A12895" t="s">
        <v>134</v>
      </c>
      <c r="B12895" t="s">
        <v>247</v>
      </c>
      <c r="C12895" s="1">
        <v>0.30005496424973299</v>
      </c>
    </row>
    <row r="12896" spans="1:3" x14ac:dyDescent="0.25">
      <c r="A12896" t="s">
        <v>134</v>
      </c>
      <c r="B12896" t="s">
        <v>250</v>
      </c>
      <c r="C12896" s="1">
        <v>0.300194463619884</v>
      </c>
    </row>
    <row r="12897" spans="1:3" x14ac:dyDescent="0.25">
      <c r="A12897" t="s">
        <v>134</v>
      </c>
      <c r="B12897" t="s">
        <v>253</v>
      </c>
      <c r="C12897" s="1">
        <v>0.29592089165375501</v>
      </c>
    </row>
    <row r="12898" spans="1:3" x14ac:dyDescent="0.25">
      <c r="A12898" t="s">
        <v>134</v>
      </c>
      <c r="B12898" t="s">
        <v>152</v>
      </c>
      <c r="C12898" s="1">
        <v>0.33402393555464199</v>
      </c>
    </row>
    <row r="12899" spans="1:3" x14ac:dyDescent="0.25">
      <c r="A12899" t="s">
        <v>134</v>
      </c>
      <c r="B12899" t="s">
        <v>254</v>
      </c>
      <c r="C12899" s="1">
        <v>0.29978676151671002</v>
      </c>
    </row>
    <row r="12900" spans="1:3" x14ac:dyDescent="0.25">
      <c r="A12900" t="s">
        <v>134</v>
      </c>
      <c r="B12900" t="s">
        <v>268</v>
      </c>
      <c r="C12900" s="1">
        <v>0.30787615651804201</v>
      </c>
    </row>
    <row r="12901" spans="1:3" x14ac:dyDescent="0.25">
      <c r="A12901" t="s">
        <v>134</v>
      </c>
      <c r="B12901" t="s">
        <v>153</v>
      </c>
      <c r="C12901" s="1">
        <v>0.29710957891309703</v>
      </c>
    </row>
    <row r="12902" spans="1:3" x14ac:dyDescent="0.25">
      <c r="A12902" t="s">
        <v>213</v>
      </c>
      <c r="B12902" t="s">
        <v>155</v>
      </c>
      <c r="C12902" s="1">
        <v>0.29826360302871302</v>
      </c>
    </row>
    <row r="12903" spans="1:3" x14ac:dyDescent="0.25">
      <c r="A12903" t="s">
        <v>213</v>
      </c>
      <c r="B12903" t="s">
        <v>162</v>
      </c>
      <c r="C12903" s="1">
        <v>0.33156204178877802</v>
      </c>
    </row>
    <row r="12904" spans="1:3" x14ac:dyDescent="0.25">
      <c r="A12904" t="s">
        <v>213</v>
      </c>
      <c r="B12904" t="s">
        <v>303</v>
      </c>
      <c r="C12904" s="1">
        <v>0.30580205361431101</v>
      </c>
    </row>
    <row r="12905" spans="1:3" x14ac:dyDescent="0.25">
      <c r="A12905" t="s">
        <v>213</v>
      </c>
      <c r="B12905" t="s">
        <v>214</v>
      </c>
      <c r="C12905" s="1">
        <v>0.32753745496740999</v>
      </c>
    </row>
    <row r="12906" spans="1:3" x14ac:dyDescent="0.25">
      <c r="A12906" t="s">
        <v>213</v>
      </c>
      <c r="B12906" t="s">
        <v>215</v>
      </c>
      <c r="C12906" s="1">
        <v>0.30155803861768199</v>
      </c>
    </row>
    <row r="12907" spans="1:3" x14ac:dyDescent="0.25">
      <c r="A12907" t="s">
        <v>213</v>
      </c>
      <c r="B12907" t="s">
        <v>216</v>
      </c>
      <c r="C12907" s="1">
        <v>0.312822597014493</v>
      </c>
    </row>
    <row r="12908" spans="1:3" x14ac:dyDescent="0.25">
      <c r="A12908" t="s">
        <v>213</v>
      </c>
      <c r="B12908" t="s">
        <v>135</v>
      </c>
      <c r="C12908" s="1">
        <v>0.31261416461373398</v>
      </c>
    </row>
    <row r="12909" spans="1:3" x14ac:dyDescent="0.25">
      <c r="A12909" t="s">
        <v>213</v>
      </c>
      <c r="B12909" t="s">
        <v>217</v>
      </c>
      <c r="C12909" s="1">
        <v>0.30678069440995398</v>
      </c>
    </row>
    <row r="12910" spans="1:3" x14ac:dyDescent="0.25">
      <c r="A12910" t="s">
        <v>213</v>
      </c>
      <c r="B12910" t="s">
        <v>218</v>
      </c>
      <c r="C12910" s="1">
        <v>0.310325749141594</v>
      </c>
    </row>
    <row r="12911" spans="1:3" x14ac:dyDescent="0.25">
      <c r="A12911" t="s">
        <v>213</v>
      </c>
      <c r="B12911" t="s">
        <v>219</v>
      </c>
      <c r="C12911" s="1">
        <v>0.33746020928075199</v>
      </c>
    </row>
    <row r="12912" spans="1:3" x14ac:dyDescent="0.25">
      <c r="A12912" t="s">
        <v>213</v>
      </c>
      <c r="B12912" t="s">
        <v>399</v>
      </c>
      <c r="C12912" s="1">
        <v>0.31227750007831101</v>
      </c>
    </row>
    <row r="12913" spans="1:3" x14ac:dyDescent="0.25">
      <c r="A12913" t="s">
        <v>213</v>
      </c>
      <c r="B12913" t="s">
        <v>337</v>
      </c>
      <c r="C12913" s="1">
        <v>0.30252891869253101</v>
      </c>
    </row>
    <row r="12914" spans="1:3" x14ac:dyDescent="0.25">
      <c r="A12914" t="s">
        <v>213</v>
      </c>
      <c r="B12914" t="s">
        <v>225</v>
      </c>
      <c r="C12914" s="1">
        <v>0.31031780645370699</v>
      </c>
    </row>
    <row r="12915" spans="1:3" x14ac:dyDescent="0.25">
      <c r="A12915" t="s">
        <v>213</v>
      </c>
      <c r="B12915" t="s">
        <v>137</v>
      </c>
      <c r="C12915" s="1">
        <v>0.314799290927331</v>
      </c>
    </row>
    <row r="12916" spans="1:3" x14ac:dyDescent="0.25">
      <c r="A12916" t="s">
        <v>213</v>
      </c>
      <c r="B12916" t="s">
        <v>227</v>
      </c>
      <c r="C12916" s="1">
        <v>0.36687892129517302</v>
      </c>
    </row>
    <row r="12917" spans="1:3" x14ac:dyDescent="0.25">
      <c r="A12917" t="s">
        <v>213</v>
      </c>
      <c r="B12917" t="s">
        <v>339</v>
      </c>
      <c r="C12917" s="1">
        <v>0.28936300256595099</v>
      </c>
    </row>
    <row r="12918" spans="1:3" x14ac:dyDescent="0.25">
      <c r="A12918" t="s">
        <v>213</v>
      </c>
      <c r="B12918" t="s">
        <v>228</v>
      </c>
      <c r="C12918" s="1">
        <v>0.35715558371011402</v>
      </c>
    </row>
    <row r="12919" spans="1:3" x14ac:dyDescent="0.25">
      <c r="A12919" t="s">
        <v>213</v>
      </c>
      <c r="B12919" t="s">
        <v>229</v>
      </c>
      <c r="C12919" s="1">
        <v>0.31189739068436301</v>
      </c>
    </row>
    <row r="12920" spans="1:3" x14ac:dyDescent="0.25">
      <c r="A12920" t="s">
        <v>213</v>
      </c>
      <c r="B12920" t="s">
        <v>230</v>
      </c>
      <c r="C12920" s="1">
        <v>0.317270112021655</v>
      </c>
    </row>
    <row r="12921" spans="1:3" x14ac:dyDescent="0.25">
      <c r="A12921" t="s">
        <v>213</v>
      </c>
      <c r="B12921" t="s">
        <v>231</v>
      </c>
      <c r="C12921" s="1">
        <v>0.31564246334637103</v>
      </c>
    </row>
    <row r="12922" spans="1:3" x14ac:dyDescent="0.25">
      <c r="A12922" t="s">
        <v>213</v>
      </c>
      <c r="B12922" t="s">
        <v>344</v>
      </c>
      <c r="C12922" s="1">
        <v>0.29425442436457599</v>
      </c>
    </row>
    <row r="12923" spans="1:3" x14ac:dyDescent="0.25">
      <c r="A12923" t="s">
        <v>213</v>
      </c>
      <c r="B12923" t="s">
        <v>232</v>
      </c>
      <c r="C12923" s="1">
        <v>0.30307464088526997</v>
      </c>
    </row>
    <row r="12924" spans="1:3" x14ac:dyDescent="0.25">
      <c r="A12924" t="s">
        <v>213</v>
      </c>
      <c r="B12924" t="s">
        <v>233</v>
      </c>
      <c r="C12924" s="1">
        <v>0.317220425207135</v>
      </c>
    </row>
    <row r="12925" spans="1:3" x14ac:dyDescent="0.25">
      <c r="A12925" t="s">
        <v>213</v>
      </c>
      <c r="B12925" t="s">
        <v>140</v>
      </c>
      <c r="C12925" s="1">
        <v>0.32430540020342202</v>
      </c>
    </row>
    <row r="12926" spans="1:3" x14ac:dyDescent="0.25">
      <c r="A12926" t="s">
        <v>213</v>
      </c>
      <c r="B12926" t="s">
        <v>234</v>
      </c>
      <c r="C12926" s="1">
        <v>0.31004598859514998</v>
      </c>
    </row>
    <row r="12927" spans="1:3" x14ac:dyDescent="0.25">
      <c r="A12927" t="s">
        <v>213</v>
      </c>
      <c r="B12927" t="s">
        <v>414</v>
      </c>
      <c r="C12927" s="1">
        <v>0.30010476077142101</v>
      </c>
    </row>
    <row r="12928" spans="1:3" x14ac:dyDescent="0.25">
      <c r="A12928" t="s">
        <v>213</v>
      </c>
      <c r="B12928" t="s">
        <v>235</v>
      </c>
      <c r="C12928" s="1">
        <v>0.29641001856804</v>
      </c>
    </row>
    <row r="12929" spans="1:3" x14ac:dyDescent="0.25">
      <c r="A12929" t="s">
        <v>213</v>
      </c>
      <c r="B12929" t="s">
        <v>236</v>
      </c>
      <c r="C12929" s="1">
        <v>0.30529653174239402</v>
      </c>
    </row>
    <row r="12930" spans="1:3" x14ac:dyDescent="0.25">
      <c r="A12930" t="s">
        <v>213</v>
      </c>
      <c r="B12930" t="s">
        <v>141</v>
      </c>
      <c r="C12930" s="1">
        <v>0.33610750934713801</v>
      </c>
    </row>
    <row r="12931" spans="1:3" x14ac:dyDescent="0.25">
      <c r="A12931" t="s">
        <v>213</v>
      </c>
      <c r="B12931" t="s">
        <v>346</v>
      </c>
      <c r="C12931" s="1">
        <v>0.28938362391783401</v>
      </c>
    </row>
    <row r="12932" spans="1:3" x14ac:dyDescent="0.25">
      <c r="A12932" t="s">
        <v>213</v>
      </c>
      <c r="B12932" t="s">
        <v>350</v>
      </c>
      <c r="C12932" s="1">
        <v>0.31946804748282898</v>
      </c>
    </row>
    <row r="12933" spans="1:3" x14ac:dyDescent="0.25">
      <c r="A12933" t="s">
        <v>213</v>
      </c>
      <c r="B12933" t="s">
        <v>237</v>
      </c>
      <c r="C12933" s="1">
        <v>0.32730836669194002</v>
      </c>
    </row>
    <row r="12934" spans="1:3" x14ac:dyDescent="0.25">
      <c r="A12934" t="s">
        <v>213</v>
      </c>
      <c r="B12934" t="s">
        <v>239</v>
      </c>
      <c r="C12934" s="1">
        <v>0.35308162575128899</v>
      </c>
    </row>
    <row r="12935" spans="1:3" x14ac:dyDescent="0.25">
      <c r="A12935" t="s">
        <v>213</v>
      </c>
      <c r="B12935" t="s">
        <v>142</v>
      </c>
      <c r="C12935" s="1">
        <v>0.30524048527801301</v>
      </c>
    </row>
    <row r="12936" spans="1:3" x14ac:dyDescent="0.25">
      <c r="A12936" t="s">
        <v>213</v>
      </c>
      <c r="B12936" t="s">
        <v>240</v>
      </c>
      <c r="C12936" s="1">
        <v>0.29243492270895199</v>
      </c>
    </row>
    <row r="12937" spans="1:3" x14ac:dyDescent="0.25">
      <c r="A12937" t="s">
        <v>213</v>
      </c>
      <c r="B12937" t="s">
        <v>242</v>
      </c>
      <c r="C12937" s="1">
        <v>0.38745169530595103</v>
      </c>
    </row>
    <row r="12938" spans="1:3" x14ac:dyDescent="0.25">
      <c r="A12938" t="s">
        <v>213</v>
      </c>
      <c r="B12938" t="s">
        <v>355</v>
      </c>
      <c r="C12938" s="1">
        <v>0.30108903317421698</v>
      </c>
    </row>
    <row r="12939" spans="1:3" x14ac:dyDescent="0.25">
      <c r="A12939" t="s">
        <v>213</v>
      </c>
      <c r="B12939" t="s">
        <v>146</v>
      </c>
      <c r="C12939" s="1">
        <v>0.32200962110020198</v>
      </c>
    </row>
    <row r="12940" spans="1:3" x14ac:dyDescent="0.25">
      <c r="A12940" t="s">
        <v>213</v>
      </c>
      <c r="B12940" t="s">
        <v>243</v>
      </c>
      <c r="C12940" s="1">
        <v>0.33695484438749301</v>
      </c>
    </row>
    <row r="12941" spans="1:3" x14ac:dyDescent="0.25">
      <c r="A12941" t="s">
        <v>213</v>
      </c>
      <c r="B12941" t="s">
        <v>358</v>
      </c>
      <c r="C12941" s="1">
        <v>0.30585147492036902</v>
      </c>
    </row>
    <row r="12942" spans="1:3" x14ac:dyDescent="0.25">
      <c r="A12942" t="s">
        <v>213</v>
      </c>
      <c r="B12942" t="s">
        <v>244</v>
      </c>
      <c r="C12942" s="1">
        <v>0.290337790244309</v>
      </c>
    </row>
    <row r="12943" spans="1:3" x14ac:dyDescent="0.25">
      <c r="A12943" t="s">
        <v>213</v>
      </c>
      <c r="B12943" t="s">
        <v>245</v>
      </c>
      <c r="C12943" s="1">
        <v>0.30608179095632299</v>
      </c>
    </row>
    <row r="12944" spans="1:3" x14ac:dyDescent="0.25">
      <c r="A12944" t="s">
        <v>213</v>
      </c>
      <c r="B12944" t="s">
        <v>359</v>
      </c>
      <c r="C12944" s="1">
        <v>0.29697479677081201</v>
      </c>
    </row>
    <row r="12945" spans="1:3" x14ac:dyDescent="0.25">
      <c r="A12945" t="s">
        <v>213</v>
      </c>
      <c r="B12945" t="s">
        <v>360</v>
      </c>
      <c r="C12945" s="1">
        <v>0.30887753414230301</v>
      </c>
    </row>
    <row r="12946" spans="1:3" x14ac:dyDescent="0.25">
      <c r="A12946" t="s">
        <v>213</v>
      </c>
      <c r="B12946" t="s">
        <v>361</v>
      </c>
      <c r="C12946" s="1">
        <v>0.32515651073519097</v>
      </c>
    </row>
    <row r="12947" spans="1:3" x14ac:dyDescent="0.25">
      <c r="A12947" t="s">
        <v>213</v>
      </c>
      <c r="B12947" t="s">
        <v>246</v>
      </c>
      <c r="C12947" s="1">
        <v>0.30825885634880101</v>
      </c>
    </row>
    <row r="12948" spans="1:3" x14ac:dyDescent="0.25">
      <c r="A12948" t="s">
        <v>213</v>
      </c>
      <c r="B12948" t="s">
        <v>247</v>
      </c>
      <c r="C12948" s="1">
        <v>0.319094056736271</v>
      </c>
    </row>
    <row r="12949" spans="1:3" x14ac:dyDescent="0.25">
      <c r="A12949" t="s">
        <v>213</v>
      </c>
      <c r="B12949" t="s">
        <v>249</v>
      </c>
      <c r="C12949" s="1">
        <v>0.30486914940385401</v>
      </c>
    </row>
    <row r="12950" spans="1:3" x14ac:dyDescent="0.25">
      <c r="A12950" t="s">
        <v>213</v>
      </c>
      <c r="B12950" t="s">
        <v>150</v>
      </c>
      <c r="C12950" s="1">
        <v>0.29551955747418801</v>
      </c>
    </row>
    <row r="12951" spans="1:3" x14ac:dyDescent="0.25">
      <c r="A12951" t="s">
        <v>213</v>
      </c>
      <c r="B12951" t="s">
        <v>250</v>
      </c>
      <c r="C12951" s="1">
        <v>0.3356448118332</v>
      </c>
    </row>
    <row r="12952" spans="1:3" x14ac:dyDescent="0.25">
      <c r="A12952" t="s">
        <v>213</v>
      </c>
      <c r="B12952" t="s">
        <v>252</v>
      </c>
      <c r="C12952" s="1">
        <v>0.28967244193756198</v>
      </c>
    </row>
    <row r="12953" spans="1:3" x14ac:dyDescent="0.25">
      <c r="A12953" t="s">
        <v>213</v>
      </c>
      <c r="B12953" t="s">
        <v>253</v>
      </c>
      <c r="C12953" s="1">
        <v>0.30922289381692503</v>
      </c>
    </row>
    <row r="12954" spans="1:3" x14ac:dyDescent="0.25">
      <c r="A12954" t="s">
        <v>213</v>
      </c>
      <c r="B12954" t="s">
        <v>152</v>
      </c>
      <c r="C12954" s="1">
        <v>0.30215774077773799</v>
      </c>
    </row>
    <row r="12955" spans="1:3" x14ac:dyDescent="0.25">
      <c r="A12955" t="s">
        <v>213</v>
      </c>
      <c r="B12955" t="s">
        <v>254</v>
      </c>
      <c r="C12955" s="1">
        <v>0.29626203547887298</v>
      </c>
    </row>
    <row r="12956" spans="1:3" x14ac:dyDescent="0.25">
      <c r="A12956" t="s">
        <v>213</v>
      </c>
      <c r="B12956" t="s">
        <v>255</v>
      </c>
      <c r="C12956" s="1">
        <v>0.31077546262424999</v>
      </c>
    </row>
    <row r="12957" spans="1:3" x14ac:dyDescent="0.25">
      <c r="A12957" t="s">
        <v>213</v>
      </c>
      <c r="B12957" t="s">
        <v>365</v>
      </c>
      <c r="C12957" s="1">
        <v>0.32199132303835298</v>
      </c>
    </row>
    <row r="12958" spans="1:3" x14ac:dyDescent="0.25">
      <c r="A12958" t="s">
        <v>213</v>
      </c>
      <c r="B12958" t="s">
        <v>366</v>
      </c>
      <c r="C12958" s="1">
        <v>0.30121967936398802</v>
      </c>
    </row>
    <row r="12959" spans="1:3" x14ac:dyDescent="0.25">
      <c r="A12959" t="s">
        <v>213</v>
      </c>
      <c r="B12959" t="s">
        <v>368</v>
      </c>
      <c r="C12959" s="1">
        <v>0.32651244789630601</v>
      </c>
    </row>
    <row r="12960" spans="1:3" x14ac:dyDescent="0.25">
      <c r="A12960" t="s">
        <v>213</v>
      </c>
      <c r="B12960" t="s">
        <v>258</v>
      </c>
      <c r="C12960" s="1">
        <v>0.31738199704296199</v>
      </c>
    </row>
    <row r="12961" spans="1:3" x14ac:dyDescent="0.25">
      <c r="A12961" t="s">
        <v>213</v>
      </c>
      <c r="B12961" t="s">
        <v>416</v>
      </c>
      <c r="C12961" s="1">
        <v>0.305931052999315</v>
      </c>
    </row>
    <row r="12962" spans="1:3" x14ac:dyDescent="0.25">
      <c r="A12962" t="s">
        <v>213</v>
      </c>
      <c r="B12962" t="s">
        <v>369</v>
      </c>
      <c r="C12962" s="1">
        <v>0.305115323724652</v>
      </c>
    </row>
    <row r="12963" spans="1:3" x14ac:dyDescent="0.25">
      <c r="A12963" t="s">
        <v>213</v>
      </c>
      <c r="B12963" t="s">
        <v>371</v>
      </c>
      <c r="C12963" s="1">
        <v>0.31379481667807901</v>
      </c>
    </row>
    <row r="12964" spans="1:3" x14ac:dyDescent="0.25">
      <c r="A12964" t="s">
        <v>213</v>
      </c>
      <c r="B12964" t="s">
        <v>261</v>
      </c>
      <c r="C12964" s="1">
        <v>0.33860667835807401</v>
      </c>
    </row>
    <row r="12965" spans="1:3" x14ac:dyDescent="0.25">
      <c r="A12965" t="s">
        <v>213</v>
      </c>
      <c r="B12965" t="s">
        <v>262</v>
      </c>
      <c r="C12965" s="1">
        <v>0.29876390661309099</v>
      </c>
    </row>
    <row r="12966" spans="1:3" x14ac:dyDescent="0.25">
      <c r="A12966" t="s">
        <v>213</v>
      </c>
      <c r="B12966" t="s">
        <v>417</v>
      </c>
      <c r="C12966" s="1">
        <v>0.31510864280513401</v>
      </c>
    </row>
    <row r="12967" spans="1:3" x14ac:dyDescent="0.25">
      <c r="A12967" t="s">
        <v>213</v>
      </c>
      <c r="B12967" t="s">
        <v>263</v>
      </c>
      <c r="C12967" s="1">
        <v>0.29784266419952499</v>
      </c>
    </row>
    <row r="12968" spans="1:3" x14ac:dyDescent="0.25">
      <c r="A12968" t="s">
        <v>213</v>
      </c>
      <c r="B12968" t="s">
        <v>264</v>
      </c>
      <c r="C12968" s="1">
        <v>0.32135846233029902</v>
      </c>
    </row>
    <row r="12969" spans="1:3" x14ac:dyDescent="0.25">
      <c r="A12969" t="s">
        <v>213</v>
      </c>
      <c r="B12969" t="s">
        <v>372</v>
      </c>
      <c r="C12969" s="1">
        <v>0.29919465674717799</v>
      </c>
    </row>
    <row r="12970" spans="1:3" x14ac:dyDescent="0.25">
      <c r="A12970" t="s">
        <v>213</v>
      </c>
      <c r="B12970" t="s">
        <v>383</v>
      </c>
      <c r="C12970" s="1">
        <v>0.30371070055315003</v>
      </c>
    </row>
    <row r="12971" spans="1:3" x14ac:dyDescent="0.25">
      <c r="A12971" t="s">
        <v>213</v>
      </c>
      <c r="B12971" t="s">
        <v>265</v>
      </c>
      <c r="C12971" s="1">
        <v>0.31844541928233899</v>
      </c>
    </row>
    <row r="12972" spans="1:3" x14ac:dyDescent="0.25">
      <c r="A12972" t="s">
        <v>213</v>
      </c>
      <c r="B12972" t="s">
        <v>266</v>
      </c>
      <c r="C12972" s="1">
        <v>0.29729159991461401</v>
      </c>
    </row>
    <row r="12973" spans="1:3" x14ac:dyDescent="0.25">
      <c r="A12973" t="s">
        <v>213</v>
      </c>
      <c r="B12973" t="s">
        <v>267</v>
      </c>
      <c r="C12973" s="1">
        <v>0.321443400401833</v>
      </c>
    </row>
    <row r="12974" spans="1:3" x14ac:dyDescent="0.25">
      <c r="A12974" t="s">
        <v>213</v>
      </c>
      <c r="B12974" t="s">
        <v>268</v>
      </c>
      <c r="C12974" s="1">
        <v>0.30087309695070302</v>
      </c>
    </row>
    <row r="12975" spans="1:3" x14ac:dyDescent="0.25">
      <c r="A12975" t="s">
        <v>213</v>
      </c>
      <c r="B12975" t="s">
        <v>271</v>
      </c>
      <c r="C12975" s="1">
        <v>0.34541430259751499</v>
      </c>
    </row>
    <row r="12976" spans="1:3" x14ac:dyDescent="0.25">
      <c r="A12976" t="s">
        <v>213</v>
      </c>
      <c r="B12976" t="s">
        <v>272</v>
      </c>
      <c r="C12976" s="1">
        <v>0.32299340827997702</v>
      </c>
    </row>
    <row r="12977" spans="1:3" x14ac:dyDescent="0.25">
      <c r="A12977" t="s">
        <v>213</v>
      </c>
      <c r="B12977" t="s">
        <v>273</v>
      </c>
      <c r="C12977" s="1">
        <v>0.29944379506813001</v>
      </c>
    </row>
    <row r="12978" spans="1:3" x14ac:dyDescent="0.25">
      <c r="A12978" t="s">
        <v>213</v>
      </c>
      <c r="B12978" t="s">
        <v>153</v>
      </c>
      <c r="C12978" s="1">
        <v>0.31878654707163001</v>
      </c>
    </row>
    <row r="12979" spans="1:3" x14ac:dyDescent="0.25">
      <c r="A12979" t="s">
        <v>331</v>
      </c>
      <c r="B12979" t="s">
        <v>162</v>
      </c>
      <c r="C12979" s="1">
        <v>0.303783394951542</v>
      </c>
    </row>
    <row r="12980" spans="1:3" x14ac:dyDescent="0.25">
      <c r="A12980" t="s">
        <v>331</v>
      </c>
      <c r="B12980" t="s">
        <v>303</v>
      </c>
      <c r="C12980" s="1">
        <v>0.30669795556343199</v>
      </c>
    </row>
    <row r="12981" spans="1:3" x14ac:dyDescent="0.25">
      <c r="A12981" t="s">
        <v>331</v>
      </c>
      <c r="B12981" t="s">
        <v>304</v>
      </c>
      <c r="C12981" s="1">
        <v>0.30021536577667901</v>
      </c>
    </row>
    <row r="12982" spans="1:3" x14ac:dyDescent="0.25">
      <c r="A12982" t="s">
        <v>331</v>
      </c>
      <c r="B12982" t="s">
        <v>192</v>
      </c>
      <c r="C12982" s="1">
        <v>0.31328454176960902</v>
      </c>
    </row>
    <row r="12983" spans="1:3" x14ac:dyDescent="0.25">
      <c r="A12983" t="s">
        <v>331</v>
      </c>
      <c r="B12983" t="s">
        <v>214</v>
      </c>
      <c r="C12983" s="1">
        <v>0.313542348680102</v>
      </c>
    </row>
    <row r="12984" spans="1:3" x14ac:dyDescent="0.25">
      <c r="A12984" t="s">
        <v>331</v>
      </c>
      <c r="B12984" t="s">
        <v>332</v>
      </c>
      <c r="C12984" s="1">
        <v>0.30838402719777702</v>
      </c>
    </row>
    <row r="12985" spans="1:3" x14ac:dyDescent="0.25">
      <c r="A12985" t="s">
        <v>331</v>
      </c>
      <c r="B12985" t="s">
        <v>217</v>
      </c>
      <c r="C12985" s="1">
        <v>0.31529463297175397</v>
      </c>
    </row>
    <row r="12986" spans="1:3" x14ac:dyDescent="0.25">
      <c r="A12986" t="s">
        <v>331</v>
      </c>
      <c r="B12986" t="s">
        <v>334</v>
      </c>
      <c r="C12986" s="1">
        <v>0.302571345027705</v>
      </c>
    </row>
    <row r="12987" spans="1:3" x14ac:dyDescent="0.25">
      <c r="A12987" t="s">
        <v>331</v>
      </c>
      <c r="B12987" t="s">
        <v>219</v>
      </c>
      <c r="C12987" s="1">
        <v>0.32132239910010102</v>
      </c>
    </row>
    <row r="12988" spans="1:3" x14ac:dyDescent="0.25">
      <c r="A12988" t="s">
        <v>331</v>
      </c>
      <c r="B12988" t="s">
        <v>227</v>
      </c>
      <c r="C12988" s="1">
        <v>0.34851586390036898</v>
      </c>
    </row>
    <row r="12989" spans="1:3" x14ac:dyDescent="0.25">
      <c r="A12989" t="s">
        <v>331</v>
      </c>
      <c r="B12989" t="s">
        <v>228</v>
      </c>
      <c r="C12989" s="1">
        <v>0.33507667418536002</v>
      </c>
    </row>
    <row r="12990" spans="1:3" x14ac:dyDescent="0.25">
      <c r="A12990" t="s">
        <v>331</v>
      </c>
      <c r="B12990" t="s">
        <v>229</v>
      </c>
      <c r="C12990" s="1">
        <v>0.32439703671842401</v>
      </c>
    </row>
    <row r="12991" spans="1:3" x14ac:dyDescent="0.25">
      <c r="A12991" t="s">
        <v>331</v>
      </c>
      <c r="B12991" t="s">
        <v>341</v>
      </c>
      <c r="C12991" s="1">
        <v>0.30674646630576102</v>
      </c>
    </row>
    <row r="12992" spans="1:3" x14ac:dyDescent="0.25">
      <c r="A12992" t="s">
        <v>331</v>
      </c>
      <c r="B12992" t="s">
        <v>400</v>
      </c>
      <c r="C12992" s="1">
        <v>0.30155110871490498</v>
      </c>
    </row>
    <row r="12993" spans="1:3" x14ac:dyDescent="0.25">
      <c r="A12993" t="s">
        <v>331</v>
      </c>
      <c r="B12993" t="s">
        <v>235</v>
      </c>
      <c r="C12993" s="1">
        <v>0.30111774999445001</v>
      </c>
    </row>
    <row r="12994" spans="1:3" x14ac:dyDescent="0.25">
      <c r="A12994" t="s">
        <v>331</v>
      </c>
      <c r="B12994" t="s">
        <v>345</v>
      </c>
      <c r="C12994" s="1">
        <v>0.29301618401210899</v>
      </c>
    </row>
    <row r="12995" spans="1:3" x14ac:dyDescent="0.25">
      <c r="A12995" t="s">
        <v>331</v>
      </c>
      <c r="B12995" t="s">
        <v>141</v>
      </c>
      <c r="C12995" s="1">
        <v>0.308387814476833</v>
      </c>
    </row>
    <row r="12996" spans="1:3" x14ac:dyDescent="0.25">
      <c r="A12996" t="s">
        <v>331</v>
      </c>
      <c r="B12996" t="s">
        <v>349</v>
      </c>
      <c r="C12996" s="1">
        <v>0.29485304549230501</v>
      </c>
    </row>
    <row r="12997" spans="1:3" x14ac:dyDescent="0.25">
      <c r="A12997" t="s">
        <v>331</v>
      </c>
      <c r="B12997" t="s">
        <v>350</v>
      </c>
      <c r="C12997" s="1">
        <v>0.29586987943904097</v>
      </c>
    </row>
    <row r="12998" spans="1:3" x14ac:dyDescent="0.25">
      <c r="A12998" t="s">
        <v>331</v>
      </c>
      <c r="B12998" t="s">
        <v>351</v>
      </c>
      <c r="C12998" s="1">
        <v>0.31260665083451999</v>
      </c>
    </row>
    <row r="12999" spans="1:3" x14ac:dyDescent="0.25">
      <c r="A12999" t="s">
        <v>331</v>
      </c>
      <c r="B12999" t="s">
        <v>239</v>
      </c>
      <c r="C12999" s="1">
        <v>0.35194859396187</v>
      </c>
    </row>
    <row r="13000" spans="1:3" x14ac:dyDescent="0.25">
      <c r="A13000" t="s">
        <v>331</v>
      </c>
      <c r="B13000" t="s">
        <v>142</v>
      </c>
      <c r="C13000" s="1">
        <v>0.32272055578925801</v>
      </c>
    </row>
    <row r="13001" spans="1:3" x14ac:dyDescent="0.25">
      <c r="A13001" t="s">
        <v>331</v>
      </c>
      <c r="B13001" t="s">
        <v>143</v>
      </c>
      <c r="C13001" s="1">
        <v>0.291734486331933</v>
      </c>
    </row>
    <row r="13002" spans="1:3" x14ac:dyDescent="0.25">
      <c r="A13002" t="s">
        <v>331</v>
      </c>
      <c r="B13002" t="s">
        <v>242</v>
      </c>
      <c r="C13002" s="1">
        <v>0.350913906477823</v>
      </c>
    </row>
    <row r="13003" spans="1:3" x14ac:dyDescent="0.25">
      <c r="A13003" t="s">
        <v>331</v>
      </c>
      <c r="B13003" t="s">
        <v>146</v>
      </c>
      <c r="C13003" s="1">
        <v>0.31189331359956701</v>
      </c>
    </row>
    <row r="13004" spans="1:3" x14ac:dyDescent="0.25">
      <c r="A13004" t="s">
        <v>331</v>
      </c>
      <c r="B13004" t="s">
        <v>243</v>
      </c>
      <c r="C13004" s="1">
        <v>0.318165186525039</v>
      </c>
    </row>
    <row r="13005" spans="1:3" x14ac:dyDescent="0.25">
      <c r="A13005" t="s">
        <v>331</v>
      </c>
      <c r="B13005" t="s">
        <v>402</v>
      </c>
      <c r="C13005" s="1">
        <v>0.29569483881963998</v>
      </c>
    </row>
    <row r="13006" spans="1:3" x14ac:dyDescent="0.25">
      <c r="A13006" t="s">
        <v>331</v>
      </c>
      <c r="B13006" t="s">
        <v>358</v>
      </c>
      <c r="C13006" s="1">
        <v>0.29425889840012098</v>
      </c>
    </row>
    <row r="13007" spans="1:3" x14ac:dyDescent="0.25">
      <c r="A13007" t="s">
        <v>331</v>
      </c>
      <c r="B13007" t="s">
        <v>245</v>
      </c>
      <c r="C13007" s="1">
        <v>0.30575453551818799</v>
      </c>
    </row>
    <row r="13008" spans="1:3" x14ac:dyDescent="0.25">
      <c r="A13008" t="s">
        <v>331</v>
      </c>
      <c r="B13008" t="s">
        <v>361</v>
      </c>
      <c r="C13008" s="1">
        <v>0.29646525199436702</v>
      </c>
    </row>
    <row r="13009" spans="1:3" x14ac:dyDescent="0.25">
      <c r="A13009" t="s">
        <v>331</v>
      </c>
      <c r="B13009" t="s">
        <v>247</v>
      </c>
      <c r="C13009" s="1">
        <v>0.28978793963621902</v>
      </c>
    </row>
    <row r="13010" spans="1:3" x14ac:dyDescent="0.25">
      <c r="A13010" t="s">
        <v>331</v>
      </c>
      <c r="B13010" t="s">
        <v>250</v>
      </c>
      <c r="C13010" s="1">
        <v>0.34576675289053599</v>
      </c>
    </row>
    <row r="13011" spans="1:3" x14ac:dyDescent="0.25">
      <c r="A13011" t="s">
        <v>331</v>
      </c>
      <c r="B13011" t="s">
        <v>152</v>
      </c>
      <c r="C13011" s="1">
        <v>0.30808973057241701</v>
      </c>
    </row>
    <row r="13012" spans="1:3" x14ac:dyDescent="0.25">
      <c r="A13012" t="s">
        <v>331</v>
      </c>
      <c r="B13012" t="s">
        <v>365</v>
      </c>
      <c r="C13012" s="1">
        <v>0.33768185753923002</v>
      </c>
    </row>
    <row r="13013" spans="1:3" x14ac:dyDescent="0.25">
      <c r="A13013" t="s">
        <v>331</v>
      </c>
      <c r="B13013" t="s">
        <v>404</v>
      </c>
      <c r="C13013" s="1">
        <v>0.29083607657864202</v>
      </c>
    </row>
    <row r="13014" spans="1:3" x14ac:dyDescent="0.25">
      <c r="A13014" t="s">
        <v>331</v>
      </c>
      <c r="B13014" t="s">
        <v>369</v>
      </c>
      <c r="C13014" s="1">
        <v>0.30989891139569598</v>
      </c>
    </row>
    <row r="13015" spans="1:3" x14ac:dyDescent="0.25">
      <c r="A13015" t="s">
        <v>331</v>
      </c>
      <c r="B13015" t="s">
        <v>261</v>
      </c>
      <c r="C13015" s="1">
        <v>0.321527717868416</v>
      </c>
    </row>
    <row r="13016" spans="1:3" x14ac:dyDescent="0.25">
      <c r="A13016" t="s">
        <v>331</v>
      </c>
      <c r="B13016" t="s">
        <v>262</v>
      </c>
      <c r="C13016" s="1">
        <v>0.29643796878269801</v>
      </c>
    </row>
    <row r="13017" spans="1:3" x14ac:dyDescent="0.25">
      <c r="A13017" t="s">
        <v>331</v>
      </c>
      <c r="B13017" t="s">
        <v>383</v>
      </c>
      <c r="C13017" s="1">
        <v>0.31829954421863099</v>
      </c>
    </row>
    <row r="13018" spans="1:3" x14ac:dyDescent="0.25">
      <c r="A13018" t="s">
        <v>331</v>
      </c>
      <c r="B13018" t="s">
        <v>265</v>
      </c>
      <c r="C13018" s="1">
        <v>0.29688716074856603</v>
      </c>
    </row>
    <row r="13019" spans="1:3" x14ac:dyDescent="0.25">
      <c r="A13019" t="s">
        <v>331</v>
      </c>
      <c r="B13019" t="s">
        <v>266</v>
      </c>
      <c r="C13019" s="1">
        <v>0.30584314064020002</v>
      </c>
    </row>
    <row r="13020" spans="1:3" x14ac:dyDescent="0.25">
      <c r="A13020" t="s">
        <v>331</v>
      </c>
      <c r="B13020" t="s">
        <v>267</v>
      </c>
      <c r="C13020" s="1">
        <v>0.30981547048764102</v>
      </c>
    </row>
    <row r="13021" spans="1:3" x14ac:dyDescent="0.25">
      <c r="A13021" t="s">
        <v>331</v>
      </c>
      <c r="B13021" t="s">
        <v>271</v>
      </c>
      <c r="C13021" s="1">
        <v>0.29909335272640802</v>
      </c>
    </row>
    <row r="13022" spans="1:3" x14ac:dyDescent="0.25">
      <c r="A13022" t="s">
        <v>331</v>
      </c>
      <c r="B13022" t="s">
        <v>407</v>
      </c>
      <c r="C13022" s="1">
        <v>0.290983272858931</v>
      </c>
    </row>
    <row r="13023" spans="1:3" x14ac:dyDescent="0.25">
      <c r="A13023" t="s">
        <v>331</v>
      </c>
      <c r="B13023" t="s">
        <v>418</v>
      </c>
      <c r="C13023" s="1">
        <v>0.30888517526018799</v>
      </c>
    </row>
    <row r="13024" spans="1:3" x14ac:dyDescent="0.25">
      <c r="A13024" t="s">
        <v>331</v>
      </c>
      <c r="B13024" t="s">
        <v>272</v>
      </c>
      <c r="C13024" s="1">
        <v>0.299944816053344</v>
      </c>
    </row>
    <row r="13025" spans="1:3" x14ac:dyDescent="0.25">
      <c r="A13025" t="s">
        <v>331</v>
      </c>
      <c r="B13025" t="s">
        <v>408</v>
      </c>
      <c r="C13025" s="1">
        <v>0.30372318357878603</v>
      </c>
    </row>
    <row r="13026" spans="1:3" x14ac:dyDescent="0.25">
      <c r="A13026" t="s">
        <v>331</v>
      </c>
      <c r="B13026" t="s">
        <v>153</v>
      </c>
      <c r="C13026" s="1">
        <v>0.32183092642225197</v>
      </c>
    </row>
    <row r="13027" spans="1:3" x14ac:dyDescent="0.25">
      <c r="A13027" t="s">
        <v>214</v>
      </c>
      <c r="B13027" t="s">
        <v>162</v>
      </c>
      <c r="C13027" s="1">
        <v>0.33007741800847301</v>
      </c>
    </row>
    <row r="13028" spans="1:3" x14ac:dyDescent="0.25">
      <c r="A13028" t="s">
        <v>214</v>
      </c>
      <c r="B13028" t="s">
        <v>118</v>
      </c>
      <c r="C13028" s="1">
        <v>0.29570545222280298</v>
      </c>
    </row>
    <row r="13029" spans="1:3" x14ac:dyDescent="0.25">
      <c r="A13029" t="s">
        <v>214</v>
      </c>
      <c r="B13029" t="s">
        <v>303</v>
      </c>
      <c r="C13029" s="1">
        <v>0.33430686144270499</v>
      </c>
    </row>
    <row r="13030" spans="1:3" x14ac:dyDescent="0.25">
      <c r="A13030" t="s">
        <v>214</v>
      </c>
      <c r="B13030" t="s">
        <v>304</v>
      </c>
      <c r="C13030" s="1">
        <v>0.31873465567700199</v>
      </c>
    </row>
    <row r="13031" spans="1:3" x14ac:dyDescent="0.25">
      <c r="A13031" t="s">
        <v>214</v>
      </c>
      <c r="B13031" t="s">
        <v>192</v>
      </c>
      <c r="C13031" s="1">
        <v>0.29818213888320999</v>
      </c>
    </row>
    <row r="13032" spans="1:3" x14ac:dyDescent="0.25">
      <c r="A13032" t="s">
        <v>214</v>
      </c>
      <c r="B13032" t="s">
        <v>332</v>
      </c>
      <c r="C13032" s="1">
        <v>0.29244887071123499</v>
      </c>
    </row>
    <row r="13033" spans="1:3" x14ac:dyDescent="0.25">
      <c r="A13033" t="s">
        <v>214</v>
      </c>
      <c r="B13033" t="s">
        <v>216</v>
      </c>
      <c r="C13033" s="1">
        <v>0.30267927086370799</v>
      </c>
    </row>
    <row r="13034" spans="1:3" x14ac:dyDescent="0.25">
      <c r="A13034" t="s">
        <v>214</v>
      </c>
      <c r="B13034" t="s">
        <v>135</v>
      </c>
      <c r="C13034" s="1">
        <v>0.31968783787306598</v>
      </c>
    </row>
    <row r="13035" spans="1:3" x14ac:dyDescent="0.25">
      <c r="A13035" t="s">
        <v>214</v>
      </c>
      <c r="B13035" t="s">
        <v>217</v>
      </c>
      <c r="C13035" s="1">
        <v>0.32643618576869499</v>
      </c>
    </row>
    <row r="13036" spans="1:3" x14ac:dyDescent="0.25">
      <c r="A13036" t="s">
        <v>214</v>
      </c>
      <c r="B13036" t="s">
        <v>218</v>
      </c>
      <c r="C13036" s="1">
        <v>0.29046316074860101</v>
      </c>
    </row>
    <row r="13037" spans="1:3" x14ac:dyDescent="0.25">
      <c r="A13037" t="s">
        <v>214</v>
      </c>
      <c r="B13037" t="s">
        <v>334</v>
      </c>
      <c r="C13037" s="1">
        <v>0.313345474601886</v>
      </c>
    </row>
    <row r="13038" spans="1:3" x14ac:dyDescent="0.25">
      <c r="A13038" t="s">
        <v>214</v>
      </c>
      <c r="B13038" t="s">
        <v>219</v>
      </c>
      <c r="C13038" s="1">
        <v>0.34743482781054702</v>
      </c>
    </row>
    <row r="13039" spans="1:3" x14ac:dyDescent="0.25">
      <c r="A13039" t="s">
        <v>214</v>
      </c>
      <c r="B13039" t="s">
        <v>398</v>
      </c>
      <c r="C13039" s="1">
        <v>0.31540854134353802</v>
      </c>
    </row>
    <row r="13040" spans="1:3" x14ac:dyDescent="0.25">
      <c r="A13040" t="s">
        <v>214</v>
      </c>
      <c r="B13040" t="s">
        <v>399</v>
      </c>
      <c r="C13040" s="1">
        <v>0.29736352754725998</v>
      </c>
    </row>
    <row r="13041" spans="1:3" x14ac:dyDescent="0.25">
      <c r="A13041" t="s">
        <v>214</v>
      </c>
      <c r="B13041" t="s">
        <v>337</v>
      </c>
      <c r="C13041" s="1">
        <v>0.33263226238375398</v>
      </c>
    </row>
    <row r="13042" spans="1:3" x14ac:dyDescent="0.25">
      <c r="A13042" t="s">
        <v>214</v>
      </c>
      <c r="B13042" t="s">
        <v>225</v>
      </c>
      <c r="C13042" s="1">
        <v>0.30639999094068998</v>
      </c>
    </row>
    <row r="13043" spans="1:3" x14ac:dyDescent="0.25">
      <c r="A13043" t="s">
        <v>214</v>
      </c>
      <c r="B13043" t="s">
        <v>137</v>
      </c>
      <c r="C13043" s="1">
        <v>0.306158542553497</v>
      </c>
    </row>
    <row r="13044" spans="1:3" x14ac:dyDescent="0.25">
      <c r="A13044" t="s">
        <v>214</v>
      </c>
      <c r="B13044" t="s">
        <v>227</v>
      </c>
      <c r="C13044" s="1">
        <v>0.36815907496350397</v>
      </c>
    </row>
    <row r="13045" spans="1:3" x14ac:dyDescent="0.25">
      <c r="A13045" t="s">
        <v>214</v>
      </c>
      <c r="B13045" t="s">
        <v>339</v>
      </c>
      <c r="C13045" s="1">
        <v>0.30597956983010099</v>
      </c>
    </row>
    <row r="13046" spans="1:3" x14ac:dyDescent="0.25">
      <c r="A13046" t="s">
        <v>214</v>
      </c>
      <c r="B13046" t="s">
        <v>228</v>
      </c>
      <c r="C13046" s="1">
        <v>0.36553890263987499</v>
      </c>
    </row>
    <row r="13047" spans="1:3" x14ac:dyDescent="0.25">
      <c r="A13047" t="s">
        <v>214</v>
      </c>
      <c r="B13047" t="s">
        <v>229</v>
      </c>
      <c r="C13047" s="1">
        <v>0.33503095256090898</v>
      </c>
    </row>
    <row r="13048" spans="1:3" x14ac:dyDescent="0.25">
      <c r="A13048" t="s">
        <v>214</v>
      </c>
      <c r="B13048" t="s">
        <v>341</v>
      </c>
      <c r="C13048" s="1">
        <v>0.31472824315786002</v>
      </c>
    </row>
    <row r="13049" spans="1:3" x14ac:dyDescent="0.25">
      <c r="A13049" t="s">
        <v>214</v>
      </c>
      <c r="B13049" t="s">
        <v>400</v>
      </c>
      <c r="C13049" s="1">
        <v>0.30719115161691601</v>
      </c>
    </row>
    <row r="13050" spans="1:3" x14ac:dyDescent="0.25">
      <c r="A13050" t="s">
        <v>214</v>
      </c>
      <c r="B13050" t="s">
        <v>231</v>
      </c>
      <c r="C13050" s="1">
        <v>0.326053437655828</v>
      </c>
    </row>
    <row r="13051" spans="1:3" x14ac:dyDescent="0.25">
      <c r="A13051" t="s">
        <v>214</v>
      </c>
      <c r="B13051" t="s">
        <v>343</v>
      </c>
      <c r="C13051" s="1">
        <v>0.31113580308215599</v>
      </c>
    </row>
    <row r="13052" spans="1:3" x14ac:dyDescent="0.25">
      <c r="A13052" t="s">
        <v>214</v>
      </c>
      <c r="B13052" t="s">
        <v>344</v>
      </c>
      <c r="C13052" s="1">
        <v>0.29840091321790702</v>
      </c>
    </row>
    <row r="13053" spans="1:3" x14ac:dyDescent="0.25">
      <c r="A13053" t="s">
        <v>214</v>
      </c>
      <c r="B13053" t="s">
        <v>232</v>
      </c>
      <c r="C13053" s="1">
        <v>0.30209178103321599</v>
      </c>
    </row>
    <row r="13054" spans="1:3" x14ac:dyDescent="0.25">
      <c r="A13054" t="s">
        <v>214</v>
      </c>
      <c r="B13054" t="s">
        <v>139</v>
      </c>
      <c r="C13054" s="1">
        <v>0.29629648027703698</v>
      </c>
    </row>
    <row r="13055" spans="1:3" x14ac:dyDescent="0.25">
      <c r="A13055" t="s">
        <v>214</v>
      </c>
      <c r="B13055" t="s">
        <v>233</v>
      </c>
      <c r="C13055" s="1">
        <v>0.31123198484776299</v>
      </c>
    </row>
    <row r="13056" spans="1:3" x14ac:dyDescent="0.25">
      <c r="A13056" t="s">
        <v>214</v>
      </c>
      <c r="B13056" t="s">
        <v>140</v>
      </c>
      <c r="C13056" s="1">
        <v>0.33132763889403999</v>
      </c>
    </row>
    <row r="13057" spans="1:3" x14ac:dyDescent="0.25">
      <c r="A13057" t="s">
        <v>214</v>
      </c>
      <c r="B13057" t="s">
        <v>234</v>
      </c>
      <c r="C13057" s="1">
        <v>0.299260878929415</v>
      </c>
    </row>
    <row r="13058" spans="1:3" x14ac:dyDescent="0.25">
      <c r="A13058" t="s">
        <v>214</v>
      </c>
      <c r="B13058" t="s">
        <v>414</v>
      </c>
      <c r="C13058" s="1">
        <v>0.31292671411969702</v>
      </c>
    </row>
    <row r="13059" spans="1:3" x14ac:dyDescent="0.25">
      <c r="A13059" t="s">
        <v>214</v>
      </c>
      <c r="B13059" t="s">
        <v>409</v>
      </c>
      <c r="C13059" s="1">
        <v>0.289455268468023</v>
      </c>
    </row>
    <row r="13060" spans="1:3" x14ac:dyDescent="0.25">
      <c r="A13060" t="s">
        <v>214</v>
      </c>
      <c r="B13060" t="s">
        <v>235</v>
      </c>
      <c r="C13060" s="1">
        <v>0.328078266113706</v>
      </c>
    </row>
    <row r="13061" spans="1:3" x14ac:dyDescent="0.25">
      <c r="A13061" t="s">
        <v>214</v>
      </c>
      <c r="B13061" t="s">
        <v>345</v>
      </c>
      <c r="C13061" s="1">
        <v>0.30370074563904897</v>
      </c>
    </row>
    <row r="13062" spans="1:3" x14ac:dyDescent="0.25">
      <c r="A13062" t="s">
        <v>214</v>
      </c>
      <c r="B13062" t="s">
        <v>236</v>
      </c>
      <c r="C13062" s="1">
        <v>0.29900386641908</v>
      </c>
    </row>
    <row r="13063" spans="1:3" x14ac:dyDescent="0.25">
      <c r="A13063" t="s">
        <v>214</v>
      </c>
      <c r="B13063" t="s">
        <v>141</v>
      </c>
      <c r="C13063" s="1">
        <v>0.32669625122660501</v>
      </c>
    </row>
    <row r="13064" spans="1:3" x14ac:dyDescent="0.25">
      <c r="A13064" t="s">
        <v>214</v>
      </c>
      <c r="B13064" t="s">
        <v>349</v>
      </c>
      <c r="C13064" s="1">
        <v>0.30203246255428201</v>
      </c>
    </row>
    <row r="13065" spans="1:3" x14ac:dyDescent="0.25">
      <c r="A13065" t="s">
        <v>214</v>
      </c>
      <c r="B13065" t="s">
        <v>350</v>
      </c>
      <c r="C13065" s="1">
        <v>0.32273616160374702</v>
      </c>
    </row>
    <row r="13066" spans="1:3" x14ac:dyDescent="0.25">
      <c r="A13066" t="s">
        <v>214</v>
      </c>
      <c r="B13066" t="s">
        <v>351</v>
      </c>
      <c r="C13066" s="1">
        <v>0.290993231585991</v>
      </c>
    </row>
    <row r="13067" spans="1:3" x14ac:dyDescent="0.25">
      <c r="A13067" t="s">
        <v>214</v>
      </c>
      <c r="B13067" t="s">
        <v>388</v>
      </c>
      <c r="C13067" s="1">
        <v>0.29707824571710201</v>
      </c>
    </row>
    <row r="13068" spans="1:3" x14ac:dyDescent="0.25">
      <c r="A13068" t="s">
        <v>214</v>
      </c>
      <c r="B13068" t="s">
        <v>237</v>
      </c>
      <c r="C13068" s="1">
        <v>0.30771577630376901</v>
      </c>
    </row>
    <row r="13069" spans="1:3" x14ac:dyDescent="0.25">
      <c r="A13069" t="s">
        <v>214</v>
      </c>
      <c r="B13069" t="s">
        <v>239</v>
      </c>
      <c r="C13069" s="1">
        <v>0.359626983813364</v>
      </c>
    </row>
    <row r="13070" spans="1:3" x14ac:dyDescent="0.25">
      <c r="A13070" t="s">
        <v>214</v>
      </c>
      <c r="B13070" t="s">
        <v>142</v>
      </c>
      <c r="C13070" s="1">
        <v>0.32946125526961201</v>
      </c>
    </row>
    <row r="13071" spans="1:3" x14ac:dyDescent="0.25">
      <c r="A13071" t="s">
        <v>214</v>
      </c>
      <c r="B13071" t="s">
        <v>242</v>
      </c>
      <c r="C13071" s="1">
        <v>0.38045070225227101</v>
      </c>
    </row>
    <row r="13072" spans="1:3" x14ac:dyDescent="0.25">
      <c r="A13072" t="s">
        <v>214</v>
      </c>
      <c r="B13072" t="s">
        <v>354</v>
      </c>
      <c r="C13072" s="1">
        <v>0.28925555886505899</v>
      </c>
    </row>
    <row r="13073" spans="1:3" x14ac:dyDescent="0.25">
      <c r="A13073" t="s">
        <v>214</v>
      </c>
      <c r="B13073" t="s">
        <v>355</v>
      </c>
      <c r="C13073" s="1">
        <v>0.30377095746385901</v>
      </c>
    </row>
    <row r="13074" spans="1:3" x14ac:dyDescent="0.25">
      <c r="A13074" t="s">
        <v>214</v>
      </c>
      <c r="B13074" t="s">
        <v>146</v>
      </c>
      <c r="C13074" s="1">
        <v>0.33357370637179201</v>
      </c>
    </row>
    <row r="13075" spans="1:3" x14ac:dyDescent="0.25">
      <c r="A13075" t="s">
        <v>214</v>
      </c>
      <c r="B13075" t="s">
        <v>243</v>
      </c>
      <c r="C13075" s="1">
        <v>0.34941726932040001</v>
      </c>
    </row>
    <row r="13076" spans="1:3" x14ac:dyDescent="0.25">
      <c r="A13076" t="s">
        <v>214</v>
      </c>
      <c r="B13076" t="s">
        <v>402</v>
      </c>
      <c r="C13076" s="1">
        <v>0.29626667482172597</v>
      </c>
    </row>
    <row r="13077" spans="1:3" x14ac:dyDescent="0.25">
      <c r="A13077" t="s">
        <v>214</v>
      </c>
      <c r="B13077" t="s">
        <v>358</v>
      </c>
      <c r="C13077" s="1">
        <v>0.32805919282559298</v>
      </c>
    </row>
    <row r="13078" spans="1:3" x14ac:dyDescent="0.25">
      <c r="A13078" t="s">
        <v>214</v>
      </c>
      <c r="B13078" t="s">
        <v>245</v>
      </c>
      <c r="C13078" s="1">
        <v>0.31882465044302799</v>
      </c>
    </row>
    <row r="13079" spans="1:3" x14ac:dyDescent="0.25">
      <c r="A13079" t="s">
        <v>214</v>
      </c>
      <c r="B13079" t="s">
        <v>360</v>
      </c>
      <c r="C13079" s="1">
        <v>0.321138805607178</v>
      </c>
    </row>
    <row r="13080" spans="1:3" x14ac:dyDescent="0.25">
      <c r="A13080" t="s">
        <v>214</v>
      </c>
      <c r="B13080" t="s">
        <v>361</v>
      </c>
      <c r="C13080" s="1">
        <v>0.30942414586553402</v>
      </c>
    </row>
    <row r="13081" spans="1:3" x14ac:dyDescent="0.25">
      <c r="A13081" t="s">
        <v>214</v>
      </c>
      <c r="B13081" t="s">
        <v>362</v>
      </c>
      <c r="C13081" s="1">
        <v>0.30958100302114899</v>
      </c>
    </row>
    <row r="13082" spans="1:3" x14ac:dyDescent="0.25">
      <c r="A13082" t="s">
        <v>214</v>
      </c>
      <c r="B13082" t="s">
        <v>246</v>
      </c>
      <c r="C13082" s="1">
        <v>0.30083606519316902</v>
      </c>
    </row>
    <row r="13083" spans="1:3" x14ac:dyDescent="0.25">
      <c r="A13083" t="s">
        <v>214</v>
      </c>
      <c r="B13083" t="s">
        <v>247</v>
      </c>
      <c r="C13083" s="1">
        <v>0.31158887206931402</v>
      </c>
    </row>
    <row r="13084" spans="1:3" x14ac:dyDescent="0.25">
      <c r="A13084" t="s">
        <v>214</v>
      </c>
      <c r="B13084" t="s">
        <v>403</v>
      </c>
      <c r="C13084" s="1">
        <v>0.291543548466702</v>
      </c>
    </row>
    <row r="13085" spans="1:3" x14ac:dyDescent="0.25">
      <c r="A13085" t="s">
        <v>214</v>
      </c>
      <c r="B13085" t="s">
        <v>150</v>
      </c>
      <c r="C13085" s="1">
        <v>0.29267836194131702</v>
      </c>
    </row>
    <row r="13086" spans="1:3" x14ac:dyDescent="0.25">
      <c r="A13086" t="s">
        <v>214</v>
      </c>
      <c r="B13086" t="s">
        <v>250</v>
      </c>
      <c r="C13086" s="1">
        <v>0.350218635316008</v>
      </c>
    </row>
    <row r="13087" spans="1:3" x14ac:dyDescent="0.25">
      <c r="A13087" t="s">
        <v>214</v>
      </c>
      <c r="B13087" t="s">
        <v>252</v>
      </c>
      <c r="C13087" s="1">
        <v>0.30908881399524402</v>
      </c>
    </row>
    <row r="13088" spans="1:3" x14ac:dyDescent="0.25">
      <c r="A13088" t="s">
        <v>214</v>
      </c>
      <c r="B13088" t="s">
        <v>253</v>
      </c>
      <c r="C13088" s="1">
        <v>0.29456733306107602</v>
      </c>
    </row>
    <row r="13089" spans="1:3" x14ac:dyDescent="0.25">
      <c r="A13089" t="s">
        <v>214</v>
      </c>
      <c r="B13089" t="s">
        <v>152</v>
      </c>
      <c r="C13089" s="1">
        <v>0.32571717083094898</v>
      </c>
    </row>
    <row r="13090" spans="1:3" x14ac:dyDescent="0.25">
      <c r="A13090" t="s">
        <v>214</v>
      </c>
      <c r="B13090" t="s">
        <v>254</v>
      </c>
      <c r="C13090" s="1">
        <v>0.30216204774013899</v>
      </c>
    </row>
    <row r="13091" spans="1:3" x14ac:dyDescent="0.25">
      <c r="A13091" t="s">
        <v>214</v>
      </c>
      <c r="B13091" t="s">
        <v>255</v>
      </c>
      <c r="C13091" s="1">
        <v>0.32310534287447301</v>
      </c>
    </row>
    <row r="13092" spans="1:3" x14ac:dyDescent="0.25">
      <c r="A13092" t="s">
        <v>214</v>
      </c>
      <c r="B13092" t="s">
        <v>365</v>
      </c>
      <c r="C13092" s="1">
        <v>0.32652426818394598</v>
      </c>
    </row>
    <row r="13093" spans="1:3" x14ac:dyDescent="0.25">
      <c r="A13093" t="s">
        <v>214</v>
      </c>
      <c r="B13093" t="s">
        <v>257</v>
      </c>
      <c r="C13093" s="1">
        <v>0.29996635742197603</v>
      </c>
    </row>
    <row r="13094" spans="1:3" x14ac:dyDescent="0.25">
      <c r="A13094" t="s">
        <v>214</v>
      </c>
      <c r="B13094" t="s">
        <v>367</v>
      </c>
      <c r="C13094" s="1">
        <v>0.31643849361064103</v>
      </c>
    </row>
    <row r="13095" spans="1:3" x14ac:dyDescent="0.25">
      <c r="A13095" t="s">
        <v>214</v>
      </c>
      <c r="B13095" t="s">
        <v>368</v>
      </c>
      <c r="C13095" s="1">
        <v>0.31185461320722402</v>
      </c>
    </row>
    <row r="13096" spans="1:3" x14ac:dyDescent="0.25">
      <c r="A13096" t="s">
        <v>214</v>
      </c>
      <c r="B13096" t="s">
        <v>258</v>
      </c>
      <c r="C13096" s="1">
        <v>0.30591810337757003</v>
      </c>
    </row>
    <row r="13097" spans="1:3" x14ac:dyDescent="0.25">
      <c r="A13097" t="s">
        <v>214</v>
      </c>
      <c r="B13097" t="s">
        <v>369</v>
      </c>
      <c r="C13097" s="1">
        <v>0.33903512907279898</v>
      </c>
    </row>
    <row r="13098" spans="1:3" x14ac:dyDescent="0.25">
      <c r="A13098" t="s">
        <v>214</v>
      </c>
      <c r="B13098" t="s">
        <v>370</v>
      </c>
      <c r="C13098" s="1">
        <v>0.29095344047362798</v>
      </c>
    </row>
    <row r="13099" spans="1:3" x14ac:dyDescent="0.25">
      <c r="A13099" t="s">
        <v>214</v>
      </c>
      <c r="B13099" t="s">
        <v>371</v>
      </c>
      <c r="C13099" s="1">
        <v>0.295102881458713</v>
      </c>
    </row>
    <row r="13100" spans="1:3" x14ac:dyDescent="0.25">
      <c r="A13100" t="s">
        <v>214</v>
      </c>
      <c r="B13100" t="s">
        <v>261</v>
      </c>
      <c r="C13100" s="1">
        <v>0.35606711313668299</v>
      </c>
    </row>
    <row r="13101" spans="1:3" x14ac:dyDescent="0.25">
      <c r="A13101" t="s">
        <v>214</v>
      </c>
      <c r="B13101" t="s">
        <v>262</v>
      </c>
      <c r="C13101" s="1">
        <v>0.32077697882933498</v>
      </c>
    </row>
    <row r="13102" spans="1:3" x14ac:dyDescent="0.25">
      <c r="A13102" t="s">
        <v>214</v>
      </c>
      <c r="B13102" t="s">
        <v>417</v>
      </c>
      <c r="C13102" s="1">
        <v>0.30748927796213099</v>
      </c>
    </row>
    <row r="13103" spans="1:3" x14ac:dyDescent="0.25">
      <c r="A13103" t="s">
        <v>214</v>
      </c>
      <c r="B13103" t="s">
        <v>264</v>
      </c>
      <c r="C13103" s="1">
        <v>0.30874277489791802</v>
      </c>
    </row>
    <row r="13104" spans="1:3" x14ac:dyDescent="0.25">
      <c r="A13104" t="s">
        <v>214</v>
      </c>
      <c r="B13104" t="s">
        <v>372</v>
      </c>
      <c r="C13104" s="1">
        <v>0.31486773528658801</v>
      </c>
    </row>
    <row r="13105" spans="1:3" x14ac:dyDescent="0.25">
      <c r="A13105" t="s">
        <v>214</v>
      </c>
      <c r="B13105" t="s">
        <v>383</v>
      </c>
      <c r="C13105" s="1">
        <v>0.32647848669761398</v>
      </c>
    </row>
    <row r="13106" spans="1:3" x14ac:dyDescent="0.25">
      <c r="A13106" t="s">
        <v>214</v>
      </c>
      <c r="B13106" t="s">
        <v>265</v>
      </c>
      <c r="C13106" s="1">
        <v>0.33616449147696498</v>
      </c>
    </row>
    <row r="13107" spans="1:3" x14ac:dyDescent="0.25">
      <c r="A13107" t="s">
        <v>214</v>
      </c>
      <c r="B13107" t="s">
        <v>406</v>
      </c>
      <c r="C13107" s="1">
        <v>0.29143455258328899</v>
      </c>
    </row>
    <row r="13108" spans="1:3" x14ac:dyDescent="0.25">
      <c r="A13108" t="s">
        <v>214</v>
      </c>
      <c r="B13108" t="s">
        <v>266</v>
      </c>
      <c r="C13108" s="1">
        <v>0.32549182671357502</v>
      </c>
    </row>
    <row r="13109" spans="1:3" x14ac:dyDescent="0.25">
      <c r="A13109" t="s">
        <v>214</v>
      </c>
      <c r="B13109" t="s">
        <v>267</v>
      </c>
      <c r="C13109" s="1">
        <v>0.33007932957651898</v>
      </c>
    </row>
    <row r="13110" spans="1:3" x14ac:dyDescent="0.25">
      <c r="A13110" t="s">
        <v>214</v>
      </c>
      <c r="B13110" t="s">
        <v>268</v>
      </c>
      <c r="C13110" s="1">
        <v>0.30701634384207999</v>
      </c>
    </row>
    <row r="13111" spans="1:3" x14ac:dyDescent="0.25">
      <c r="A13111" t="s">
        <v>214</v>
      </c>
      <c r="B13111" t="s">
        <v>271</v>
      </c>
      <c r="C13111" s="1">
        <v>0.338596793510618</v>
      </c>
    </row>
    <row r="13112" spans="1:3" x14ac:dyDescent="0.25">
      <c r="A13112" t="s">
        <v>214</v>
      </c>
      <c r="B13112" t="s">
        <v>407</v>
      </c>
      <c r="C13112" s="1">
        <v>0.29836363430783602</v>
      </c>
    </row>
    <row r="13113" spans="1:3" x14ac:dyDescent="0.25">
      <c r="A13113" t="s">
        <v>214</v>
      </c>
      <c r="B13113" t="s">
        <v>375</v>
      </c>
      <c r="C13113" s="1">
        <v>0.29553393068818001</v>
      </c>
    </row>
    <row r="13114" spans="1:3" x14ac:dyDescent="0.25">
      <c r="A13114" t="s">
        <v>214</v>
      </c>
      <c r="B13114" t="s">
        <v>418</v>
      </c>
      <c r="C13114" s="1">
        <v>0.28934683023285002</v>
      </c>
    </row>
    <row r="13115" spans="1:3" x14ac:dyDescent="0.25">
      <c r="A13115" t="s">
        <v>214</v>
      </c>
      <c r="B13115" t="s">
        <v>272</v>
      </c>
      <c r="C13115" s="1">
        <v>0.33266115583752098</v>
      </c>
    </row>
    <row r="13116" spans="1:3" x14ac:dyDescent="0.25">
      <c r="A13116" t="s">
        <v>214</v>
      </c>
      <c r="B13116" t="s">
        <v>408</v>
      </c>
      <c r="C13116" s="1">
        <v>0.30067614649640001</v>
      </c>
    </row>
    <row r="13117" spans="1:3" x14ac:dyDescent="0.25">
      <c r="A13117" t="s">
        <v>214</v>
      </c>
      <c r="B13117" t="s">
        <v>273</v>
      </c>
      <c r="C13117" s="1">
        <v>0.32600294123885498</v>
      </c>
    </row>
    <row r="13118" spans="1:3" x14ac:dyDescent="0.25">
      <c r="A13118" t="s">
        <v>214</v>
      </c>
      <c r="B13118" t="s">
        <v>153</v>
      </c>
      <c r="C13118" s="1">
        <v>0.327723196396495</v>
      </c>
    </row>
    <row r="13119" spans="1:3" x14ac:dyDescent="0.25">
      <c r="A13119" t="s">
        <v>332</v>
      </c>
      <c r="B13119" t="s">
        <v>162</v>
      </c>
      <c r="C13119" s="1">
        <v>0.31564642320938202</v>
      </c>
    </row>
    <row r="13120" spans="1:3" x14ac:dyDescent="0.25">
      <c r="A13120" t="s">
        <v>332</v>
      </c>
      <c r="B13120" t="s">
        <v>118</v>
      </c>
      <c r="C13120" s="1">
        <v>0.29039270703985098</v>
      </c>
    </row>
    <row r="13121" spans="1:3" x14ac:dyDescent="0.25">
      <c r="A13121" t="s">
        <v>332</v>
      </c>
      <c r="B13121" t="s">
        <v>303</v>
      </c>
      <c r="C13121" s="1">
        <v>0.29457695633782399</v>
      </c>
    </row>
    <row r="13122" spans="1:3" x14ac:dyDescent="0.25">
      <c r="A13122" t="s">
        <v>332</v>
      </c>
      <c r="B13122" t="s">
        <v>216</v>
      </c>
      <c r="C13122" s="1">
        <v>0.31340578987982098</v>
      </c>
    </row>
    <row r="13123" spans="1:3" x14ac:dyDescent="0.25">
      <c r="A13123" t="s">
        <v>332</v>
      </c>
      <c r="B13123" t="s">
        <v>217</v>
      </c>
      <c r="C13123" s="1">
        <v>0.321602885293582</v>
      </c>
    </row>
    <row r="13124" spans="1:3" x14ac:dyDescent="0.25">
      <c r="A13124" t="s">
        <v>332</v>
      </c>
      <c r="B13124" t="s">
        <v>334</v>
      </c>
      <c r="C13124" s="1">
        <v>0.29266026652643501</v>
      </c>
    </row>
    <row r="13125" spans="1:3" x14ac:dyDescent="0.25">
      <c r="A13125" t="s">
        <v>332</v>
      </c>
      <c r="B13125" t="s">
        <v>219</v>
      </c>
      <c r="C13125" s="1">
        <v>0.29193409613805299</v>
      </c>
    </row>
    <row r="13126" spans="1:3" x14ac:dyDescent="0.25">
      <c r="A13126" t="s">
        <v>332</v>
      </c>
      <c r="B13126" t="s">
        <v>398</v>
      </c>
      <c r="C13126" s="1">
        <v>0.30992409918390101</v>
      </c>
    </row>
    <row r="13127" spans="1:3" x14ac:dyDescent="0.25">
      <c r="A13127" t="s">
        <v>332</v>
      </c>
      <c r="B13127" t="s">
        <v>225</v>
      </c>
      <c r="C13127" s="1">
        <v>0.29785806936183501</v>
      </c>
    </row>
    <row r="13128" spans="1:3" x14ac:dyDescent="0.25">
      <c r="A13128" t="s">
        <v>332</v>
      </c>
      <c r="B13128" t="s">
        <v>137</v>
      </c>
      <c r="C13128" s="1">
        <v>0.29495634499242102</v>
      </c>
    </row>
    <row r="13129" spans="1:3" x14ac:dyDescent="0.25">
      <c r="A13129" t="s">
        <v>332</v>
      </c>
      <c r="B13129" t="s">
        <v>227</v>
      </c>
      <c r="C13129" s="1">
        <v>0.33834053358967903</v>
      </c>
    </row>
    <row r="13130" spans="1:3" x14ac:dyDescent="0.25">
      <c r="A13130" t="s">
        <v>332</v>
      </c>
      <c r="B13130" t="s">
        <v>228</v>
      </c>
      <c r="C13130" s="1">
        <v>0.36904179133759102</v>
      </c>
    </row>
    <row r="13131" spans="1:3" x14ac:dyDescent="0.25">
      <c r="A13131" t="s">
        <v>332</v>
      </c>
      <c r="B13131" t="s">
        <v>229</v>
      </c>
      <c r="C13131" s="1">
        <v>0.32624644632872302</v>
      </c>
    </row>
    <row r="13132" spans="1:3" x14ac:dyDescent="0.25">
      <c r="A13132" t="s">
        <v>332</v>
      </c>
      <c r="B13132" t="s">
        <v>231</v>
      </c>
      <c r="C13132" s="1">
        <v>0.31288262881250201</v>
      </c>
    </row>
    <row r="13133" spans="1:3" x14ac:dyDescent="0.25">
      <c r="A13133" t="s">
        <v>332</v>
      </c>
      <c r="B13133" t="s">
        <v>140</v>
      </c>
      <c r="C13133" s="1">
        <v>0.30141983622345098</v>
      </c>
    </row>
    <row r="13134" spans="1:3" x14ac:dyDescent="0.25">
      <c r="A13134" t="s">
        <v>332</v>
      </c>
      <c r="B13134" t="s">
        <v>235</v>
      </c>
      <c r="C13134" s="1">
        <v>0.30550342311878298</v>
      </c>
    </row>
    <row r="13135" spans="1:3" x14ac:dyDescent="0.25">
      <c r="A13135" t="s">
        <v>332</v>
      </c>
      <c r="B13135" t="s">
        <v>236</v>
      </c>
      <c r="C13135" s="1">
        <v>0.314009187704411</v>
      </c>
    </row>
    <row r="13136" spans="1:3" x14ac:dyDescent="0.25">
      <c r="A13136" t="s">
        <v>332</v>
      </c>
      <c r="B13136" t="s">
        <v>141</v>
      </c>
      <c r="C13136" s="1">
        <v>0.31022268884592902</v>
      </c>
    </row>
    <row r="13137" spans="1:3" x14ac:dyDescent="0.25">
      <c r="A13137" t="s">
        <v>332</v>
      </c>
      <c r="B13137" t="s">
        <v>350</v>
      </c>
      <c r="C13137" s="1">
        <v>0.30707699414214101</v>
      </c>
    </row>
    <row r="13138" spans="1:3" x14ac:dyDescent="0.25">
      <c r="A13138" t="s">
        <v>332</v>
      </c>
      <c r="B13138" t="s">
        <v>388</v>
      </c>
      <c r="C13138" s="1">
        <v>0.31447632200087899</v>
      </c>
    </row>
    <row r="13139" spans="1:3" x14ac:dyDescent="0.25">
      <c r="A13139" t="s">
        <v>332</v>
      </c>
      <c r="B13139" t="s">
        <v>237</v>
      </c>
      <c r="C13139" s="1">
        <v>0.29349854556537802</v>
      </c>
    </row>
    <row r="13140" spans="1:3" x14ac:dyDescent="0.25">
      <c r="A13140" t="s">
        <v>332</v>
      </c>
      <c r="B13140" t="s">
        <v>239</v>
      </c>
      <c r="C13140" s="1">
        <v>0.32761487033631598</v>
      </c>
    </row>
    <row r="13141" spans="1:3" x14ac:dyDescent="0.25">
      <c r="A13141" t="s">
        <v>332</v>
      </c>
      <c r="B13141" t="s">
        <v>142</v>
      </c>
      <c r="C13141" s="1">
        <v>0.32297629365501701</v>
      </c>
    </row>
    <row r="13142" spans="1:3" x14ac:dyDescent="0.25">
      <c r="A13142" t="s">
        <v>332</v>
      </c>
      <c r="B13142" t="s">
        <v>242</v>
      </c>
      <c r="C13142" s="1">
        <v>0.34383401649523698</v>
      </c>
    </row>
    <row r="13143" spans="1:3" x14ac:dyDescent="0.25">
      <c r="A13143" t="s">
        <v>332</v>
      </c>
      <c r="B13143" t="s">
        <v>144</v>
      </c>
      <c r="C13143" s="1">
        <v>0.291933196106478</v>
      </c>
    </row>
    <row r="13144" spans="1:3" x14ac:dyDescent="0.25">
      <c r="A13144" t="s">
        <v>332</v>
      </c>
      <c r="B13144" t="s">
        <v>146</v>
      </c>
      <c r="C13144" s="1">
        <v>0.30018434531128702</v>
      </c>
    </row>
    <row r="13145" spans="1:3" x14ac:dyDescent="0.25">
      <c r="A13145" t="s">
        <v>332</v>
      </c>
      <c r="B13145" t="s">
        <v>243</v>
      </c>
      <c r="C13145" s="1">
        <v>0.29829873428164</v>
      </c>
    </row>
    <row r="13146" spans="1:3" x14ac:dyDescent="0.25">
      <c r="A13146" t="s">
        <v>332</v>
      </c>
      <c r="B13146" t="s">
        <v>402</v>
      </c>
      <c r="C13146" s="1">
        <v>0.29410981242414003</v>
      </c>
    </row>
    <row r="13147" spans="1:3" x14ac:dyDescent="0.25">
      <c r="A13147" t="s">
        <v>332</v>
      </c>
      <c r="B13147" t="s">
        <v>245</v>
      </c>
      <c r="C13147" s="1">
        <v>0.30264823470941599</v>
      </c>
    </row>
    <row r="13148" spans="1:3" x14ac:dyDescent="0.25">
      <c r="A13148" t="s">
        <v>332</v>
      </c>
      <c r="B13148" t="s">
        <v>360</v>
      </c>
      <c r="C13148" s="1">
        <v>0.29796715670627599</v>
      </c>
    </row>
    <row r="13149" spans="1:3" x14ac:dyDescent="0.25">
      <c r="A13149" t="s">
        <v>332</v>
      </c>
      <c r="B13149" t="s">
        <v>246</v>
      </c>
      <c r="C13149" s="1">
        <v>0.29502467914941999</v>
      </c>
    </row>
    <row r="13150" spans="1:3" x14ac:dyDescent="0.25">
      <c r="A13150" t="s">
        <v>332</v>
      </c>
      <c r="B13150" t="s">
        <v>247</v>
      </c>
      <c r="C13150" s="1">
        <v>0.30296533888155103</v>
      </c>
    </row>
    <row r="13151" spans="1:3" x14ac:dyDescent="0.25">
      <c r="A13151" t="s">
        <v>332</v>
      </c>
      <c r="B13151" t="s">
        <v>250</v>
      </c>
      <c r="C13151" s="1">
        <v>0.34064685875798101</v>
      </c>
    </row>
    <row r="13152" spans="1:3" x14ac:dyDescent="0.25">
      <c r="A13152" t="s">
        <v>332</v>
      </c>
      <c r="B13152" t="s">
        <v>253</v>
      </c>
      <c r="C13152" s="1">
        <v>0.29969769751575398</v>
      </c>
    </row>
    <row r="13153" spans="1:3" x14ac:dyDescent="0.25">
      <c r="A13153" t="s">
        <v>332</v>
      </c>
      <c r="B13153" t="s">
        <v>255</v>
      </c>
      <c r="C13153" s="1">
        <v>0.29369739975192999</v>
      </c>
    </row>
    <row r="13154" spans="1:3" x14ac:dyDescent="0.25">
      <c r="A13154" t="s">
        <v>332</v>
      </c>
      <c r="B13154" t="s">
        <v>365</v>
      </c>
      <c r="C13154" s="1">
        <v>0.319390430675147</v>
      </c>
    </row>
    <row r="13155" spans="1:3" x14ac:dyDescent="0.25">
      <c r="A13155" t="s">
        <v>332</v>
      </c>
      <c r="B13155" t="s">
        <v>369</v>
      </c>
      <c r="C13155" s="1">
        <v>0.320507006853469</v>
      </c>
    </row>
    <row r="13156" spans="1:3" x14ac:dyDescent="0.25">
      <c r="A13156" t="s">
        <v>332</v>
      </c>
      <c r="B13156" t="s">
        <v>261</v>
      </c>
      <c r="C13156" s="1">
        <v>0.31986033432433902</v>
      </c>
    </row>
    <row r="13157" spans="1:3" x14ac:dyDescent="0.25">
      <c r="A13157" t="s">
        <v>332</v>
      </c>
      <c r="B13157" t="s">
        <v>262</v>
      </c>
      <c r="C13157" s="1">
        <v>0.31332439878278101</v>
      </c>
    </row>
    <row r="13158" spans="1:3" x14ac:dyDescent="0.25">
      <c r="A13158" t="s">
        <v>332</v>
      </c>
      <c r="B13158" t="s">
        <v>383</v>
      </c>
      <c r="C13158" s="1">
        <v>0.31532850448162097</v>
      </c>
    </row>
    <row r="13159" spans="1:3" x14ac:dyDescent="0.25">
      <c r="A13159" t="s">
        <v>332</v>
      </c>
      <c r="B13159" t="s">
        <v>267</v>
      </c>
      <c r="C13159" s="1">
        <v>0.34023997494532898</v>
      </c>
    </row>
    <row r="13160" spans="1:3" x14ac:dyDescent="0.25">
      <c r="A13160" t="s">
        <v>332</v>
      </c>
      <c r="B13160" t="s">
        <v>268</v>
      </c>
      <c r="C13160" s="1">
        <v>0.30191723400613801</v>
      </c>
    </row>
    <row r="13161" spans="1:3" x14ac:dyDescent="0.25">
      <c r="A13161" t="s">
        <v>332</v>
      </c>
      <c r="B13161" t="s">
        <v>271</v>
      </c>
      <c r="C13161" s="1">
        <v>0.31776972742009502</v>
      </c>
    </row>
    <row r="13162" spans="1:3" x14ac:dyDescent="0.25">
      <c r="A13162" t="s">
        <v>332</v>
      </c>
      <c r="B13162" t="s">
        <v>153</v>
      </c>
      <c r="C13162" s="1">
        <v>0.32860744538284298</v>
      </c>
    </row>
    <row r="13163" spans="1:3" x14ac:dyDescent="0.25">
      <c r="A13163" t="s">
        <v>215</v>
      </c>
      <c r="B13163" t="s">
        <v>155</v>
      </c>
      <c r="C13163" s="1">
        <v>0.31578729372856101</v>
      </c>
    </row>
    <row r="13164" spans="1:3" x14ac:dyDescent="0.25">
      <c r="A13164" t="s">
        <v>215</v>
      </c>
      <c r="B13164" t="s">
        <v>162</v>
      </c>
      <c r="C13164" s="1">
        <v>0.29988851026998098</v>
      </c>
    </row>
    <row r="13165" spans="1:3" x14ac:dyDescent="0.25">
      <c r="A13165" t="s">
        <v>215</v>
      </c>
      <c r="B13165" t="s">
        <v>216</v>
      </c>
      <c r="C13165" s="1">
        <v>0.30119912293533302</v>
      </c>
    </row>
    <row r="13166" spans="1:3" x14ac:dyDescent="0.25">
      <c r="A13166" t="s">
        <v>215</v>
      </c>
      <c r="B13166" t="s">
        <v>218</v>
      </c>
      <c r="C13166" s="1">
        <v>0.31268065404856099</v>
      </c>
    </row>
    <row r="13167" spans="1:3" x14ac:dyDescent="0.25">
      <c r="A13167" t="s">
        <v>215</v>
      </c>
      <c r="B13167" t="s">
        <v>220</v>
      </c>
      <c r="C13167" s="1">
        <v>0.31342427170646903</v>
      </c>
    </row>
    <row r="13168" spans="1:3" x14ac:dyDescent="0.25">
      <c r="A13168" t="s">
        <v>215</v>
      </c>
      <c r="B13168" t="s">
        <v>221</v>
      </c>
      <c r="C13168" s="1">
        <v>0.29236306925664801</v>
      </c>
    </row>
    <row r="13169" spans="1:3" x14ac:dyDescent="0.25">
      <c r="A13169" t="s">
        <v>215</v>
      </c>
      <c r="B13169" t="s">
        <v>335</v>
      </c>
      <c r="C13169" s="1">
        <v>0.31581740312939099</v>
      </c>
    </row>
    <row r="13170" spans="1:3" x14ac:dyDescent="0.25">
      <c r="A13170" t="s">
        <v>215</v>
      </c>
      <c r="B13170" t="s">
        <v>224</v>
      </c>
      <c r="C13170" s="1">
        <v>0.312576699257756</v>
      </c>
    </row>
    <row r="13171" spans="1:3" x14ac:dyDescent="0.25">
      <c r="A13171" t="s">
        <v>215</v>
      </c>
      <c r="B13171" t="s">
        <v>137</v>
      </c>
      <c r="C13171" s="1">
        <v>0.32468248509905101</v>
      </c>
    </row>
    <row r="13172" spans="1:3" x14ac:dyDescent="0.25">
      <c r="A13172" t="s">
        <v>215</v>
      </c>
      <c r="B13172" t="s">
        <v>227</v>
      </c>
      <c r="C13172" s="1">
        <v>0.33895573015056901</v>
      </c>
    </row>
    <row r="13173" spans="1:3" x14ac:dyDescent="0.25">
      <c r="A13173" t="s">
        <v>215</v>
      </c>
      <c r="B13173" t="s">
        <v>228</v>
      </c>
      <c r="C13173" s="1">
        <v>0.32934376564312601</v>
      </c>
    </row>
    <row r="13174" spans="1:3" x14ac:dyDescent="0.25">
      <c r="A13174" t="s">
        <v>215</v>
      </c>
      <c r="B13174" t="s">
        <v>230</v>
      </c>
      <c r="C13174" s="1">
        <v>0.30013713073871501</v>
      </c>
    </row>
    <row r="13175" spans="1:3" x14ac:dyDescent="0.25">
      <c r="A13175" t="s">
        <v>215</v>
      </c>
      <c r="B13175" t="s">
        <v>231</v>
      </c>
      <c r="C13175" s="1">
        <v>0.314583144887921</v>
      </c>
    </row>
    <row r="13176" spans="1:3" x14ac:dyDescent="0.25">
      <c r="A13176" t="s">
        <v>215</v>
      </c>
      <c r="B13176" t="s">
        <v>232</v>
      </c>
      <c r="C13176" s="1">
        <v>0.29353512122033398</v>
      </c>
    </row>
    <row r="13177" spans="1:3" x14ac:dyDescent="0.25">
      <c r="A13177" t="s">
        <v>215</v>
      </c>
      <c r="B13177" t="s">
        <v>233</v>
      </c>
      <c r="C13177" s="1">
        <v>0.33450165708856899</v>
      </c>
    </row>
    <row r="13178" spans="1:3" x14ac:dyDescent="0.25">
      <c r="A13178" t="s">
        <v>215</v>
      </c>
      <c r="B13178" t="s">
        <v>140</v>
      </c>
      <c r="C13178" s="1">
        <v>0.30571894565026903</v>
      </c>
    </row>
    <row r="13179" spans="1:3" x14ac:dyDescent="0.25">
      <c r="A13179" t="s">
        <v>215</v>
      </c>
      <c r="B13179" t="s">
        <v>234</v>
      </c>
      <c r="C13179" s="1">
        <v>0.293214719207541</v>
      </c>
    </row>
    <row r="13180" spans="1:3" x14ac:dyDescent="0.25">
      <c r="A13180" t="s">
        <v>215</v>
      </c>
      <c r="B13180" t="s">
        <v>236</v>
      </c>
      <c r="C13180" s="1">
        <v>0.30362780215888602</v>
      </c>
    </row>
    <row r="13181" spans="1:3" x14ac:dyDescent="0.25">
      <c r="A13181" t="s">
        <v>215</v>
      </c>
      <c r="B13181" t="s">
        <v>141</v>
      </c>
      <c r="C13181" s="1">
        <v>0.301792087998487</v>
      </c>
    </row>
    <row r="13182" spans="1:3" x14ac:dyDescent="0.25">
      <c r="A13182" t="s">
        <v>215</v>
      </c>
      <c r="B13182" t="s">
        <v>347</v>
      </c>
      <c r="C13182" s="1">
        <v>0.32044181499268098</v>
      </c>
    </row>
    <row r="13183" spans="1:3" x14ac:dyDescent="0.25">
      <c r="A13183" t="s">
        <v>215</v>
      </c>
      <c r="B13183" t="s">
        <v>350</v>
      </c>
      <c r="C13183" s="1">
        <v>0.29695972730791198</v>
      </c>
    </row>
    <row r="13184" spans="1:3" x14ac:dyDescent="0.25">
      <c r="A13184" t="s">
        <v>215</v>
      </c>
      <c r="B13184" t="s">
        <v>237</v>
      </c>
      <c r="C13184" s="1">
        <v>0.31357936021555899</v>
      </c>
    </row>
    <row r="13185" spans="1:3" x14ac:dyDescent="0.25">
      <c r="A13185" t="s">
        <v>215</v>
      </c>
      <c r="B13185" t="s">
        <v>239</v>
      </c>
      <c r="C13185" s="1">
        <v>0.327843916771346</v>
      </c>
    </row>
    <row r="13186" spans="1:3" x14ac:dyDescent="0.25">
      <c r="A13186" t="s">
        <v>215</v>
      </c>
      <c r="B13186" t="s">
        <v>240</v>
      </c>
      <c r="C13186" s="1">
        <v>0.31046441472729303</v>
      </c>
    </row>
    <row r="13187" spans="1:3" x14ac:dyDescent="0.25">
      <c r="A13187" t="s">
        <v>215</v>
      </c>
      <c r="B13187" t="s">
        <v>242</v>
      </c>
      <c r="C13187" s="1">
        <v>0.364937983462227</v>
      </c>
    </row>
    <row r="13188" spans="1:3" x14ac:dyDescent="0.25">
      <c r="A13188" t="s">
        <v>215</v>
      </c>
      <c r="B13188" t="s">
        <v>146</v>
      </c>
      <c r="C13188" s="1">
        <v>0.29374033487153201</v>
      </c>
    </row>
    <row r="13189" spans="1:3" x14ac:dyDescent="0.25">
      <c r="A13189" t="s">
        <v>215</v>
      </c>
      <c r="B13189" t="s">
        <v>357</v>
      </c>
      <c r="C13189" s="1">
        <v>0.30511455242130497</v>
      </c>
    </row>
    <row r="13190" spans="1:3" x14ac:dyDescent="0.25">
      <c r="A13190" t="s">
        <v>215</v>
      </c>
      <c r="B13190" t="s">
        <v>415</v>
      </c>
      <c r="C13190" s="1">
        <v>0.29319992789357202</v>
      </c>
    </row>
    <row r="13191" spans="1:3" x14ac:dyDescent="0.25">
      <c r="A13191" t="s">
        <v>215</v>
      </c>
      <c r="B13191" t="s">
        <v>361</v>
      </c>
      <c r="C13191" s="1">
        <v>0.29551070665790402</v>
      </c>
    </row>
    <row r="13192" spans="1:3" x14ac:dyDescent="0.25">
      <c r="A13192" t="s">
        <v>215</v>
      </c>
      <c r="B13192" t="s">
        <v>249</v>
      </c>
      <c r="C13192" s="1">
        <v>0.29948328180719402</v>
      </c>
    </row>
    <row r="13193" spans="1:3" x14ac:dyDescent="0.25">
      <c r="A13193" t="s">
        <v>215</v>
      </c>
      <c r="B13193" t="s">
        <v>250</v>
      </c>
      <c r="C13193" s="1">
        <v>0.29812477521537001</v>
      </c>
    </row>
    <row r="13194" spans="1:3" x14ac:dyDescent="0.25">
      <c r="A13194" t="s">
        <v>215</v>
      </c>
      <c r="B13194" t="s">
        <v>251</v>
      </c>
      <c r="C13194" s="1">
        <v>0.30450043609191402</v>
      </c>
    </row>
    <row r="13195" spans="1:3" x14ac:dyDescent="0.25">
      <c r="A13195" t="s">
        <v>215</v>
      </c>
      <c r="B13195" t="s">
        <v>253</v>
      </c>
      <c r="C13195" s="1">
        <v>0.30895651591053602</v>
      </c>
    </row>
    <row r="13196" spans="1:3" x14ac:dyDescent="0.25">
      <c r="A13196" t="s">
        <v>215</v>
      </c>
      <c r="B13196" t="s">
        <v>366</v>
      </c>
      <c r="C13196" s="1">
        <v>0.30220717116430301</v>
      </c>
    </row>
    <row r="13197" spans="1:3" x14ac:dyDescent="0.25">
      <c r="A13197" t="s">
        <v>215</v>
      </c>
      <c r="B13197" t="s">
        <v>368</v>
      </c>
      <c r="C13197" s="1">
        <v>0.30542063418760002</v>
      </c>
    </row>
    <row r="13198" spans="1:3" x14ac:dyDescent="0.25">
      <c r="A13198" t="s">
        <v>215</v>
      </c>
      <c r="B13198" t="s">
        <v>263</v>
      </c>
      <c r="C13198" s="1">
        <v>0.324435464395262</v>
      </c>
    </row>
    <row r="13199" spans="1:3" x14ac:dyDescent="0.25">
      <c r="A13199" t="s">
        <v>215</v>
      </c>
      <c r="B13199" t="s">
        <v>267</v>
      </c>
      <c r="C13199" s="1">
        <v>0.31639289801750098</v>
      </c>
    </row>
    <row r="13200" spans="1:3" x14ac:dyDescent="0.25">
      <c r="A13200" t="s">
        <v>215</v>
      </c>
      <c r="B13200" t="s">
        <v>271</v>
      </c>
      <c r="C13200" s="1">
        <v>0.35425663912573802</v>
      </c>
    </row>
    <row r="13201" spans="1:3" x14ac:dyDescent="0.25">
      <c r="A13201" t="s">
        <v>215</v>
      </c>
      <c r="B13201" t="s">
        <v>272</v>
      </c>
      <c r="C13201" s="1">
        <v>0.30276948423623401</v>
      </c>
    </row>
    <row r="13202" spans="1:3" x14ac:dyDescent="0.25">
      <c r="A13202" t="s">
        <v>215</v>
      </c>
      <c r="B13202" t="s">
        <v>153</v>
      </c>
      <c r="C13202" s="1">
        <v>0.307767356800005</v>
      </c>
    </row>
    <row r="13203" spans="1:3" x14ac:dyDescent="0.25">
      <c r="A13203" t="s">
        <v>216</v>
      </c>
      <c r="B13203" t="s">
        <v>155</v>
      </c>
      <c r="C13203" s="1">
        <v>0.30221979411954702</v>
      </c>
    </row>
    <row r="13204" spans="1:3" x14ac:dyDescent="0.25">
      <c r="A13204" t="s">
        <v>216</v>
      </c>
      <c r="B13204" t="s">
        <v>162</v>
      </c>
      <c r="C13204" s="1">
        <v>0.32463435511539002</v>
      </c>
    </row>
    <row r="13205" spans="1:3" x14ac:dyDescent="0.25">
      <c r="A13205" t="s">
        <v>216</v>
      </c>
      <c r="B13205" t="s">
        <v>118</v>
      </c>
      <c r="C13205" s="1">
        <v>0.29372755402388601</v>
      </c>
    </row>
    <row r="13206" spans="1:3" x14ac:dyDescent="0.25">
      <c r="A13206" t="s">
        <v>216</v>
      </c>
      <c r="B13206" t="s">
        <v>192</v>
      </c>
      <c r="C13206" s="1">
        <v>0.29300540016353499</v>
      </c>
    </row>
    <row r="13207" spans="1:3" x14ac:dyDescent="0.25">
      <c r="A13207" t="s">
        <v>216</v>
      </c>
      <c r="B13207" t="s">
        <v>135</v>
      </c>
      <c r="C13207" s="1">
        <v>0.288984049728436</v>
      </c>
    </row>
    <row r="13208" spans="1:3" x14ac:dyDescent="0.25">
      <c r="A13208" t="s">
        <v>216</v>
      </c>
      <c r="B13208" t="s">
        <v>217</v>
      </c>
      <c r="C13208" s="1">
        <v>0.34505065393631301</v>
      </c>
    </row>
    <row r="13209" spans="1:3" x14ac:dyDescent="0.25">
      <c r="A13209" t="s">
        <v>216</v>
      </c>
      <c r="B13209" t="s">
        <v>218</v>
      </c>
      <c r="C13209" s="1">
        <v>0.32537935624272302</v>
      </c>
    </row>
    <row r="13210" spans="1:3" x14ac:dyDescent="0.25">
      <c r="A13210" t="s">
        <v>216</v>
      </c>
      <c r="B13210" t="s">
        <v>334</v>
      </c>
      <c r="C13210" s="1">
        <v>0.29140653839692199</v>
      </c>
    </row>
    <row r="13211" spans="1:3" x14ac:dyDescent="0.25">
      <c r="A13211" t="s">
        <v>216</v>
      </c>
      <c r="B13211" t="s">
        <v>219</v>
      </c>
      <c r="C13211" s="1">
        <v>0.32263876069550501</v>
      </c>
    </row>
    <row r="13212" spans="1:3" x14ac:dyDescent="0.25">
      <c r="A13212" t="s">
        <v>216</v>
      </c>
      <c r="B13212" t="s">
        <v>398</v>
      </c>
      <c r="C13212" s="1">
        <v>0.31733877549814399</v>
      </c>
    </row>
    <row r="13213" spans="1:3" x14ac:dyDescent="0.25">
      <c r="A13213" t="s">
        <v>216</v>
      </c>
      <c r="B13213" t="s">
        <v>399</v>
      </c>
      <c r="C13213" s="1">
        <v>0.31899396977384897</v>
      </c>
    </row>
    <row r="13214" spans="1:3" x14ac:dyDescent="0.25">
      <c r="A13214" t="s">
        <v>216</v>
      </c>
      <c r="B13214" t="s">
        <v>225</v>
      </c>
      <c r="C13214" s="1">
        <v>0.34306457300626197</v>
      </c>
    </row>
    <row r="13215" spans="1:3" x14ac:dyDescent="0.25">
      <c r="A13215" t="s">
        <v>216</v>
      </c>
      <c r="B13215" t="s">
        <v>137</v>
      </c>
      <c r="C13215" s="1">
        <v>0.31927503020498899</v>
      </c>
    </row>
    <row r="13216" spans="1:3" x14ac:dyDescent="0.25">
      <c r="A13216" t="s">
        <v>216</v>
      </c>
      <c r="B13216" t="s">
        <v>227</v>
      </c>
      <c r="C13216" s="1">
        <v>0.33871363661612802</v>
      </c>
    </row>
    <row r="13217" spans="1:3" x14ac:dyDescent="0.25">
      <c r="A13217" t="s">
        <v>216</v>
      </c>
      <c r="B13217" t="s">
        <v>228</v>
      </c>
      <c r="C13217" s="1">
        <v>0.36118736764241399</v>
      </c>
    </row>
    <row r="13218" spans="1:3" x14ac:dyDescent="0.25">
      <c r="A13218" t="s">
        <v>216</v>
      </c>
      <c r="B13218" t="s">
        <v>229</v>
      </c>
      <c r="C13218" s="1">
        <v>0.31753375566724301</v>
      </c>
    </row>
    <row r="13219" spans="1:3" x14ac:dyDescent="0.25">
      <c r="A13219" t="s">
        <v>216</v>
      </c>
      <c r="B13219" t="s">
        <v>230</v>
      </c>
      <c r="C13219" s="1">
        <v>0.30484460934507501</v>
      </c>
    </row>
    <row r="13220" spans="1:3" x14ac:dyDescent="0.25">
      <c r="A13220" t="s">
        <v>216</v>
      </c>
      <c r="B13220" t="s">
        <v>231</v>
      </c>
      <c r="C13220" s="1">
        <v>0.30964081754594303</v>
      </c>
    </row>
    <row r="13221" spans="1:3" x14ac:dyDescent="0.25">
      <c r="A13221" t="s">
        <v>216</v>
      </c>
      <c r="B13221" t="s">
        <v>233</v>
      </c>
      <c r="C13221" s="1">
        <v>0.30551982310998399</v>
      </c>
    </row>
    <row r="13222" spans="1:3" x14ac:dyDescent="0.25">
      <c r="A13222" t="s">
        <v>216</v>
      </c>
      <c r="B13222" t="s">
        <v>140</v>
      </c>
      <c r="C13222" s="1">
        <v>0.321553115131336</v>
      </c>
    </row>
    <row r="13223" spans="1:3" x14ac:dyDescent="0.25">
      <c r="A13223" t="s">
        <v>216</v>
      </c>
      <c r="B13223" t="s">
        <v>234</v>
      </c>
      <c r="C13223" s="1">
        <v>0.31328549151437901</v>
      </c>
    </row>
    <row r="13224" spans="1:3" x14ac:dyDescent="0.25">
      <c r="A13224" t="s">
        <v>216</v>
      </c>
      <c r="B13224" t="s">
        <v>409</v>
      </c>
      <c r="C13224" s="1">
        <v>0.29609224635708598</v>
      </c>
    </row>
    <row r="13225" spans="1:3" x14ac:dyDescent="0.25">
      <c r="A13225" t="s">
        <v>216</v>
      </c>
      <c r="B13225" t="s">
        <v>235</v>
      </c>
      <c r="C13225" s="1">
        <v>0.29796400957117403</v>
      </c>
    </row>
    <row r="13226" spans="1:3" x14ac:dyDescent="0.25">
      <c r="A13226" t="s">
        <v>216</v>
      </c>
      <c r="B13226" t="s">
        <v>236</v>
      </c>
      <c r="C13226" s="1">
        <v>0.34125045531071302</v>
      </c>
    </row>
    <row r="13227" spans="1:3" x14ac:dyDescent="0.25">
      <c r="A13227" t="s">
        <v>216</v>
      </c>
      <c r="B13227" t="s">
        <v>141</v>
      </c>
      <c r="C13227" s="1">
        <v>0.345789556101464</v>
      </c>
    </row>
    <row r="13228" spans="1:3" x14ac:dyDescent="0.25">
      <c r="A13228" t="s">
        <v>216</v>
      </c>
      <c r="B13228" t="s">
        <v>350</v>
      </c>
      <c r="C13228" s="1">
        <v>0.30873562617723899</v>
      </c>
    </row>
    <row r="13229" spans="1:3" x14ac:dyDescent="0.25">
      <c r="A13229" t="s">
        <v>216</v>
      </c>
      <c r="B13229" t="s">
        <v>388</v>
      </c>
      <c r="C13229" s="1">
        <v>0.30429383838165402</v>
      </c>
    </row>
    <row r="13230" spans="1:3" x14ac:dyDescent="0.25">
      <c r="A13230" t="s">
        <v>216</v>
      </c>
      <c r="B13230" t="s">
        <v>237</v>
      </c>
      <c r="C13230" s="1">
        <v>0.32466554880748899</v>
      </c>
    </row>
    <row r="13231" spans="1:3" x14ac:dyDescent="0.25">
      <c r="A13231" t="s">
        <v>216</v>
      </c>
      <c r="B13231" t="s">
        <v>238</v>
      </c>
      <c r="C13231" s="1">
        <v>0.31239958388283201</v>
      </c>
    </row>
    <row r="13232" spans="1:3" x14ac:dyDescent="0.25">
      <c r="A13232" t="s">
        <v>216</v>
      </c>
      <c r="B13232" t="s">
        <v>239</v>
      </c>
      <c r="C13232" s="1">
        <v>0.32790132590430998</v>
      </c>
    </row>
    <row r="13233" spans="1:3" x14ac:dyDescent="0.25">
      <c r="A13233" t="s">
        <v>216</v>
      </c>
      <c r="B13233" t="s">
        <v>142</v>
      </c>
      <c r="C13233" s="1">
        <v>0.306451830434047</v>
      </c>
    </row>
    <row r="13234" spans="1:3" x14ac:dyDescent="0.25">
      <c r="A13234" t="s">
        <v>216</v>
      </c>
      <c r="B13234" t="s">
        <v>240</v>
      </c>
      <c r="C13234" s="1">
        <v>0.290369216053672</v>
      </c>
    </row>
    <row r="13235" spans="1:3" x14ac:dyDescent="0.25">
      <c r="A13235" t="s">
        <v>216</v>
      </c>
      <c r="B13235" t="s">
        <v>242</v>
      </c>
      <c r="C13235" s="1">
        <v>0.34995738915923202</v>
      </c>
    </row>
    <row r="13236" spans="1:3" x14ac:dyDescent="0.25">
      <c r="A13236" t="s">
        <v>216</v>
      </c>
      <c r="B13236" t="s">
        <v>144</v>
      </c>
      <c r="C13236" s="1">
        <v>0.29596849238623102</v>
      </c>
    </row>
    <row r="13237" spans="1:3" x14ac:dyDescent="0.25">
      <c r="A13237" t="s">
        <v>216</v>
      </c>
      <c r="B13237" t="s">
        <v>146</v>
      </c>
      <c r="C13237" s="1">
        <v>0.29585323490238902</v>
      </c>
    </row>
    <row r="13238" spans="1:3" x14ac:dyDescent="0.25">
      <c r="A13238" t="s">
        <v>216</v>
      </c>
      <c r="B13238" t="s">
        <v>243</v>
      </c>
      <c r="C13238" s="1">
        <v>0.31496348476247898</v>
      </c>
    </row>
    <row r="13239" spans="1:3" x14ac:dyDescent="0.25">
      <c r="A13239" t="s">
        <v>216</v>
      </c>
      <c r="B13239" t="s">
        <v>147</v>
      </c>
      <c r="C13239" s="1">
        <v>0.30723985516368202</v>
      </c>
    </row>
    <row r="13240" spans="1:3" x14ac:dyDescent="0.25">
      <c r="A13240" t="s">
        <v>216</v>
      </c>
      <c r="B13240" t="s">
        <v>245</v>
      </c>
      <c r="C13240" s="1">
        <v>0.29142302713693402</v>
      </c>
    </row>
    <row r="13241" spans="1:3" x14ac:dyDescent="0.25">
      <c r="A13241" t="s">
        <v>216</v>
      </c>
      <c r="B13241" t="s">
        <v>359</v>
      </c>
      <c r="C13241" s="1">
        <v>0.294390664073925</v>
      </c>
    </row>
    <row r="13242" spans="1:3" x14ac:dyDescent="0.25">
      <c r="A13242" t="s">
        <v>216</v>
      </c>
      <c r="B13242" t="s">
        <v>360</v>
      </c>
      <c r="C13242" s="1">
        <v>0.307950379901961</v>
      </c>
    </row>
    <row r="13243" spans="1:3" x14ac:dyDescent="0.25">
      <c r="A13243" t="s">
        <v>216</v>
      </c>
      <c r="B13243" t="s">
        <v>361</v>
      </c>
      <c r="C13243" s="1">
        <v>0.32232462930772798</v>
      </c>
    </row>
    <row r="13244" spans="1:3" x14ac:dyDescent="0.25">
      <c r="A13244" t="s">
        <v>216</v>
      </c>
      <c r="B13244" t="s">
        <v>246</v>
      </c>
      <c r="C13244" s="1">
        <v>0.34340774657329098</v>
      </c>
    </row>
    <row r="13245" spans="1:3" x14ac:dyDescent="0.25">
      <c r="A13245" t="s">
        <v>216</v>
      </c>
      <c r="B13245" t="s">
        <v>247</v>
      </c>
      <c r="C13245" s="1">
        <v>0.32460492929736301</v>
      </c>
    </row>
    <row r="13246" spans="1:3" x14ac:dyDescent="0.25">
      <c r="A13246" t="s">
        <v>216</v>
      </c>
      <c r="B13246" t="s">
        <v>249</v>
      </c>
      <c r="C13246" s="1">
        <v>0.30393984140740898</v>
      </c>
    </row>
    <row r="13247" spans="1:3" x14ac:dyDescent="0.25">
      <c r="A13247" t="s">
        <v>216</v>
      </c>
      <c r="B13247" t="s">
        <v>403</v>
      </c>
      <c r="C13247" s="1">
        <v>0.29087346932916203</v>
      </c>
    </row>
    <row r="13248" spans="1:3" x14ac:dyDescent="0.25">
      <c r="A13248" t="s">
        <v>216</v>
      </c>
      <c r="B13248" t="s">
        <v>150</v>
      </c>
      <c r="C13248" s="1">
        <v>0.30736107237799698</v>
      </c>
    </row>
    <row r="13249" spans="1:3" x14ac:dyDescent="0.25">
      <c r="A13249" t="s">
        <v>216</v>
      </c>
      <c r="B13249" t="s">
        <v>250</v>
      </c>
      <c r="C13249" s="1">
        <v>0.33681646957420203</v>
      </c>
    </row>
    <row r="13250" spans="1:3" x14ac:dyDescent="0.25">
      <c r="A13250" t="s">
        <v>216</v>
      </c>
      <c r="B13250" t="s">
        <v>251</v>
      </c>
      <c r="C13250" s="1">
        <v>0.30243020647255497</v>
      </c>
    </row>
    <row r="13251" spans="1:3" x14ac:dyDescent="0.25">
      <c r="A13251" t="s">
        <v>216</v>
      </c>
      <c r="B13251" t="s">
        <v>253</v>
      </c>
      <c r="C13251" s="1">
        <v>0.31525235127767698</v>
      </c>
    </row>
    <row r="13252" spans="1:3" x14ac:dyDescent="0.25">
      <c r="A13252" t="s">
        <v>216</v>
      </c>
      <c r="B13252" t="s">
        <v>365</v>
      </c>
      <c r="C13252" s="1">
        <v>0.32188876756802798</v>
      </c>
    </row>
    <row r="13253" spans="1:3" x14ac:dyDescent="0.25">
      <c r="A13253" t="s">
        <v>216</v>
      </c>
      <c r="B13253" t="s">
        <v>404</v>
      </c>
      <c r="C13253" s="1">
        <v>0.310339724486416</v>
      </c>
    </row>
    <row r="13254" spans="1:3" x14ac:dyDescent="0.25">
      <c r="A13254" t="s">
        <v>216</v>
      </c>
      <c r="B13254" t="s">
        <v>366</v>
      </c>
      <c r="C13254" s="1">
        <v>0.29069057271345899</v>
      </c>
    </row>
    <row r="13255" spans="1:3" x14ac:dyDescent="0.25">
      <c r="A13255" t="s">
        <v>216</v>
      </c>
      <c r="B13255" t="s">
        <v>368</v>
      </c>
      <c r="C13255" s="1">
        <v>0.31248205979291699</v>
      </c>
    </row>
    <row r="13256" spans="1:3" x14ac:dyDescent="0.25">
      <c r="A13256" t="s">
        <v>216</v>
      </c>
      <c r="B13256" t="s">
        <v>416</v>
      </c>
      <c r="C13256" s="1">
        <v>0.33519513974183901</v>
      </c>
    </row>
    <row r="13257" spans="1:3" x14ac:dyDescent="0.25">
      <c r="A13257" t="s">
        <v>216</v>
      </c>
      <c r="B13257" t="s">
        <v>369</v>
      </c>
      <c r="C13257" s="1">
        <v>0.30499910243865103</v>
      </c>
    </row>
    <row r="13258" spans="1:3" x14ac:dyDescent="0.25">
      <c r="A13258" t="s">
        <v>216</v>
      </c>
      <c r="B13258" t="s">
        <v>371</v>
      </c>
      <c r="C13258" s="1">
        <v>0.31465040988704601</v>
      </c>
    </row>
    <row r="13259" spans="1:3" x14ac:dyDescent="0.25">
      <c r="A13259" t="s">
        <v>216</v>
      </c>
      <c r="B13259" t="s">
        <v>261</v>
      </c>
      <c r="C13259" s="1">
        <v>0.33782534348246002</v>
      </c>
    </row>
    <row r="13260" spans="1:3" x14ac:dyDescent="0.25">
      <c r="A13260" t="s">
        <v>216</v>
      </c>
      <c r="B13260" t="s">
        <v>262</v>
      </c>
      <c r="C13260" s="1">
        <v>0.33938143520248298</v>
      </c>
    </row>
    <row r="13261" spans="1:3" x14ac:dyDescent="0.25">
      <c r="A13261" t="s">
        <v>216</v>
      </c>
      <c r="B13261" t="s">
        <v>417</v>
      </c>
      <c r="C13261" s="1">
        <v>0.30148469815644102</v>
      </c>
    </row>
    <row r="13262" spans="1:3" x14ac:dyDescent="0.25">
      <c r="A13262" t="s">
        <v>216</v>
      </c>
      <c r="B13262" t="s">
        <v>264</v>
      </c>
      <c r="C13262" s="1">
        <v>0.30370202944145003</v>
      </c>
    </row>
    <row r="13263" spans="1:3" x14ac:dyDescent="0.25">
      <c r="A13263" t="s">
        <v>216</v>
      </c>
      <c r="B13263" t="s">
        <v>372</v>
      </c>
      <c r="C13263" s="1">
        <v>0.29611562205359798</v>
      </c>
    </row>
    <row r="13264" spans="1:3" x14ac:dyDescent="0.25">
      <c r="A13264" t="s">
        <v>216</v>
      </c>
      <c r="B13264" t="s">
        <v>383</v>
      </c>
      <c r="C13264" s="1">
        <v>0.33081008689023</v>
      </c>
    </row>
    <row r="13265" spans="1:3" x14ac:dyDescent="0.25">
      <c r="A13265" t="s">
        <v>216</v>
      </c>
      <c r="B13265" t="s">
        <v>406</v>
      </c>
      <c r="C13265" s="1">
        <v>0.29510763766569598</v>
      </c>
    </row>
    <row r="13266" spans="1:3" x14ac:dyDescent="0.25">
      <c r="A13266" t="s">
        <v>216</v>
      </c>
      <c r="B13266" t="s">
        <v>267</v>
      </c>
      <c r="C13266" s="1">
        <v>0.32714405792127699</v>
      </c>
    </row>
    <row r="13267" spans="1:3" x14ac:dyDescent="0.25">
      <c r="A13267" t="s">
        <v>216</v>
      </c>
      <c r="B13267" t="s">
        <v>268</v>
      </c>
      <c r="C13267" s="1">
        <v>0.31829943394938898</v>
      </c>
    </row>
    <row r="13268" spans="1:3" x14ac:dyDescent="0.25">
      <c r="A13268" t="s">
        <v>216</v>
      </c>
      <c r="B13268" t="s">
        <v>271</v>
      </c>
      <c r="C13268" s="1">
        <v>0.31987417861211598</v>
      </c>
    </row>
    <row r="13269" spans="1:3" x14ac:dyDescent="0.25">
      <c r="A13269" t="s">
        <v>216</v>
      </c>
      <c r="B13269" t="s">
        <v>407</v>
      </c>
      <c r="C13269" s="1">
        <v>0.29786152724385401</v>
      </c>
    </row>
    <row r="13270" spans="1:3" x14ac:dyDescent="0.25">
      <c r="A13270" t="s">
        <v>216</v>
      </c>
      <c r="B13270" t="s">
        <v>272</v>
      </c>
      <c r="C13270" s="1">
        <v>0.29702157824380998</v>
      </c>
    </row>
    <row r="13271" spans="1:3" x14ac:dyDescent="0.25">
      <c r="A13271" t="s">
        <v>216</v>
      </c>
      <c r="B13271" t="s">
        <v>431</v>
      </c>
      <c r="C13271" s="1">
        <v>0.29082316779658401</v>
      </c>
    </row>
    <row r="13272" spans="1:3" x14ac:dyDescent="0.25">
      <c r="A13272" t="s">
        <v>216</v>
      </c>
      <c r="B13272" t="s">
        <v>153</v>
      </c>
      <c r="C13272" s="1">
        <v>0.31695666275339401</v>
      </c>
    </row>
    <row r="13273" spans="1:3" x14ac:dyDescent="0.25">
      <c r="A13273" t="s">
        <v>135</v>
      </c>
      <c r="B13273" t="s">
        <v>155</v>
      </c>
      <c r="C13273" s="1">
        <v>0.29966752303251099</v>
      </c>
    </row>
    <row r="13274" spans="1:3" x14ac:dyDescent="0.25">
      <c r="A13274" t="s">
        <v>135</v>
      </c>
      <c r="B13274" t="s">
        <v>162</v>
      </c>
      <c r="C13274" s="1">
        <v>0.32459072562805102</v>
      </c>
    </row>
    <row r="13275" spans="1:3" x14ac:dyDescent="0.25">
      <c r="A13275" t="s">
        <v>135</v>
      </c>
      <c r="B13275" t="s">
        <v>384</v>
      </c>
      <c r="C13275" s="1">
        <v>0.29457750396921101</v>
      </c>
    </row>
    <row r="13276" spans="1:3" x14ac:dyDescent="0.25">
      <c r="A13276" t="s">
        <v>135</v>
      </c>
      <c r="B13276" t="s">
        <v>303</v>
      </c>
      <c r="C13276" s="1">
        <v>0.29450760831508899</v>
      </c>
    </row>
    <row r="13277" spans="1:3" x14ac:dyDescent="0.25">
      <c r="A13277" t="s">
        <v>135</v>
      </c>
      <c r="B13277" t="s">
        <v>192</v>
      </c>
      <c r="C13277" s="1">
        <v>0.32968614955186798</v>
      </c>
    </row>
    <row r="13278" spans="1:3" x14ac:dyDescent="0.25">
      <c r="A13278" t="s">
        <v>135</v>
      </c>
      <c r="B13278" t="s">
        <v>432</v>
      </c>
      <c r="C13278" s="1">
        <v>0.29873262775704801</v>
      </c>
    </row>
    <row r="13279" spans="1:3" x14ac:dyDescent="0.25">
      <c r="A13279" t="s">
        <v>135</v>
      </c>
      <c r="B13279" t="s">
        <v>421</v>
      </c>
      <c r="C13279" s="1">
        <v>0.297999321505799</v>
      </c>
    </row>
    <row r="13280" spans="1:3" x14ac:dyDescent="0.25">
      <c r="A13280" t="s">
        <v>135</v>
      </c>
      <c r="B13280" t="s">
        <v>136</v>
      </c>
      <c r="C13280" s="1">
        <v>0.31825420777261898</v>
      </c>
    </row>
    <row r="13281" spans="1:3" x14ac:dyDescent="0.25">
      <c r="A13281" t="s">
        <v>135</v>
      </c>
      <c r="B13281" t="s">
        <v>433</v>
      </c>
      <c r="C13281" s="1">
        <v>0.30029729988856402</v>
      </c>
    </row>
    <row r="13282" spans="1:3" x14ac:dyDescent="0.25">
      <c r="A13282" t="s">
        <v>135</v>
      </c>
      <c r="B13282" t="s">
        <v>219</v>
      </c>
      <c r="C13282" s="1">
        <v>0.29219808281561799</v>
      </c>
    </row>
    <row r="13283" spans="1:3" x14ac:dyDescent="0.25">
      <c r="A13283" t="s">
        <v>135</v>
      </c>
      <c r="B13283" t="s">
        <v>422</v>
      </c>
      <c r="C13283" s="1">
        <v>0.29365847037524101</v>
      </c>
    </row>
    <row r="13284" spans="1:3" x14ac:dyDescent="0.25">
      <c r="A13284" t="s">
        <v>135</v>
      </c>
      <c r="B13284" t="s">
        <v>222</v>
      </c>
      <c r="C13284" s="1">
        <v>0.30387163312423898</v>
      </c>
    </row>
    <row r="13285" spans="1:3" x14ac:dyDescent="0.25">
      <c r="A13285" t="s">
        <v>135</v>
      </c>
      <c r="B13285" t="s">
        <v>223</v>
      </c>
      <c r="C13285" s="1">
        <v>0.29567769245845998</v>
      </c>
    </row>
    <row r="13286" spans="1:3" x14ac:dyDescent="0.25">
      <c r="A13286" t="s">
        <v>135</v>
      </c>
      <c r="B13286" t="s">
        <v>336</v>
      </c>
      <c r="C13286" s="1">
        <v>0.32200945533599201</v>
      </c>
    </row>
    <row r="13287" spans="1:3" x14ac:dyDescent="0.25">
      <c r="A13287" t="s">
        <v>135</v>
      </c>
      <c r="B13287" t="s">
        <v>224</v>
      </c>
      <c r="C13287" s="1">
        <v>0.28965119673385298</v>
      </c>
    </row>
    <row r="13288" spans="1:3" x14ac:dyDescent="0.25">
      <c r="A13288" t="s">
        <v>135</v>
      </c>
      <c r="B13288" t="s">
        <v>338</v>
      </c>
      <c r="C13288" s="1">
        <v>0.31304859133685298</v>
      </c>
    </row>
    <row r="13289" spans="1:3" x14ac:dyDescent="0.25">
      <c r="A13289" t="s">
        <v>135</v>
      </c>
      <c r="B13289" t="s">
        <v>137</v>
      </c>
      <c r="C13289" s="1">
        <v>0.327285078650354</v>
      </c>
    </row>
    <row r="13290" spans="1:3" x14ac:dyDescent="0.25">
      <c r="A13290" t="s">
        <v>135</v>
      </c>
      <c r="B13290" t="s">
        <v>227</v>
      </c>
      <c r="C13290" s="1">
        <v>0.33803026368406103</v>
      </c>
    </row>
    <row r="13291" spans="1:3" x14ac:dyDescent="0.25">
      <c r="A13291" t="s">
        <v>135</v>
      </c>
      <c r="B13291" t="s">
        <v>339</v>
      </c>
      <c r="C13291" s="1">
        <v>0.29475340939010303</v>
      </c>
    </row>
    <row r="13292" spans="1:3" x14ac:dyDescent="0.25">
      <c r="A13292" t="s">
        <v>135</v>
      </c>
      <c r="B13292" t="s">
        <v>228</v>
      </c>
      <c r="C13292" s="1">
        <v>0.31231391527660401</v>
      </c>
    </row>
    <row r="13293" spans="1:3" x14ac:dyDescent="0.25">
      <c r="A13293" t="s">
        <v>135</v>
      </c>
      <c r="B13293" t="s">
        <v>138</v>
      </c>
      <c r="C13293" s="1">
        <v>0.32421791874311301</v>
      </c>
    </row>
    <row r="13294" spans="1:3" x14ac:dyDescent="0.25">
      <c r="A13294" t="s">
        <v>135</v>
      </c>
      <c r="B13294" t="s">
        <v>340</v>
      </c>
      <c r="C13294" s="1">
        <v>0.31144984102103601</v>
      </c>
    </row>
    <row r="13295" spans="1:3" x14ac:dyDescent="0.25">
      <c r="A13295" t="s">
        <v>135</v>
      </c>
      <c r="B13295" t="s">
        <v>229</v>
      </c>
      <c r="C13295" s="1">
        <v>0.313019348316668</v>
      </c>
    </row>
    <row r="13296" spans="1:3" x14ac:dyDescent="0.25">
      <c r="A13296" t="s">
        <v>135</v>
      </c>
      <c r="B13296" t="s">
        <v>342</v>
      </c>
      <c r="C13296" s="1">
        <v>0.320552658550458</v>
      </c>
    </row>
    <row r="13297" spans="1:3" x14ac:dyDescent="0.25">
      <c r="A13297" t="s">
        <v>135</v>
      </c>
      <c r="B13297" t="s">
        <v>380</v>
      </c>
      <c r="C13297" s="1">
        <v>0.29076480305210201</v>
      </c>
    </row>
    <row r="13298" spans="1:3" x14ac:dyDescent="0.25">
      <c r="A13298" t="s">
        <v>135</v>
      </c>
      <c r="B13298" t="s">
        <v>344</v>
      </c>
      <c r="C13298" s="1">
        <v>0.31014404775661403</v>
      </c>
    </row>
    <row r="13299" spans="1:3" x14ac:dyDescent="0.25">
      <c r="A13299" t="s">
        <v>135</v>
      </c>
      <c r="B13299" t="s">
        <v>232</v>
      </c>
      <c r="C13299" s="1">
        <v>0.32122069317401802</v>
      </c>
    </row>
    <row r="13300" spans="1:3" x14ac:dyDescent="0.25">
      <c r="A13300" t="s">
        <v>135</v>
      </c>
      <c r="B13300" t="s">
        <v>139</v>
      </c>
      <c r="C13300" s="1">
        <v>0.29463462663928303</v>
      </c>
    </row>
    <row r="13301" spans="1:3" x14ac:dyDescent="0.25">
      <c r="A13301" t="s">
        <v>135</v>
      </c>
      <c r="B13301" t="s">
        <v>233</v>
      </c>
      <c r="C13301" s="1">
        <v>0.29609997034906999</v>
      </c>
    </row>
    <row r="13302" spans="1:3" x14ac:dyDescent="0.25">
      <c r="A13302" t="s">
        <v>135</v>
      </c>
      <c r="B13302" t="s">
        <v>140</v>
      </c>
      <c r="C13302" s="1">
        <v>0.33335165380472298</v>
      </c>
    </row>
    <row r="13303" spans="1:3" x14ac:dyDescent="0.25">
      <c r="A13303" t="s">
        <v>135</v>
      </c>
      <c r="B13303" t="s">
        <v>234</v>
      </c>
      <c r="C13303" s="1">
        <v>0.29947384084692202</v>
      </c>
    </row>
    <row r="13304" spans="1:3" x14ac:dyDescent="0.25">
      <c r="A13304" t="s">
        <v>135</v>
      </c>
      <c r="B13304" t="s">
        <v>235</v>
      </c>
      <c r="C13304" s="1">
        <v>0.29251208921938898</v>
      </c>
    </row>
    <row r="13305" spans="1:3" x14ac:dyDescent="0.25">
      <c r="A13305" t="s">
        <v>135</v>
      </c>
      <c r="B13305" t="s">
        <v>141</v>
      </c>
      <c r="C13305" s="1">
        <v>0.33003792365282603</v>
      </c>
    </row>
    <row r="13306" spans="1:3" x14ac:dyDescent="0.25">
      <c r="A13306" t="s">
        <v>135</v>
      </c>
      <c r="B13306" t="s">
        <v>348</v>
      </c>
      <c r="C13306" s="1">
        <v>0.304214946278966</v>
      </c>
    </row>
    <row r="13307" spans="1:3" x14ac:dyDescent="0.25">
      <c r="A13307" t="s">
        <v>135</v>
      </c>
      <c r="B13307" t="s">
        <v>349</v>
      </c>
      <c r="C13307" s="1">
        <v>0.316914398387458</v>
      </c>
    </row>
    <row r="13308" spans="1:3" x14ac:dyDescent="0.25">
      <c r="A13308" t="s">
        <v>135</v>
      </c>
      <c r="B13308" t="s">
        <v>237</v>
      </c>
      <c r="C13308" s="1">
        <v>0.323670439418411</v>
      </c>
    </row>
    <row r="13309" spans="1:3" x14ac:dyDescent="0.25">
      <c r="A13309" t="s">
        <v>135</v>
      </c>
      <c r="B13309" t="s">
        <v>239</v>
      </c>
      <c r="C13309" s="1">
        <v>0.35805131119989603</v>
      </c>
    </row>
    <row r="13310" spans="1:3" x14ac:dyDescent="0.25">
      <c r="A13310" t="s">
        <v>135</v>
      </c>
      <c r="B13310" t="s">
        <v>142</v>
      </c>
      <c r="C13310" s="1">
        <v>0.340277421372982</v>
      </c>
    </row>
    <row r="13311" spans="1:3" x14ac:dyDescent="0.25">
      <c r="A13311" t="s">
        <v>135</v>
      </c>
      <c r="B13311" t="s">
        <v>143</v>
      </c>
      <c r="C13311" s="1">
        <v>0.34825073735888401</v>
      </c>
    </row>
    <row r="13312" spans="1:3" x14ac:dyDescent="0.25">
      <c r="A13312" t="s">
        <v>135</v>
      </c>
      <c r="B13312" t="s">
        <v>352</v>
      </c>
      <c r="C13312" s="1">
        <v>0.30552472589940799</v>
      </c>
    </row>
    <row r="13313" spans="1:3" x14ac:dyDescent="0.25">
      <c r="A13313" t="s">
        <v>135</v>
      </c>
      <c r="B13313" t="s">
        <v>241</v>
      </c>
      <c r="C13313" s="1">
        <v>0.32127531270163101</v>
      </c>
    </row>
    <row r="13314" spans="1:3" x14ac:dyDescent="0.25">
      <c r="A13314" t="s">
        <v>135</v>
      </c>
      <c r="B13314" t="s">
        <v>353</v>
      </c>
      <c r="C13314" s="1">
        <v>0.302890308113479</v>
      </c>
    </row>
    <row r="13315" spans="1:3" x14ac:dyDescent="0.25">
      <c r="A13315" t="s">
        <v>135</v>
      </c>
      <c r="B13315" t="s">
        <v>242</v>
      </c>
      <c r="C13315" s="1">
        <v>0.35732251644426799</v>
      </c>
    </row>
    <row r="13316" spans="1:3" x14ac:dyDescent="0.25">
      <c r="A13316" t="s">
        <v>135</v>
      </c>
      <c r="B13316" t="s">
        <v>354</v>
      </c>
      <c r="C13316" s="1">
        <v>0.31154540644078799</v>
      </c>
    </row>
    <row r="13317" spans="1:3" x14ac:dyDescent="0.25">
      <c r="A13317" t="s">
        <v>135</v>
      </c>
      <c r="B13317" t="s">
        <v>145</v>
      </c>
      <c r="C13317" s="1">
        <v>0.29015113556560801</v>
      </c>
    </row>
    <row r="13318" spans="1:3" x14ac:dyDescent="0.25">
      <c r="A13318" t="s">
        <v>135</v>
      </c>
      <c r="B13318" t="s">
        <v>146</v>
      </c>
      <c r="C13318" s="1">
        <v>0.33901226548987901</v>
      </c>
    </row>
    <row r="13319" spans="1:3" x14ac:dyDescent="0.25">
      <c r="A13319" t="s">
        <v>135</v>
      </c>
      <c r="B13319" t="s">
        <v>391</v>
      </c>
      <c r="C13319" s="1">
        <v>0.28890851659534</v>
      </c>
    </row>
    <row r="13320" spans="1:3" x14ac:dyDescent="0.25">
      <c r="A13320" t="s">
        <v>135</v>
      </c>
      <c r="B13320" t="s">
        <v>357</v>
      </c>
      <c r="C13320" s="1">
        <v>0.29571340916774203</v>
      </c>
    </row>
    <row r="13321" spans="1:3" x14ac:dyDescent="0.25">
      <c r="A13321" t="s">
        <v>135</v>
      </c>
      <c r="B13321" t="s">
        <v>243</v>
      </c>
      <c r="C13321" s="1">
        <v>0.315162661612294</v>
      </c>
    </row>
    <row r="13322" spans="1:3" x14ac:dyDescent="0.25">
      <c r="A13322" t="s">
        <v>135</v>
      </c>
      <c r="B13322" t="s">
        <v>358</v>
      </c>
      <c r="C13322" s="1">
        <v>0.29553450157670003</v>
      </c>
    </row>
    <row r="13323" spans="1:3" x14ac:dyDescent="0.25">
      <c r="A13323" t="s">
        <v>135</v>
      </c>
      <c r="B13323" t="s">
        <v>147</v>
      </c>
      <c r="C13323" s="1">
        <v>0.29258691482523702</v>
      </c>
    </row>
    <row r="13324" spans="1:3" x14ac:dyDescent="0.25">
      <c r="A13324" t="s">
        <v>135</v>
      </c>
      <c r="B13324" t="s">
        <v>148</v>
      </c>
      <c r="C13324" s="1">
        <v>0.31584139210043399</v>
      </c>
    </row>
    <row r="13325" spans="1:3" x14ac:dyDescent="0.25">
      <c r="A13325" t="s">
        <v>135</v>
      </c>
      <c r="B13325" t="s">
        <v>244</v>
      </c>
      <c r="C13325" s="1">
        <v>0.31965791248819497</v>
      </c>
    </row>
    <row r="13326" spans="1:3" x14ac:dyDescent="0.25">
      <c r="A13326" t="s">
        <v>135</v>
      </c>
      <c r="B13326" t="s">
        <v>245</v>
      </c>
      <c r="C13326" s="1">
        <v>0.32539177238394501</v>
      </c>
    </row>
    <row r="13327" spans="1:3" x14ac:dyDescent="0.25">
      <c r="A13327" t="s">
        <v>135</v>
      </c>
      <c r="B13327" t="s">
        <v>359</v>
      </c>
      <c r="C13327" s="1">
        <v>0.29972890051319501</v>
      </c>
    </row>
    <row r="13328" spans="1:3" x14ac:dyDescent="0.25">
      <c r="A13328" t="s">
        <v>135</v>
      </c>
      <c r="B13328" t="s">
        <v>149</v>
      </c>
      <c r="C13328" s="1">
        <v>0.30616616279444397</v>
      </c>
    </row>
    <row r="13329" spans="1:3" x14ac:dyDescent="0.25">
      <c r="A13329" t="s">
        <v>135</v>
      </c>
      <c r="B13329" t="s">
        <v>247</v>
      </c>
      <c r="C13329" s="1">
        <v>0.311577092652355</v>
      </c>
    </row>
    <row r="13330" spans="1:3" x14ac:dyDescent="0.25">
      <c r="A13330" t="s">
        <v>135</v>
      </c>
      <c r="B13330" t="s">
        <v>389</v>
      </c>
      <c r="C13330" s="1">
        <v>0.29450356482717299</v>
      </c>
    </row>
    <row r="13331" spans="1:3" x14ac:dyDescent="0.25">
      <c r="A13331" t="s">
        <v>135</v>
      </c>
      <c r="B13331" t="s">
        <v>150</v>
      </c>
      <c r="C13331" s="1">
        <v>0.30804283489311501</v>
      </c>
    </row>
    <row r="13332" spans="1:3" x14ac:dyDescent="0.25">
      <c r="A13332" t="s">
        <v>135</v>
      </c>
      <c r="B13332" t="s">
        <v>151</v>
      </c>
      <c r="C13332" s="1">
        <v>0.29330707478645701</v>
      </c>
    </row>
    <row r="13333" spans="1:3" x14ac:dyDescent="0.25">
      <c r="A13333" t="s">
        <v>135</v>
      </c>
      <c r="B13333" t="s">
        <v>250</v>
      </c>
      <c r="C13333" s="1">
        <v>0.31954746747678198</v>
      </c>
    </row>
    <row r="13334" spans="1:3" x14ac:dyDescent="0.25">
      <c r="A13334" t="s">
        <v>135</v>
      </c>
      <c r="B13334" t="s">
        <v>363</v>
      </c>
      <c r="C13334" s="1">
        <v>0.313977241454024</v>
      </c>
    </row>
    <row r="13335" spans="1:3" x14ac:dyDescent="0.25">
      <c r="A13335" t="s">
        <v>135</v>
      </c>
      <c r="B13335" t="s">
        <v>364</v>
      </c>
      <c r="C13335" s="1">
        <v>0.31008087516397997</v>
      </c>
    </row>
    <row r="13336" spans="1:3" x14ac:dyDescent="0.25">
      <c r="A13336" t="s">
        <v>135</v>
      </c>
      <c r="B13336" t="s">
        <v>434</v>
      </c>
      <c r="C13336" s="1">
        <v>0.29368098953926602</v>
      </c>
    </row>
    <row r="13337" spans="1:3" x14ac:dyDescent="0.25">
      <c r="A13337" t="s">
        <v>135</v>
      </c>
      <c r="B13337" t="s">
        <v>253</v>
      </c>
      <c r="C13337" s="1">
        <v>0.33454240272413799</v>
      </c>
    </row>
    <row r="13338" spans="1:3" x14ac:dyDescent="0.25">
      <c r="A13338" t="s">
        <v>135</v>
      </c>
      <c r="B13338" t="s">
        <v>152</v>
      </c>
      <c r="C13338" s="1">
        <v>0.34221294154731902</v>
      </c>
    </row>
    <row r="13339" spans="1:3" x14ac:dyDescent="0.25">
      <c r="A13339" t="s">
        <v>135</v>
      </c>
      <c r="B13339" t="s">
        <v>254</v>
      </c>
      <c r="C13339" s="1">
        <v>0.32204896306814901</v>
      </c>
    </row>
    <row r="13340" spans="1:3" x14ac:dyDescent="0.25">
      <c r="A13340" t="s">
        <v>135</v>
      </c>
      <c r="B13340" t="s">
        <v>255</v>
      </c>
      <c r="C13340" s="1">
        <v>0.32697923298806397</v>
      </c>
    </row>
    <row r="13341" spans="1:3" x14ac:dyDescent="0.25">
      <c r="A13341" t="s">
        <v>135</v>
      </c>
      <c r="B13341" t="s">
        <v>256</v>
      </c>
      <c r="C13341" s="1">
        <v>0.31971313973743698</v>
      </c>
    </row>
    <row r="13342" spans="1:3" x14ac:dyDescent="0.25">
      <c r="A13342" t="s">
        <v>135</v>
      </c>
      <c r="B13342" t="s">
        <v>404</v>
      </c>
      <c r="C13342" s="1">
        <v>0.28995491948435798</v>
      </c>
    </row>
    <row r="13343" spans="1:3" x14ac:dyDescent="0.25">
      <c r="A13343" t="s">
        <v>135</v>
      </c>
      <c r="B13343" t="s">
        <v>257</v>
      </c>
      <c r="C13343" s="1">
        <v>0.29213987542513198</v>
      </c>
    </row>
    <row r="13344" spans="1:3" x14ac:dyDescent="0.25">
      <c r="A13344" t="s">
        <v>135</v>
      </c>
      <c r="B13344" t="s">
        <v>259</v>
      </c>
      <c r="C13344" s="1">
        <v>0.31356329561372198</v>
      </c>
    </row>
    <row r="13345" spans="1:3" x14ac:dyDescent="0.25">
      <c r="A13345" t="s">
        <v>135</v>
      </c>
      <c r="B13345" t="s">
        <v>370</v>
      </c>
      <c r="C13345" s="1">
        <v>0.29256366124882599</v>
      </c>
    </row>
    <row r="13346" spans="1:3" x14ac:dyDescent="0.25">
      <c r="A13346" t="s">
        <v>135</v>
      </c>
      <c r="B13346" t="s">
        <v>263</v>
      </c>
      <c r="C13346" s="1">
        <v>0.30464169400930902</v>
      </c>
    </row>
    <row r="13347" spans="1:3" x14ac:dyDescent="0.25">
      <c r="A13347" t="s">
        <v>135</v>
      </c>
      <c r="B13347" t="s">
        <v>264</v>
      </c>
      <c r="C13347" s="1">
        <v>0.29698922602458599</v>
      </c>
    </row>
    <row r="13348" spans="1:3" x14ac:dyDescent="0.25">
      <c r="A13348" t="s">
        <v>135</v>
      </c>
      <c r="B13348" t="s">
        <v>373</v>
      </c>
      <c r="C13348" s="1">
        <v>0.31784369105230897</v>
      </c>
    </row>
    <row r="13349" spans="1:3" x14ac:dyDescent="0.25">
      <c r="A13349" t="s">
        <v>135</v>
      </c>
      <c r="B13349" t="s">
        <v>430</v>
      </c>
      <c r="C13349" s="1">
        <v>0.30001758432851899</v>
      </c>
    </row>
    <row r="13350" spans="1:3" x14ac:dyDescent="0.25">
      <c r="A13350" t="s">
        <v>135</v>
      </c>
      <c r="B13350" t="s">
        <v>265</v>
      </c>
      <c r="C13350" s="1">
        <v>0.32226671669603701</v>
      </c>
    </row>
    <row r="13351" spans="1:3" x14ac:dyDescent="0.25">
      <c r="A13351" t="s">
        <v>135</v>
      </c>
      <c r="B13351" t="s">
        <v>266</v>
      </c>
      <c r="C13351" s="1">
        <v>0.30654343777239002</v>
      </c>
    </row>
    <row r="13352" spans="1:3" x14ac:dyDescent="0.25">
      <c r="A13352" t="s">
        <v>135</v>
      </c>
      <c r="B13352" t="s">
        <v>267</v>
      </c>
      <c r="C13352" s="1">
        <v>0.29983758834070101</v>
      </c>
    </row>
    <row r="13353" spans="1:3" x14ac:dyDescent="0.25">
      <c r="A13353" t="s">
        <v>135</v>
      </c>
      <c r="B13353" t="s">
        <v>374</v>
      </c>
      <c r="C13353" s="1">
        <v>0.29579113732807499</v>
      </c>
    </row>
    <row r="13354" spans="1:3" x14ac:dyDescent="0.25">
      <c r="A13354" t="s">
        <v>135</v>
      </c>
      <c r="B13354" t="s">
        <v>268</v>
      </c>
      <c r="C13354" s="1">
        <v>0.29516535776106201</v>
      </c>
    </row>
    <row r="13355" spans="1:3" x14ac:dyDescent="0.25">
      <c r="A13355" t="s">
        <v>135</v>
      </c>
      <c r="B13355" t="s">
        <v>269</v>
      </c>
      <c r="C13355" s="1">
        <v>0.30367657075788201</v>
      </c>
    </row>
    <row r="13356" spans="1:3" x14ac:dyDescent="0.25">
      <c r="A13356" t="s">
        <v>135</v>
      </c>
      <c r="B13356" t="s">
        <v>270</v>
      </c>
      <c r="C13356" s="1">
        <v>0.30846302325404101</v>
      </c>
    </row>
    <row r="13357" spans="1:3" x14ac:dyDescent="0.25">
      <c r="A13357" t="s">
        <v>135</v>
      </c>
      <c r="B13357" t="s">
        <v>271</v>
      </c>
      <c r="C13357" s="1">
        <v>0.30815842741351102</v>
      </c>
    </row>
    <row r="13358" spans="1:3" x14ac:dyDescent="0.25">
      <c r="A13358" t="s">
        <v>135</v>
      </c>
      <c r="B13358" t="s">
        <v>375</v>
      </c>
      <c r="C13358" s="1">
        <v>0.31255491518971301</v>
      </c>
    </row>
    <row r="13359" spans="1:3" x14ac:dyDescent="0.25">
      <c r="A13359" t="s">
        <v>135</v>
      </c>
      <c r="B13359" t="s">
        <v>376</v>
      </c>
      <c r="C13359" s="1">
        <v>0.290210981709286</v>
      </c>
    </row>
    <row r="13360" spans="1:3" x14ac:dyDescent="0.25">
      <c r="A13360" t="s">
        <v>135</v>
      </c>
      <c r="B13360" t="s">
        <v>272</v>
      </c>
      <c r="C13360" s="1">
        <v>0.31370343276261398</v>
      </c>
    </row>
    <row r="13361" spans="1:3" x14ac:dyDescent="0.25">
      <c r="A13361" t="s">
        <v>135</v>
      </c>
      <c r="B13361" t="s">
        <v>377</v>
      </c>
      <c r="C13361" s="1">
        <v>0.30982664167572099</v>
      </c>
    </row>
    <row r="13362" spans="1:3" x14ac:dyDescent="0.25">
      <c r="A13362" t="s">
        <v>135</v>
      </c>
      <c r="B13362" t="s">
        <v>153</v>
      </c>
      <c r="C13362" s="1">
        <v>0.34979559201020899</v>
      </c>
    </row>
    <row r="13363" spans="1:3" x14ac:dyDescent="0.25">
      <c r="A13363" t="s">
        <v>217</v>
      </c>
      <c r="B13363" t="s">
        <v>162</v>
      </c>
      <c r="C13363" s="1">
        <v>0.298932310935004</v>
      </c>
    </row>
    <row r="13364" spans="1:3" x14ac:dyDescent="0.25">
      <c r="A13364" t="s">
        <v>217</v>
      </c>
      <c r="B13364" t="s">
        <v>118</v>
      </c>
      <c r="C13364" s="1">
        <v>0.332909746552569</v>
      </c>
    </row>
    <row r="13365" spans="1:3" x14ac:dyDescent="0.25">
      <c r="A13365" t="s">
        <v>217</v>
      </c>
      <c r="B13365" t="s">
        <v>303</v>
      </c>
      <c r="C13365" s="1">
        <v>0.31064009308785601</v>
      </c>
    </row>
    <row r="13366" spans="1:3" x14ac:dyDescent="0.25">
      <c r="A13366" t="s">
        <v>217</v>
      </c>
      <c r="B13366" t="s">
        <v>304</v>
      </c>
      <c r="C13366" s="1">
        <v>0.28952412109214698</v>
      </c>
    </row>
    <row r="13367" spans="1:3" x14ac:dyDescent="0.25">
      <c r="A13367" t="s">
        <v>217</v>
      </c>
      <c r="B13367" t="s">
        <v>192</v>
      </c>
      <c r="C13367" s="1">
        <v>0.32086601341173498</v>
      </c>
    </row>
    <row r="13368" spans="1:3" x14ac:dyDescent="0.25">
      <c r="A13368" t="s">
        <v>217</v>
      </c>
      <c r="B13368" t="s">
        <v>334</v>
      </c>
      <c r="C13368" s="1">
        <v>0.31805525291400299</v>
      </c>
    </row>
    <row r="13369" spans="1:3" x14ac:dyDescent="0.25">
      <c r="A13369" t="s">
        <v>217</v>
      </c>
      <c r="B13369" t="s">
        <v>219</v>
      </c>
      <c r="C13369" s="1">
        <v>0.33608766120203598</v>
      </c>
    </row>
    <row r="13370" spans="1:3" x14ac:dyDescent="0.25">
      <c r="A13370" t="s">
        <v>217</v>
      </c>
      <c r="B13370" t="s">
        <v>398</v>
      </c>
      <c r="C13370" s="1">
        <v>0.34992955141683602</v>
      </c>
    </row>
    <row r="13371" spans="1:3" x14ac:dyDescent="0.25">
      <c r="A13371" t="s">
        <v>217</v>
      </c>
      <c r="B13371" t="s">
        <v>399</v>
      </c>
      <c r="C13371" s="1">
        <v>0.33944968848059498</v>
      </c>
    </row>
    <row r="13372" spans="1:3" x14ac:dyDescent="0.25">
      <c r="A13372" t="s">
        <v>217</v>
      </c>
      <c r="B13372" t="s">
        <v>337</v>
      </c>
      <c r="C13372" s="1">
        <v>0.32421213509348901</v>
      </c>
    </row>
    <row r="13373" spans="1:3" x14ac:dyDescent="0.25">
      <c r="A13373" t="s">
        <v>217</v>
      </c>
      <c r="B13373" t="s">
        <v>225</v>
      </c>
      <c r="C13373" s="1">
        <v>0.34374373399257202</v>
      </c>
    </row>
    <row r="13374" spans="1:3" x14ac:dyDescent="0.25">
      <c r="A13374" t="s">
        <v>217</v>
      </c>
      <c r="B13374" t="s">
        <v>227</v>
      </c>
      <c r="C13374" s="1">
        <v>0.33215765261360602</v>
      </c>
    </row>
    <row r="13375" spans="1:3" x14ac:dyDescent="0.25">
      <c r="A13375" t="s">
        <v>217</v>
      </c>
      <c r="B13375" t="s">
        <v>228</v>
      </c>
      <c r="C13375" s="1">
        <v>0.37146339605262002</v>
      </c>
    </row>
    <row r="13376" spans="1:3" x14ac:dyDescent="0.25">
      <c r="A13376" t="s">
        <v>217</v>
      </c>
      <c r="B13376" t="s">
        <v>229</v>
      </c>
      <c r="C13376" s="1">
        <v>0.31994736667442703</v>
      </c>
    </row>
    <row r="13377" spans="1:3" x14ac:dyDescent="0.25">
      <c r="A13377" t="s">
        <v>217</v>
      </c>
      <c r="B13377" t="s">
        <v>341</v>
      </c>
      <c r="C13377" s="1">
        <v>0.30536118421769198</v>
      </c>
    </row>
    <row r="13378" spans="1:3" x14ac:dyDescent="0.25">
      <c r="A13378" t="s">
        <v>217</v>
      </c>
      <c r="B13378" t="s">
        <v>400</v>
      </c>
      <c r="C13378" s="1">
        <v>0.32287016485540199</v>
      </c>
    </row>
    <row r="13379" spans="1:3" x14ac:dyDescent="0.25">
      <c r="A13379" t="s">
        <v>217</v>
      </c>
      <c r="B13379" t="s">
        <v>231</v>
      </c>
      <c r="C13379" s="1">
        <v>0.32547955792856798</v>
      </c>
    </row>
    <row r="13380" spans="1:3" x14ac:dyDescent="0.25">
      <c r="A13380" t="s">
        <v>217</v>
      </c>
      <c r="B13380" t="s">
        <v>140</v>
      </c>
      <c r="C13380" s="1">
        <v>0.30750372006798199</v>
      </c>
    </row>
    <row r="13381" spans="1:3" x14ac:dyDescent="0.25">
      <c r="A13381" t="s">
        <v>217</v>
      </c>
      <c r="B13381" t="s">
        <v>234</v>
      </c>
      <c r="C13381" s="1">
        <v>0.28983464101221701</v>
      </c>
    </row>
    <row r="13382" spans="1:3" x14ac:dyDescent="0.25">
      <c r="A13382" t="s">
        <v>217</v>
      </c>
      <c r="B13382" t="s">
        <v>414</v>
      </c>
      <c r="C13382" s="1">
        <v>0.307201398188444</v>
      </c>
    </row>
    <row r="13383" spans="1:3" x14ac:dyDescent="0.25">
      <c r="A13383" t="s">
        <v>217</v>
      </c>
      <c r="B13383" t="s">
        <v>235</v>
      </c>
      <c r="C13383" s="1">
        <v>0.31534305478115299</v>
      </c>
    </row>
    <row r="13384" spans="1:3" x14ac:dyDescent="0.25">
      <c r="A13384" t="s">
        <v>217</v>
      </c>
      <c r="B13384" t="s">
        <v>345</v>
      </c>
      <c r="C13384" s="1">
        <v>0.32448254000954702</v>
      </c>
    </row>
    <row r="13385" spans="1:3" x14ac:dyDescent="0.25">
      <c r="A13385" t="s">
        <v>217</v>
      </c>
      <c r="B13385" t="s">
        <v>236</v>
      </c>
      <c r="C13385" s="1">
        <v>0.35657135106716698</v>
      </c>
    </row>
    <row r="13386" spans="1:3" x14ac:dyDescent="0.25">
      <c r="A13386" t="s">
        <v>217</v>
      </c>
      <c r="B13386" t="s">
        <v>141</v>
      </c>
      <c r="C13386" s="1">
        <v>0.31623057856574399</v>
      </c>
    </row>
    <row r="13387" spans="1:3" x14ac:dyDescent="0.25">
      <c r="A13387" t="s">
        <v>217</v>
      </c>
      <c r="B13387" t="s">
        <v>401</v>
      </c>
      <c r="C13387" s="1">
        <v>0.31370635806608999</v>
      </c>
    </row>
    <row r="13388" spans="1:3" x14ac:dyDescent="0.25">
      <c r="A13388" t="s">
        <v>217</v>
      </c>
      <c r="B13388" t="s">
        <v>350</v>
      </c>
      <c r="C13388" s="1">
        <v>0.343672969128475</v>
      </c>
    </row>
    <row r="13389" spans="1:3" x14ac:dyDescent="0.25">
      <c r="A13389" t="s">
        <v>217</v>
      </c>
      <c r="B13389" t="s">
        <v>388</v>
      </c>
      <c r="C13389" s="1">
        <v>0.33757227604388501</v>
      </c>
    </row>
    <row r="13390" spans="1:3" x14ac:dyDescent="0.25">
      <c r="A13390" t="s">
        <v>217</v>
      </c>
      <c r="B13390" t="s">
        <v>237</v>
      </c>
      <c r="C13390" s="1">
        <v>0.28926845464816697</v>
      </c>
    </row>
    <row r="13391" spans="1:3" x14ac:dyDescent="0.25">
      <c r="A13391" t="s">
        <v>217</v>
      </c>
      <c r="B13391" t="s">
        <v>239</v>
      </c>
      <c r="C13391" s="1">
        <v>0.31018986182192698</v>
      </c>
    </row>
    <row r="13392" spans="1:3" x14ac:dyDescent="0.25">
      <c r="A13392" t="s">
        <v>217</v>
      </c>
      <c r="B13392" t="s">
        <v>142</v>
      </c>
      <c r="C13392" s="1">
        <v>0.31209105946716198</v>
      </c>
    </row>
    <row r="13393" spans="1:3" x14ac:dyDescent="0.25">
      <c r="A13393" t="s">
        <v>217</v>
      </c>
      <c r="B13393" t="s">
        <v>425</v>
      </c>
      <c r="C13393" s="1">
        <v>0.29622980721068398</v>
      </c>
    </row>
    <row r="13394" spans="1:3" x14ac:dyDescent="0.25">
      <c r="A13394" t="s">
        <v>217</v>
      </c>
      <c r="B13394" t="s">
        <v>242</v>
      </c>
      <c r="C13394" s="1">
        <v>0.33947458709669998</v>
      </c>
    </row>
    <row r="13395" spans="1:3" x14ac:dyDescent="0.25">
      <c r="A13395" t="s">
        <v>217</v>
      </c>
      <c r="B13395" t="s">
        <v>144</v>
      </c>
      <c r="C13395" s="1">
        <v>0.33093644992822502</v>
      </c>
    </row>
    <row r="13396" spans="1:3" x14ac:dyDescent="0.25">
      <c r="A13396" t="s">
        <v>217</v>
      </c>
      <c r="B13396" t="s">
        <v>243</v>
      </c>
      <c r="C13396" s="1">
        <v>0.32051831024212402</v>
      </c>
    </row>
    <row r="13397" spans="1:3" x14ac:dyDescent="0.25">
      <c r="A13397" t="s">
        <v>217</v>
      </c>
      <c r="B13397" t="s">
        <v>402</v>
      </c>
      <c r="C13397" s="1">
        <v>0.335540470099851</v>
      </c>
    </row>
    <row r="13398" spans="1:3" x14ac:dyDescent="0.25">
      <c r="A13398" t="s">
        <v>217</v>
      </c>
      <c r="B13398" t="s">
        <v>358</v>
      </c>
      <c r="C13398" s="1">
        <v>0.30322601986667802</v>
      </c>
    </row>
    <row r="13399" spans="1:3" x14ac:dyDescent="0.25">
      <c r="A13399" t="s">
        <v>217</v>
      </c>
      <c r="B13399" t="s">
        <v>360</v>
      </c>
      <c r="C13399" s="1">
        <v>0.33793582393147098</v>
      </c>
    </row>
    <row r="13400" spans="1:3" x14ac:dyDescent="0.25">
      <c r="A13400" t="s">
        <v>217</v>
      </c>
      <c r="B13400" t="s">
        <v>361</v>
      </c>
      <c r="C13400" s="1">
        <v>0.33304744074252901</v>
      </c>
    </row>
    <row r="13401" spans="1:3" x14ac:dyDescent="0.25">
      <c r="A13401" t="s">
        <v>217</v>
      </c>
      <c r="B13401" t="s">
        <v>362</v>
      </c>
      <c r="C13401" s="1">
        <v>0.33264271240209797</v>
      </c>
    </row>
    <row r="13402" spans="1:3" x14ac:dyDescent="0.25">
      <c r="A13402" t="s">
        <v>217</v>
      </c>
      <c r="B13402" t="s">
        <v>246</v>
      </c>
      <c r="C13402" s="1">
        <v>0.32746258816342899</v>
      </c>
    </row>
    <row r="13403" spans="1:3" x14ac:dyDescent="0.25">
      <c r="A13403" t="s">
        <v>217</v>
      </c>
      <c r="B13403" t="s">
        <v>247</v>
      </c>
      <c r="C13403" s="1">
        <v>0.29867254951232097</v>
      </c>
    </row>
    <row r="13404" spans="1:3" x14ac:dyDescent="0.25">
      <c r="A13404" t="s">
        <v>217</v>
      </c>
      <c r="B13404" t="s">
        <v>403</v>
      </c>
      <c r="C13404" s="1">
        <v>0.31466898799951898</v>
      </c>
    </row>
    <row r="13405" spans="1:3" x14ac:dyDescent="0.25">
      <c r="A13405" t="s">
        <v>217</v>
      </c>
      <c r="B13405" t="s">
        <v>250</v>
      </c>
      <c r="C13405" s="1">
        <v>0.37303560829566101</v>
      </c>
    </row>
    <row r="13406" spans="1:3" x14ac:dyDescent="0.25">
      <c r="A13406" t="s">
        <v>217</v>
      </c>
      <c r="B13406" t="s">
        <v>152</v>
      </c>
      <c r="C13406" s="1">
        <v>0.30307990209913499</v>
      </c>
    </row>
    <row r="13407" spans="1:3" x14ac:dyDescent="0.25">
      <c r="A13407" t="s">
        <v>217</v>
      </c>
      <c r="B13407" t="s">
        <v>365</v>
      </c>
      <c r="C13407" s="1">
        <v>0.355483947475699</v>
      </c>
    </row>
    <row r="13408" spans="1:3" x14ac:dyDescent="0.25">
      <c r="A13408" t="s">
        <v>217</v>
      </c>
      <c r="B13408" t="s">
        <v>404</v>
      </c>
      <c r="C13408" s="1">
        <v>0.31562522065413801</v>
      </c>
    </row>
    <row r="13409" spans="1:3" x14ac:dyDescent="0.25">
      <c r="A13409" t="s">
        <v>217</v>
      </c>
      <c r="B13409" t="s">
        <v>368</v>
      </c>
      <c r="C13409" s="1">
        <v>0.32891953903752302</v>
      </c>
    </row>
    <row r="13410" spans="1:3" x14ac:dyDescent="0.25">
      <c r="A13410" t="s">
        <v>217</v>
      </c>
      <c r="B13410" t="s">
        <v>416</v>
      </c>
      <c r="C13410" s="1">
        <v>0.30291205374424901</v>
      </c>
    </row>
    <row r="13411" spans="1:3" x14ac:dyDescent="0.25">
      <c r="A13411" t="s">
        <v>217</v>
      </c>
      <c r="B13411" t="s">
        <v>369</v>
      </c>
      <c r="C13411" s="1">
        <v>0.34653780763761399</v>
      </c>
    </row>
    <row r="13412" spans="1:3" x14ac:dyDescent="0.25">
      <c r="A13412" t="s">
        <v>217</v>
      </c>
      <c r="B13412" t="s">
        <v>371</v>
      </c>
      <c r="C13412" s="1">
        <v>0.28979308401229598</v>
      </c>
    </row>
    <row r="13413" spans="1:3" x14ac:dyDescent="0.25">
      <c r="A13413" t="s">
        <v>217</v>
      </c>
      <c r="B13413" t="s">
        <v>405</v>
      </c>
      <c r="C13413" s="1">
        <v>0.31704970455075998</v>
      </c>
    </row>
    <row r="13414" spans="1:3" x14ac:dyDescent="0.25">
      <c r="A13414" t="s">
        <v>217</v>
      </c>
      <c r="B13414" t="s">
        <v>261</v>
      </c>
      <c r="C13414" s="1">
        <v>0.36681123413169597</v>
      </c>
    </row>
    <row r="13415" spans="1:3" x14ac:dyDescent="0.25">
      <c r="A13415" t="s">
        <v>217</v>
      </c>
      <c r="B13415" t="s">
        <v>262</v>
      </c>
      <c r="C13415" s="1">
        <v>0.357537850448296</v>
      </c>
    </row>
    <row r="13416" spans="1:3" x14ac:dyDescent="0.25">
      <c r="A13416" t="s">
        <v>217</v>
      </c>
      <c r="B13416" t="s">
        <v>417</v>
      </c>
      <c r="C13416" s="1">
        <v>0.30812050315780598</v>
      </c>
    </row>
    <row r="13417" spans="1:3" x14ac:dyDescent="0.25">
      <c r="A13417" t="s">
        <v>217</v>
      </c>
      <c r="B13417" t="s">
        <v>264</v>
      </c>
      <c r="C13417" s="1">
        <v>0.29005708833744498</v>
      </c>
    </row>
    <row r="13418" spans="1:3" x14ac:dyDescent="0.25">
      <c r="A13418" t="s">
        <v>217</v>
      </c>
      <c r="B13418" t="s">
        <v>372</v>
      </c>
      <c r="C13418" s="1">
        <v>0.32137659229641002</v>
      </c>
    </row>
    <row r="13419" spans="1:3" x14ac:dyDescent="0.25">
      <c r="A13419" t="s">
        <v>217</v>
      </c>
      <c r="B13419" t="s">
        <v>383</v>
      </c>
      <c r="C13419" s="1">
        <v>0.35462127370736701</v>
      </c>
    </row>
    <row r="13420" spans="1:3" x14ac:dyDescent="0.25">
      <c r="A13420" t="s">
        <v>217</v>
      </c>
      <c r="B13420" t="s">
        <v>406</v>
      </c>
      <c r="C13420" s="1">
        <v>0.32287176270776802</v>
      </c>
    </row>
    <row r="13421" spans="1:3" x14ac:dyDescent="0.25">
      <c r="A13421" t="s">
        <v>217</v>
      </c>
      <c r="B13421" t="s">
        <v>266</v>
      </c>
      <c r="C13421" s="1">
        <v>0.29909723833108698</v>
      </c>
    </row>
    <row r="13422" spans="1:3" x14ac:dyDescent="0.25">
      <c r="A13422" t="s">
        <v>217</v>
      </c>
      <c r="B13422" t="s">
        <v>267</v>
      </c>
      <c r="C13422" s="1">
        <v>0.33518186959617502</v>
      </c>
    </row>
    <row r="13423" spans="1:3" x14ac:dyDescent="0.25">
      <c r="A13423" t="s">
        <v>217</v>
      </c>
      <c r="B13423" t="s">
        <v>268</v>
      </c>
      <c r="C13423" s="1">
        <v>0.31124814175873999</v>
      </c>
    </row>
    <row r="13424" spans="1:3" x14ac:dyDescent="0.25">
      <c r="A13424" t="s">
        <v>217</v>
      </c>
      <c r="B13424" t="s">
        <v>271</v>
      </c>
      <c r="C13424" s="1">
        <v>0.315715922646361</v>
      </c>
    </row>
    <row r="13425" spans="1:3" x14ac:dyDescent="0.25">
      <c r="A13425" t="s">
        <v>217</v>
      </c>
      <c r="B13425" t="s">
        <v>407</v>
      </c>
      <c r="C13425" s="1">
        <v>0.32544015847617203</v>
      </c>
    </row>
    <row r="13426" spans="1:3" x14ac:dyDescent="0.25">
      <c r="A13426" t="s">
        <v>217</v>
      </c>
      <c r="B13426" t="s">
        <v>418</v>
      </c>
      <c r="C13426" s="1">
        <v>0.295930730544187</v>
      </c>
    </row>
    <row r="13427" spans="1:3" x14ac:dyDescent="0.25">
      <c r="A13427" t="s">
        <v>217</v>
      </c>
      <c r="B13427" t="s">
        <v>272</v>
      </c>
      <c r="C13427" s="1">
        <v>0.29701248137689801</v>
      </c>
    </row>
    <row r="13428" spans="1:3" x14ac:dyDescent="0.25">
      <c r="A13428" t="s">
        <v>217</v>
      </c>
      <c r="B13428" t="s">
        <v>408</v>
      </c>
      <c r="C13428" s="1">
        <v>0.30675356392811198</v>
      </c>
    </row>
    <row r="13429" spans="1:3" x14ac:dyDescent="0.25">
      <c r="A13429" t="s">
        <v>217</v>
      </c>
      <c r="B13429" t="s">
        <v>273</v>
      </c>
      <c r="C13429" s="1">
        <v>0.29935677462543497</v>
      </c>
    </row>
    <row r="13430" spans="1:3" x14ac:dyDescent="0.25">
      <c r="A13430" t="s">
        <v>217</v>
      </c>
      <c r="B13430" t="s">
        <v>153</v>
      </c>
      <c r="C13430" s="1">
        <v>0.29593541416119001</v>
      </c>
    </row>
    <row r="13431" spans="1:3" x14ac:dyDescent="0.25">
      <c r="A13431" t="s">
        <v>333</v>
      </c>
      <c r="B13431" t="s">
        <v>224</v>
      </c>
      <c r="C13431" s="1">
        <v>0.30102742388132397</v>
      </c>
    </row>
    <row r="13432" spans="1:3" x14ac:dyDescent="0.25">
      <c r="A13432" t="s">
        <v>333</v>
      </c>
      <c r="B13432" t="s">
        <v>137</v>
      </c>
      <c r="C13432" s="1">
        <v>0.29616471486628898</v>
      </c>
    </row>
    <row r="13433" spans="1:3" x14ac:dyDescent="0.25">
      <c r="A13433" t="s">
        <v>333</v>
      </c>
      <c r="B13433" t="s">
        <v>239</v>
      </c>
      <c r="C13433" s="1">
        <v>0.30626802916005902</v>
      </c>
    </row>
    <row r="13434" spans="1:3" x14ac:dyDescent="0.25">
      <c r="A13434" t="s">
        <v>333</v>
      </c>
      <c r="B13434" t="s">
        <v>143</v>
      </c>
      <c r="C13434" s="1">
        <v>0.29110446690465103</v>
      </c>
    </row>
    <row r="13435" spans="1:3" x14ac:dyDescent="0.25">
      <c r="A13435" t="s">
        <v>333</v>
      </c>
      <c r="B13435" t="s">
        <v>242</v>
      </c>
      <c r="C13435" s="1">
        <v>0.30394133036033599</v>
      </c>
    </row>
    <row r="13436" spans="1:3" x14ac:dyDescent="0.25">
      <c r="A13436" t="s">
        <v>333</v>
      </c>
      <c r="B13436" t="s">
        <v>357</v>
      </c>
      <c r="C13436" s="1">
        <v>0.29157030109494098</v>
      </c>
    </row>
    <row r="13437" spans="1:3" x14ac:dyDescent="0.25">
      <c r="A13437" t="s">
        <v>333</v>
      </c>
      <c r="B13437" t="s">
        <v>253</v>
      </c>
      <c r="C13437" s="1">
        <v>0.29466048502832198</v>
      </c>
    </row>
    <row r="13438" spans="1:3" x14ac:dyDescent="0.25">
      <c r="A13438" t="s">
        <v>333</v>
      </c>
      <c r="B13438" t="s">
        <v>263</v>
      </c>
      <c r="C13438" s="1">
        <v>0.303098601156359</v>
      </c>
    </row>
    <row r="13439" spans="1:3" x14ac:dyDescent="0.25">
      <c r="A13439" t="s">
        <v>333</v>
      </c>
      <c r="B13439" t="s">
        <v>153</v>
      </c>
      <c r="C13439" s="1">
        <v>0.30983677199535897</v>
      </c>
    </row>
    <row r="13440" spans="1:3" x14ac:dyDescent="0.25">
      <c r="A13440" t="s">
        <v>218</v>
      </c>
      <c r="B13440" t="s">
        <v>155</v>
      </c>
      <c r="C13440" s="1">
        <v>0.31060333249337502</v>
      </c>
    </row>
    <row r="13441" spans="1:3" x14ac:dyDescent="0.25">
      <c r="A13441" t="s">
        <v>218</v>
      </c>
      <c r="B13441" t="s">
        <v>162</v>
      </c>
      <c r="C13441" s="1">
        <v>0.32001481495567902</v>
      </c>
    </row>
    <row r="13442" spans="1:3" x14ac:dyDescent="0.25">
      <c r="A13442" t="s">
        <v>218</v>
      </c>
      <c r="B13442" t="s">
        <v>219</v>
      </c>
      <c r="C13442" s="1">
        <v>0.29170480939568499</v>
      </c>
    </row>
    <row r="13443" spans="1:3" x14ac:dyDescent="0.25">
      <c r="A13443" t="s">
        <v>218</v>
      </c>
      <c r="B13443" t="s">
        <v>220</v>
      </c>
      <c r="C13443" s="1">
        <v>0.290019608168603</v>
      </c>
    </row>
    <row r="13444" spans="1:3" x14ac:dyDescent="0.25">
      <c r="A13444" t="s">
        <v>218</v>
      </c>
      <c r="B13444" t="s">
        <v>399</v>
      </c>
      <c r="C13444" s="1">
        <v>0.30135986491088401</v>
      </c>
    </row>
    <row r="13445" spans="1:3" x14ac:dyDescent="0.25">
      <c r="A13445" t="s">
        <v>218</v>
      </c>
      <c r="B13445" t="s">
        <v>224</v>
      </c>
      <c r="C13445" s="1">
        <v>0.29147773242894698</v>
      </c>
    </row>
    <row r="13446" spans="1:3" x14ac:dyDescent="0.25">
      <c r="A13446" t="s">
        <v>218</v>
      </c>
      <c r="B13446" t="s">
        <v>225</v>
      </c>
      <c r="C13446" s="1">
        <v>0.30388070591699301</v>
      </c>
    </row>
    <row r="13447" spans="1:3" x14ac:dyDescent="0.25">
      <c r="A13447" t="s">
        <v>218</v>
      </c>
      <c r="B13447" t="s">
        <v>137</v>
      </c>
      <c r="C13447" s="1">
        <v>0.32034792780698701</v>
      </c>
    </row>
    <row r="13448" spans="1:3" x14ac:dyDescent="0.25">
      <c r="A13448" t="s">
        <v>218</v>
      </c>
      <c r="B13448" t="s">
        <v>227</v>
      </c>
      <c r="C13448" s="1">
        <v>0.349272114682873</v>
      </c>
    </row>
    <row r="13449" spans="1:3" x14ac:dyDescent="0.25">
      <c r="A13449" t="s">
        <v>218</v>
      </c>
      <c r="B13449" t="s">
        <v>228</v>
      </c>
      <c r="C13449" s="1">
        <v>0.35504284026626098</v>
      </c>
    </row>
    <row r="13450" spans="1:3" x14ac:dyDescent="0.25">
      <c r="A13450" t="s">
        <v>218</v>
      </c>
      <c r="B13450" t="s">
        <v>230</v>
      </c>
      <c r="C13450" s="1">
        <v>0.30250647438864597</v>
      </c>
    </row>
    <row r="13451" spans="1:3" x14ac:dyDescent="0.25">
      <c r="A13451" t="s">
        <v>218</v>
      </c>
      <c r="B13451" t="s">
        <v>231</v>
      </c>
      <c r="C13451" s="1">
        <v>0.31507014677982798</v>
      </c>
    </row>
    <row r="13452" spans="1:3" x14ac:dyDescent="0.25">
      <c r="A13452" t="s">
        <v>218</v>
      </c>
      <c r="B13452" t="s">
        <v>232</v>
      </c>
      <c r="C13452" s="1">
        <v>0.293328039861321</v>
      </c>
    </row>
    <row r="13453" spans="1:3" x14ac:dyDescent="0.25">
      <c r="A13453" t="s">
        <v>218</v>
      </c>
      <c r="B13453" t="s">
        <v>233</v>
      </c>
      <c r="C13453" s="1">
        <v>0.31962527192240398</v>
      </c>
    </row>
    <row r="13454" spans="1:3" x14ac:dyDescent="0.25">
      <c r="A13454" t="s">
        <v>218</v>
      </c>
      <c r="B13454" t="s">
        <v>140</v>
      </c>
      <c r="C13454" s="1">
        <v>0.31348712275327001</v>
      </c>
    </row>
    <row r="13455" spans="1:3" x14ac:dyDescent="0.25">
      <c r="A13455" t="s">
        <v>218</v>
      </c>
      <c r="B13455" t="s">
        <v>234</v>
      </c>
      <c r="C13455" s="1">
        <v>0.31531910095218602</v>
      </c>
    </row>
    <row r="13456" spans="1:3" x14ac:dyDescent="0.25">
      <c r="A13456" t="s">
        <v>218</v>
      </c>
      <c r="B13456" t="s">
        <v>236</v>
      </c>
      <c r="C13456" s="1">
        <v>0.31796280734091498</v>
      </c>
    </row>
    <row r="13457" spans="1:3" x14ac:dyDescent="0.25">
      <c r="A13457" t="s">
        <v>218</v>
      </c>
      <c r="B13457" t="s">
        <v>141</v>
      </c>
      <c r="C13457" s="1">
        <v>0.32409288497792899</v>
      </c>
    </row>
    <row r="13458" spans="1:3" x14ac:dyDescent="0.25">
      <c r="A13458" t="s">
        <v>218</v>
      </c>
      <c r="B13458" t="s">
        <v>347</v>
      </c>
      <c r="C13458" s="1">
        <v>0.29645589804478101</v>
      </c>
    </row>
    <row r="13459" spans="1:3" x14ac:dyDescent="0.25">
      <c r="A13459" t="s">
        <v>218</v>
      </c>
      <c r="B13459" t="s">
        <v>350</v>
      </c>
      <c r="C13459" s="1">
        <v>0.31442391885764198</v>
      </c>
    </row>
    <row r="13460" spans="1:3" x14ac:dyDescent="0.25">
      <c r="A13460" t="s">
        <v>218</v>
      </c>
      <c r="B13460" t="s">
        <v>237</v>
      </c>
      <c r="C13460" s="1">
        <v>0.32585832087820898</v>
      </c>
    </row>
    <row r="13461" spans="1:3" x14ac:dyDescent="0.25">
      <c r="A13461" t="s">
        <v>218</v>
      </c>
      <c r="B13461" t="s">
        <v>238</v>
      </c>
      <c r="C13461" s="1">
        <v>0.29011332108829002</v>
      </c>
    </row>
    <row r="13462" spans="1:3" x14ac:dyDescent="0.25">
      <c r="A13462" t="s">
        <v>218</v>
      </c>
      <c r="B13462" t="s">
        <v>239</v>
      </c>
      <c r="C13462" s="1">
        <v>0.32615525309784898</v>
      </c>
    </row>
    <row r="13463" spans="1:3" x14ac:dyDescent="0.25">
      <c r="A13463" t="s">
        <v>218</v>
      </c>
      <c r="B13463" t="s">
        <v>240</v>
      </c>
      <c r="C13463" s="1">
        <v>0.30450242286787799</v>
      </c>
    </row>
    <row r="13464" spans="1:3" x14ac:dyDescent="0.25">
      <c r="A13464" t="s">
        <v>218</v>
      </c>
      <c r="B13464" t="s">
        <v>242</v>
      </c>
      <c r="C13464" s="1">
        <v>0.36578062176159098</v>
      </c>
    </row>
    <row r="13465" spans="1:3" x14ac:dyDescent="0.25">
      <c r="A13465" t="s">
        <v>218</v>
      </c>
      <c r="B13465" t="s">
        <v>146</v>
      </c>
      <c r="C13465" s="1">
        <v>0.29410144762615897</v>
      </c>
    </row>
    <row r="13466" spans="1:3" x14ac:dyDescent="0.25">
      <c r="A13466" t="s">
        <v>218</v>
      </c>
      <c r="B13466" t="s">
        <v>357</v>
      </c>
      <c r="C13466" s="1">
        <v>0.28898079037243801</v>
      </c>
    </row>
    <row r="13467" spans="1:3" x14ac:dyDescent="0.25">
      <c r="A13467" t="s">
        <v>218</v>
      </c>
      <c r="B13467" t="s">
        <v>243</v>
      </c>
      <c r="C13467" s="1">
        <v>0.29535141679013099</v>
      </c>
    </row>
    <row r="13468" spans="1:3" x14ac:dyDescent="0.25">
      <c r="A13468" t="s">
        <v>218</v>
      </c>
      <c r="B13468" t="s">
        <v>360</v>
      </c>
      <c r="C13468" s="1">
        <v>0.292260995232975</v>
      </c>
    </row>
    <row r="13469" spans="1:3" x14ac:dyDescent="0.25">
      <c r="A13469" t="s">
        <v>218</v>
      </c>
      <c r="B13469" t="s">
        <v>361</v>
      </c>
      <c r="C13469" s="1">
        <v>0.31571637570093902</v>
      </c>
    </row>
    <row r="13470" spans="1:3" x14ac:dyDescent="0.25">
      <c r="A13470" t="s">
        <v>218</v>
      </c>
      <c r="B13470" t="s">
        <v>246</v>
      </c>
      <c r="C13470" s="1">
        <v>0.31435757022268601</v>
      </c>
    </row>
    <row r="13471" spans="1:3" x14ac:dyDescent="0.25">
      <c r="A13471" t="s">
        <v>218</v>
      </c>
      <c r="B13471" t="s">
        <v>247</v>
      </c>
      <c r="C13471" s="1">
        <v>0.309238795778422</v>
      </c>
    </row>
    <row r="13472" spans="1:3" x14ac:dyDescent="0.25">
      <c r="A13472" t="s">
        <v>218</v>
      </c>
      <c r="B13472" t="s">
        <v>249</v>
      </c>
      <c r="C13472" s="1">
        <v>0.303701007703989</v>
      </c>
    </row>
    <row r="13473" spans="1:3" x14ac:dyDescent="0.25">
      <c r="A13473" t="s">
        <v>218</v>
      </c>
      <c r="B13473" t="s">
        <v>150</v>
      </c>
      <c r="C13473" s="1">
        <v>0.29237684750617998</v>
      </c>
    </row>
    <row r="13474" spans="1:3" x14ac:dyDescent="0.25">
      <c r="A13474" t="s">
        <v>218</v>
      </c>
      <c r="B13474" t="s">
        <v>250</v>
      </c>
      <c r="C13474" s="1">
        <v>0.30914280507908998</v>
      </c>
    </row>
    <row r="13475" spans="1:3" x14ac:dyDescent="0.25">
      <c r="A13475" t="s">
        <v>218</v>
      </c>
      <c r="B13475" t="s">
        <v>251</v>
      </c>
      <c r="C13475" s="1">
        <v>0.29957249472754799</v>
      </c>
    </row>
    <row r="13476" spans="1:3" x14ac:dyDescent="0.25">
      <c r="A13476" t="s">
        <v>218</v>
      </c>
      <c r="B13476" t="s">
        <v>253</v>
      </c>
      <c r="C13476" s="1">
        <v>0.31441560572706401</v>
      </c>
    </row>
    <row r="13477" spans="1:3" x14ac:dyDescent="0.25">
      <c r="A13477" t="s">
        <v>218</v>
      </c>
      <c r="B13477" t="s">
        <v>365</v>
      </c>
      <c r="C13477" s="1">
        <v>0.305584159800251</v>
      </c>
    </row>
    <row r="13478" spans="1:3" x14ac:dyDescent="0.25">
      <c r="A13478" t="s">
        <v>218</v>
      </c>
      <c r="B13478" t="s">
        <v>368</v>
      </c>
      <c r="C13478" s="1">
        <v>0.29229984523519797</v>
      </c>
    </row>
    <row r="13479" spans="1:3" x14ac:dyDescent="0.25">
      <c r="A13479" t="s">
        <v>218</v>
      </c>
      <c r="B13479" t="s">
        <v>416</v>
      </c>
      <c r="C13479" s="1">
        <v>0.307881855430645</v>
      </c>
    </row>
    <row r="13480" spans="1:3" x14ac:dyDescent="0.25">
      <c r="A13480" t="s">
        <v>218</v>
      </c>
      <c r="B13480" t="s">
        <v>371</v>
      </c>
      <c r="C13480" s="1">
        <v>0.29764686190740802</v>
      </c>
    </row>
    <row r="13481" spans="1:3" x14ac:dyDescent="0.25">
      <c r="A13481" t="s">
        <v>218</v>
      </c>
      <c r="B13481" t="s">
        <v>261</v>
      </c>
      <c r="C13481" s="1">
        <v>0.30028937409061701</v>
      </c>
    </row>
    <row r="13482" spans="1:3" x14ac:dyDescent="0.25">
      <c r="A13482" t="s">
        <v>218</v>
      </c>
      <c r="B13482" t="s">
        <v>263</v>
      </c>
      <c r="C13482" s="1">
        <v>0.31301155161907901</v>
      </c>
    </row>
    <row r="13483" spans="1:3" x14ac:dyDescent="0.25">
      <c r="A13483" t="s">
        <v>218</v>
      </c>
      <c r="B13483" t="s">
        <v>264</v>
      </c>
      <c r="C13483" s="1">
        <v>0.293420944180522</v>
      </c>
    </row>
    <row r="13484" spans="1:3" x14ac:dyDescent="0.25">
      <c r="A13484" t="s">
        <v>218</v>
      </c>
      <c r="B13484" t="s">
        <v>267</v>
      </c>
      <c r="C13484" s="1">
        <v>0.339388155009202</v>
      </c>
    </row>
    <row r="13485" spans="1:3" x14ac:dyDescent="0.25">
      <c r="A13485" t="s">
        <v>218</v>
      </c>
      <c r="B13485" t="s">
        <v>271</v>
      </c>
      <c r="C13485" s="1">
        <v>0.34739850259853799</v>
      </c>
    </row>
    <row r="13486" spans="1:3" x14ac:dyDescent="0.25">
      <c r="A13486" t="s">
        <v>218</v>
      </c>
      <c r="B13486" t="s">
        <v>272</v>
      </c>
      <c r="C13486" s="1">
        <v>0.30930974193038702</v>
      </c>
    </row>
    <row r="13487" spans="1:3" x14ac:dyDescent="0.25">
      <c r="A13487" t="s">
        <v>218</v>
      </c>
      <c r="B13487" t="s">
        <v>153</v>
      </c>
      <c r="C13487" s="1">
        <v>0.31380096430848597</v>
      </c>
    </row>
    <row r="13488" spans="1:3" x14ac:dyDescent="0.25">
      <c r="A13488" t="s">
        <v>421</v>
      </c>
      <c r="B13488" t="s">
        <v>162</v>
      </c>
      <c r="C13488" s="1">
        <v>0.30428264487353601</v>
      </c>
    </row>
    <row r="13489" spans="1:3" x14ac:dyDescent="0.25">
      <c r="A13489" t="s">
        <v>421</v>
      </c>
      <c r="B13489" t="s">
        <v>227</v>
      </c>
      <c r="C13489" s="1">
        <v>0.29245291747753399</v>
      </c>
    </row>
    <row r="13490" spans="1:3" x14ac:dyDescent="0.25">
      <c r="A13490" t="s">
        <v>421</v>
      </c>
      <c r="B13490" t="s">
        <v>141</v>
      </c>
      <c r="C13490" s="1">
        <v>0.30682282600239802</v>
      </c>
    </row>
    <row r="13491" spans="1:3" x14ac:dyDescent="0.25">
      <c r="A13491" t="s">
        <v>421</v>
      </c>
      <c r="B13491" t="s">
        <v>237</v>
      </c>
      <c r="C13491" s="1">
        <v>0.30652839893018302</v>
      </c>
    </row>
    <row r="13492" spans="1:3" x14ac:dyDescent="0.25">
      <c r="A13492" t="s">
        <v>421</v>
      </c>
      <c r="B13492" t="s">
        <v>239</v>
      </c>
      <c r="C13492" s="1">
        <v>0.30646495414163399</v>
      </c>
    </row>
    <row r="13493" spans="1:3" x14ac:dyDescent="0.25">
      <c r="A13493" t="s">
        <v>421</v>
      </c>
      <c r="B13493" t="s">
        <v>242</v>
      </c>
      <c r="C13493" s="1">
        <v>0.31506754031273998</v>
      </c>
    </row>
    <row r="13494" spans="1:3" x14ac:dyDescent="0.25">
      <c r="A13494" t="s">
        <v>421</v>
      </c>
      <c r="B13494" t="s">
        <v>359</v>
      </c>
      <c r="C13494" s="1">
        <v>0.28917105887671501</v>
      </c>
    </row>
    <row r="13495" spans="1:3" x14ac:dyDescent="0.25">
      <c r="A13495" t="s">
        <v>421</v>
      </c>
      <c r="B13495" t="s">
        <v>247</v>
      </c>
      <c r="C13495" s="1">
        <v>0.30259317383946899</v>
      </c>
    </row>
    <row r="13496" spans="1:3" x14ac:dyDescent="0.25">
      <c r="A13496" t="s">
        <v>421</v>
      </c>
      <c r="B13496" t="s">
        <v>253</v>
      </c>
      <c r="C13496" s="1">
        <v>0.31805106092961699</v>
      </c>
    </row>
    <row r="13497" spans="1:3" x14ac:dyDescent="0.25">
      <c r="A13497" t="s">
        <v>334</v>
      </c>
      <c r="B13497" t="s">
        <v>154</v>
      </c>
      <c r="C13497" s="1">
        <v>0.29907684700201997</v>
      </c>
    </row>
    <row r="13498" spans="1:3" x14ac:dyDescent="0.25">
      <c r="A13498" t="s">
        <v>334</v>
      </c>
      <c r="B13498" t="s">
        <v>303</v>
      </c>
      <c r="C13498" s="1">
        <v>0.29777714582388898</v>
      </c>
    </row>
    <row r="13499" spans="1:3" x14ac:dyDescent="0.25">
      <c r="A13499" t="s">
        <v>334</v>
      </c>
      <c r="B13499" t="s">
        <v>219</v>
      </c>
      <c r="C13499" s="1">
        <v>0.30987745114818199</v>
      </c>
    </row>
    <row r="13500" spans="1:3" x14ac:dyDescent="0.25">
      <c r="A13500" t="s">
        <v>334</v>
      </c>
      <c r="B13500" t="s">
        <v>227</v>
      </c>
      <c r="C13500" s="1">
        <v>0.34185585218943998</v>
      </c>
    </row>
    <row r="13501" spans="1:3" x14ac:dyDescent="0.25">
      <c r="A13501" t="s">
        <v>334</v>
      </c>
      <c r="B13501" t="s">
        <v>339</v>
      </c>
      <c r="C13501" s="1">
        <v>0.300857766463203</v>
      </c>
    </row>
    <row r="13502" spans="1:3" x14ac:dyDescent="0.25">
      <c r="A13502" t="s">
        <v>334</v>
      </c>
      <c r="B13502" t="s">
        <v>228</v>
      </c>
      <c r="C13502" s="1">
        <v>0.36537668979409299</v>
      </c>
    </row>
    <row r="13503" spans="1:3" x14ac:dyDescent="0.25">
      <c r="A13503" t="s">
        <v>334</v>
      </c>
      <c r="B13503" t="s">
        <v>229</v>
      </c>
      <c r="C13503" s="1">
        <v>0.29910671887933699</v>
      </c>
    </row>
    <row r="13504" spans="1:3" x14ac:dyDescent="0.25">
      <c r="A13504" t="s">
        <v>334</v>
      </c>
      <c r="B13504" t="s">
        <v>413</v>
      </c>
      <c r="C13504" s="1">
        <v>0.31885425763118802</v>
      </c>
    </row>
    <row r="13505" spans="1:3" x14ac:dyDescent="0.25">
      <c r="A13505" t="s">
        <v>334</v>
      </c>
      <c r="B13505" t="s">
        <v>231</v>
      </c>
      <c r="C13505" s="1">
        <v>0.34536476939404398</v>
      </c>
    </row>
    <row r="13506" spans="1:3" x14ac:dyDescent="0.25">
      <c r="A13506" t="s">
        <v>334</v>
      </c>
      <c r="B13506" t="s">
        <v>343</v>
      </c>
      <c r="C13506" s="1">
        <v>0.31720239730418198</v>
      </c>
    </row>
    <row r="13507" spans="1:3" x14ac:dyDescent="0.25">
      <c r="A13507" t="s">
        <v>334</v>
      </c>
      <c r="B13507" t="s">
        <v>233</v>
      </c>
      <c r="C13507" s="1">
        <v>0.30150301615344799</v>
      </c>
    </row>
    <row r="13508" spans="1:3" x14ac:dyDescent="0.25">
      <c r="A13508" t="s">
        <v>334</v>
      </c>
      <c r="B13508" t="s">
        <v>409</v>
      </c>
      <c r="C13508" s="1">
        <v>0.30459568988688301</v>
      </c>
    </row>
    <row r="13509" spans="1:3" x14ac:dyDescent="0.25">
      <c r="A13509" t="s">
        <v>334</v>
      </c>
      <c r="B13509" t="s">
        <v>235</v>
      </c>
      <c r="C13509" s="1">
        <v>0.32320690060802099</v>
      </c>
    </row>
    <row r="13510" spans="1:3" x14ac:dyDescent="0.25">
      <c r="A13510" t="s">
        <v>334</v>
      </c>
      <c r="B13510" t="s">
        <v>345</v>
      </c>
      <c r="C13510" s="1">
        <v>0.30589846985936497</v>
      </c>
    </row>
    <row r="13511" spans="1:3" x14ac:dyDescent="0.25">
      <c r="A13511" t="s">
        <v>334</v>
      </c>
      <c r="B13511" t="s">
        <v>236</v>
      </c>
      <c r="C13511" s="1">
        <v>0.32762043225377602</v>
      </c>
    </row>
    <row r="13512" spans="1:3" x14ac:dyDescent="0.25">
      <c r="A13512" t="s">
        <v>334</v>
      </c>
      <c r="B13512" t="s">
        <v>350</v>
      </c>
      <c r="C13512" s="1">
        <v>0.34310475246005101</v>
      </c>
    </row>
    <row r="13513" spans="1:3" x14ac:dyDescent="0.25">
      <c r="A13513" t="s">
        <v>334</v>
      </c>
      <c r="B13513" t="s">
        <v>239</v>
      </c>
      <c r="C13513" s="1">
        <v>0.33157467171553501</v>
      </c>
    </row>
    <row r="13514" spans="1:3" x14ac:dyDescent="0.25">
      <c r="A13514" t="s">
        <v>334</v>
      </c>
      <c r="B13514" t="s">
        <v>142</v>
      </c>
      <c r="C13514" s="1">
        <v>0.30841445452345101</v>
      </c>
    </row>
    <row r="13515" spans="1:3" x14ac:dyDescent="0.25">
      <c r="A13515" t="s">
        <v>334</v>
      </c>
      <c r="B13515" t="s">
        <v>242</v>
      </c>
      <c r="C13515" s="1">
        <v>0.35395564822391301</v>
      </c>
    </row>
    <row r="13516" spans="1:3" x14ac:dyDescent="0.25">
      <c r="A13516" t="s">
        <v>334</v>
      </c>
      <c r="B13516" t="s">
        <v>146</v>
      </c>
      <c r="C13516" s="1">
        <v>0.30176436514692301</v>
      </c>
    </row>
    <row r="13517" spans="1:3" x14ac:dyDescent="0.25">
      <c r="A13517" t="s">
        <v>334</v>
      </c>
      <c r="B13517" t="s">
        <v>243</v>
      </c>
      <c r="C13517" s="1">
        <v>0.299764306547393</v>
      </c>
    </row>
    <row r="13518" spans="1:3" x14ac:dyDescent="0.25">
      <c r="A13518" t="s">
        <v>334</v>
      </c>
      <c r="B13518" t="s">
        <v>402</v>
      </c>
      <c r="C13518" s="1">
        <v>0.31728082616544201</v>
      </c>
    </row>
    <row r="13519" spans="1:3" x14ac:dyDescent="0.25">
      <c r="A13519" t="s">
        <v>334</v>
      </c>
      <c r="B13519" t="s">
        <v>245</v>
      </c>
      <c r="C13519" s="1">
        <v>0.296042553852429</v>
      </c>
    </row>
    <row r="13520" spans="1:3" x14ac:dyDescent="0.25">
      <c r="A13520" t="s">
        <v>334</v>
      </c>
      <c r="B13520" t="s">
        <v>361</v>
      </c>
      <c r="C13520" s="1">
        <v>0.29135179727160299</v>
      </c>
    </row>
    <row r="13521" spans="1:3" x14ac:dyDescent="0.25">
      <c r="A13521" t="s">
        <v>334</v>
      </c>
      <c r="B13521" t="s">
        <v>362</v>
      </c>
      <c r="C13521" s="1">
        <v>0.30009100296222102</v>
      </c>
    </row>
    <row r="13522" spans="1:3" x14ac:dyDescent="0.25">
      <c r="A13522" t="s">
        <v>334</v>
      </c>
      <c r="B13522" t="s">
        <v>250</v>
      </c>
      <c r="C13522" s="1">
        <v>0.357011633210774</v>
      </c>
    </row>
    <row r="13523" spans="1:3" x14ac:dyDescent="0.25">
      <c r="A13523" t="s">
        <v>334</v>
      </c>
      <c r="B13523" t="s">
        <v>365</v>
      </c>
      <c r="C13523" s="1">
        <v>0.32560822787260002</v>
      </c>
    </row>
    <row r="13524" spans="1:3" x14ac:dyDescent="0.25">
      <c r="A13524" t="s">
        <v>334</v>
      </c>
      <c r="B13524" t="s">
        <v>366</v>
      </c>
      <c r="C13524" s="1">
        <v>0.30035203059145898</v>
      </c>
    </row>
    <row r="13525" spans="1:3" x14ac:dyDescent="0.25">
      <c r="A13525" t="s">
        <v>334</v>
      </c>
      <c r="B13525" t="s">
        <v>367</v>
      </c>
      <c r="C13525" s="1">
        <v>0.29243272934138098</v>
      </c>
    </row>
    <row r="13526" spans="1:3" x14ac:dyDescent="0.25">
      <c r="A13526" t="s">
        <v>334</v>
      </c>
      <c r="B13526" t="s">
        <v>368</v>
      </c>
      <c r="C13526" s="1">
        <v>0.31676797935777001</v>
      </c>
    </row>
    <row r="13527" spans="1:3" x14ac:dyDescent="0.25">
      <c r="A13527" t="s">
        <v>334</v>
      </c>
      <c r="B13527" t="s">
        <v>369</v>
      </c>
      <c r="C13527" s="1">
        <v>0.32463107542914499</v>
      </c>
    </row>
    <row r="13528" spans="1:3" x14ac:dyDescent="0.25">
      <c r="A13528" t="s">
        <v>334</v>
      </c>
      <c r="B13528" t="s">
        <v>261</v>
      </c>
      <c r="C13528" s="1">
        <v>0.35249185184542198</v>
      </c>
    </row>
    <row r="13529" spans="1:3" x14ac:dyDescent="0.25">
      <c r="A13529" t="s">
        <v>334</v>
      </c>
      <c r="B13529" t="s">
        <v>262</v>
      </c>
      <c r="C13529" s="1">
        <v>0.31173156847776501</v>
      </c>
    </row>
    <row r="13530" spans="1:3" x14ac:dyDescent="0.25">
      <c r="A13530" t="s">
        <v>334</v>
      </c>
      <c r="B13530" t="s">
        <v>383</v>
      </c>
      <c r="C13530" s="1">
        <v>0.31925974872329499</v>
      </c>
    </row>
    <row r="13531" spans="1:3" x14ac:dyDescent="0.25">
      <c r="A13531" t="s">
        <v>334</v>
      </c>
      <c r="B13531" t="s">
        <v>265</v>
      </c>
      <c r="C13531" s="1">
        <v>0.29840884277282298</v>
      </c>
    </row>
    <row r="13532" spans="1:3" x14ac:dyDescent="0.25">
      <c r="A13532" t="s">
        <v>334</v>
      </c>
      <c r="B13532" t="s">
        <v>266</v>
      </c>
      <c r="C13532" s="1">
        <v>0.31395988038663802</v>
      </c>
    </row>
    <row r="13533" spans="1:3" x14ac:dyDescent="0.25">
      <c r="A13533" t="s">
        <v>334</v>
      </c>
      <c r="B13533" t="s">
        <v>267</v>
      </c>
      <c r="C13533" s="1">
        <v>0.32503625210689002</v>
      </c>
    </row>
    <row r="13534" spans="1:3" x14ac:dyDescent="0.25">
      <c r="A13534" t="s">
        <v>334</v>
      </c>
      <c r="B13534" t="s">
        <v>271</v>
      </c>
      <c r="C13534" s="1">
        <v>0.34200801688465099</v>
      </c>
    </row>
    <row r="13535" spans="1:3" x14ac:dyDescent="0.25">
      <c r="A13535" t="s">
        <v>334</v>
      </c>
      <c r="B13535" t="s">
        <v>272</v>
      </c>
      <c r="C13535" s="1">
        <v>0.30222515157707402</v>
      </c>
    </row>
    <row r="13536" spans="1:3" x14ac:dyDescent="0.25">
      <c r="A13536" t="s">
        <v>334</v>
      </c>
      <c r="B13536" t="s">
        <v>153</v>
      </c>
      <c r="C13536" s="1">
        <v>0.31164060783597802</v>
      </c>
    </row>
    <row r="13537" spans="1:3" x14ac:dyDescent="0.25">
      <c r="A13537" t="s">
        <v>136</v>
      </c>
      <c r="B13537" t="s">
        <v>162</v>
      </c>
      <c r="C13537" s="1">
        <v>0.30082310708982102</v>
      </c>
    </row>
    <row r="13538" spans="1:3" x14ac:dyDescent="0.25">
      <c r="A13538" t="s">
        <v>136</v>
      </c>
      <c r="B13538" t="s">
        <v>137</v>
      </c>
      <c r="C13538" s="1">
        <v>0.32056651997926999</v>
      </c>
    </row>
    <row r="13539" spans="1:3" x14ac:dyDescent="0.25">
      <c r="A13539" t="s">
        <v>136</v>
      </c>
      <c r="B13539" t="s">
        <v>228</v>
      </c>
      <c r="C13539" s="1">
        <v>0.29225096574300702</v>
      </c>
    </row>
    <row r="13540" spans="1:3" x14ac:dyDescent="0.25">
      <c r="A13540" t="s">
        <v>136</v>
      </c>
      <c r="B13540" t="s">
        <v>232</v>
      </c>
      <c r="C13540" s="1">
        <v>0.29271169047963103</v>
      </c>
    </row>
    <row r="13541" spans="1:3" x14ac:dyDescent="0.25">
      <c r="A13541" t="s">
        <v>136</v>
      </c>
      <c r="B13541" t="s">
        <v>140</v>
      </c>
      <c r="C13541" s="1">
        <v>0.31727118353199102</v>
      </c>
    </row>
    <row r="13542" spans="1:3" x14ac:dyDescent="0.25">
      <c r="A13542" t="s">
        <v>136</v>
      </c>
      <c r="B13542" t="s">
        <v>141</v>
      </c>
      <c r="C13542" s="1">
        <v>0.29693714232819801</v>
      </c>
    </row>
    <row r="13543" spans="1:3" x14ac:dyDescent="0.25">
      <c r="A13543" t="s">
        <v>136</v>
      </c>
      <c r="B13543" t="s">
        <v>239</v>
      </c>
      <c r="C13543" s="1">
        <v>0.30095673141159901</v>
      </c>
    </row>
    <row r="13544" spans="1:3" x14ac:dyDescent="0.25">
      <c r="A13544" t="s">
        <v>136</v>
      </c>
      <c r="B13544" t="s">
        <v>142</v>
      </c>
      <c r="C13544" s="1">
        <v>0.300480860213583</v>
      </c>
    </row>
    <row r="13545" spans="1:3" x14ac:dyDescent="0.25">
      <c r="A13545" t="s">
        <v>136</v>
      </c>
      <c r="B13545" t="s">
        <v>143</v>
      </c>
      <c r="C13545" s="1">
        <v>0.29358085439326498</v>
      </c>
    </row>
    <row r="13546" spans="1:3" x14ac:dyDescent="0.25">
      <c r="A13546" t="s">
        <v>136</v>
      </c>
      <c r="B13546" t="s">
        <v>241</v>
      </c>
      <c r="C13546" s="1">
        <v>0.29555558677005001</v>
      </c>
    </row>
    <row r="13547" spans="1:3" x14ac:dyDescent="0.25">
      <c r="A13547" t="s">
        <v>136</v>
      </c>
      <c r="B13547" t="s">
        <v>242</v>
      </c>
      <c r="C13547" s="1">
        <v>0.30998310684494101</v>
      </c>
    </row>
    <row r="13548" spans="1:3" x14ac:dyDescent="0.25">
      <c r="A13548" t="s">
        <v>136</v>
      </c>
      <c r="B13548" t="s">
        <v>146</v>
      </c>
      <c r="C13548" s="1">
        <v>0.28998477915353399</v>
      </c>
    </row>
    <row r="13549" spans="1:3" x14ac:dyDescent="0.25">
      <c r="A13549" t="s">
        <v>136</v>
      </c>
      <c r="B13549" t="s">
        <v>147</v>
      </c>
      <c r="C13549" s="1">
        <v>0.30183959462711002</v>
      </c>
    </row>
    <row r="13550" spans="1:3" x14ac:dyDescent="0.25">
      <c r="A13550" t="s">
        <v>136</v>
      </c>
      <c r="B13550" t="s">
        <v>148</v>
      </c>
      <c r="C13550" s="1">
        <v>0.31212619956436999</v>
      </c>
    </row>
    <row r="13551" spans="1:3" x14ac:dyDescent="0.25">
      <c r="A13551" t="s">
        <v>136</v>
      </c>
      <c r="B13551" t="s">
        <v>244</v>
      </c>
      <c r="C13551" s="1">
        <v>0.30671959459961301</v>
      </c>
    </row>
    <row r="13552" spans="1:3" x14ac:dyDescent="0.25">
      <c r="A13552" t="s">
        <v>136</v>
      </c>
      <c r="B13552" t="s">
        <v>247</v>
      </c>
      <c r="C13552" s="1">
        <v>0.293643841067732</v>
      </c>
    </row>
    <row r="13553" spans="1:3" x14ac:dyDescent="0.25">
      <c r="A13553" t="s">
        <v>136</v>
      </c>
      <c r="B13553" t="s">
        <v>150</v>
      </c>
      <c r="C13553" s="1">
        <v>0.30781386561633001</v>
      </c>
    </row>
    <row r="13554" spans="1:3" x14ac:dyDescent="0.25">
      <c r="A13554" t="s">
        <v>136</v>
      </c>
      <c r="B13554" t="s">
        <v>151</v>
      </c>
      <c r="C13554" s="1">
        <v>0.29161083092116902</v>
      </c>
    </row>
    <row r="13555" spans="1:3" x14ac:dyDescent="0.25">
      <c r="A13555" t="s">
        <v>136</v>
      </c>
      <c r="B13555" t="s">
        <v>253</v>
      </c>
      <c r="C13555" s="1">
        <v>0.31609479648578298</v>
      </c>
    </row>
    <row r="13556" spans="1:3" x14ac:dyDescent="0.25">
      <c r="A13556" t="s">
        <v>136</v>
      </c>
      <c r="B13556" t="s">
        <v>254</v>
      </c>
      <c r="C13556" s="1">
        <v>0.29499241106588903</v>
      </c>
    </row>
    <row r="13557" spans="1:3" x14ac:dyDescent="0.25">
      <c r="A13557" t="s">
        <v>136</v>
      </c>
      <c r="B13557" t="s">
        <v>259</v>
      </c>
      <c r="C13557" s="1">
        <v>0.31802659152204699</v>
      </c>
    </row>
    <row r="13558" spans="1:3" x14ac:dyDescent="0.25">
      <c r="A13558" t="s">
        <v>136</v>
      </c>
      <c r="B13558" t="s">
        <v>268</v>
      </c>
      <c r="C13558" s="1">
        <v>0.29489671721522098</v>
      </c>
    </row>
    <row r="13559" spans="1:3" x14ac:dyDescent="0.25">
      <c r="A13559" t="s">
        <v>136</v>
      </c>
      <c r="B13559" t="s">
        <v>377</v>
      </c>
      <c r="C13559" s="1">
        <v>0.29521821016005201</v>
      </c>
    </row>
    <row r="13560" spans="1:3" x14ac:dyDescent="0.25">
      <c r="A13560" t="s">
        <v>136</v>
      </c>
      <c r="B13560" t="s">
        <v>153</v>
      </c>
      <c r="C13560" s="1">
        <v>0.30878069295732402</v>
      </c>
    </row>
    <row r="13561" spans="1:3" x14ac:dyDescent="0.25">
      <c r="A13561" t="s">
        <v>433</v>
      </c>
      <c r="B13561" t="s">
        <v>146</v>
      </c>
      <c r="C13561" s="1">
        <v>0.29194405862491601</v>
      </c>
    </row>
    <row r="13562" spans="1:3" x14ac:dyDescent="0.25">
      <c r="A13562" t="s">
        <v>219</v>
      </c>
      <c r="B13562" t="s">
        <v>344</v>
      </c>
      <c r="C13562" s="1">
        <v>0.29999560538322501</v>
      </c>
    </row>
    <row r="13563" spans="1:3" x14ac:dyDescent="0.25">
      <c r="A13563" t="s">
        <v>219</v>
      </c>
      <c r="B13563" t="s">
        <v>401</v>
      </c>
      <c r="C13563" s="1">
        <v>0.31639076128541099</v>
      </c>
    </row>
    <row r="13564" spans="1:3" x14ac:dyDescent="0.25">
      <c r="A13564" t="s">
        <v>219</v>
      </c>
      <c r="B13564" t="s">
        <v>403</v>
      </c>
      <c r="C13564" s="1">
        <v>0.32804327411414602</v>
      </c>
    </row>
    <row r="13565" spans="1:3" x14ac:dyDescent="0.25">
      <c r="A13565" t="s">
        <v>219</v>
      </c>
      <c r="B13565" t="s">
        <v>152</v>
      </c>
      <c r="C13565" s="1">
        <v>0.30719074395858997</v>
      </c>
    </row>
    <row r="13566" spans="1:3" x14ac:dyDescent="0.25">
      <c r="A13566" t="s">
        <v>219</v>
      </c>
      <c r="B13566" t="s">
        <v>383</v>
      </c>
      <c r="C13566" s="1">
        <v>0.35270525982393502</v>
      </c>
    </row>
    <row r="13567" spans="1:3" x14ac:dyDescent="0.25">
      <c r="A13567" t="s">
        <v>220</v>
      </c>
      <c r="B13567" t="s">
        <v>155</v>
      </c>
      <c r="C13567" s="1">
        <v>0.30474432735360102</v>
      </c>
    </row>
    <row r="13568" spans="1:3" x14ac:dyDescent="0.25">
      <c r="A13568" t="s">
        <v>220</v>
      </c>
      <c r="B13568" t="s">
        <v>224</v>
      </c>
      <c r="C13568" s="1">
        <v>0.29703407349681699</v>
      </c>
    </row>
    <row r="13569" spans="1:3" x14ac:dyDescent="0.25">
      <c r="A13569" t="s">
        <v>220</v>
      </c>
      <c r="B13569" t="s">
        <v>137</v>
      </c>
      <c r="C13569" s="1">
        <v>0.34720024424240398</v>
      </c>
    </row>
    <row r="13570" spans="1:3" x14ac:dyDescent="0.25">
      <c r="A13570" t="s">
        <v>220</v>
      </c>
      <c r="B13570" t="s">
        <v>227</v>
      </c>
      <c r="C13570" s="1">
        <v>0.304479681034178</v>
      </c>
    </row>
    <row r="13571" spans="1:3" x14ac:dyDescent="0.25">
      <c r="A13571" t="s">
        <v>220</v>
      </c>
      <c r="B13571" t="s">
        <v>228</v>
      </c>
      <c r="C13571" s="1">
        <v>0.29937531911482501</v>
      </c>
    </row>
    <row r="13572" spans="1:3" x14ac:dyDescent="0.25">
      <c r="A13572" t="s">
        <v>220</v>
      </c>
      <c r="B13572" t="s">
        <v>231</v>
      </c>
      <c r="C13572" s="1">
        <v>0.29369694414823599</v>
      </c>
    </row>
    <row r="13573" spans="1:3" x14ac:dyDescent="0.25">
      <c r="A13573" t="s">
        <v>220</v>
      </c>
      <c r="B13573" t="s">
        <v>233</v>
      </c>
      <c r="C13573" s="1">
        <v>0.33039251403104802</v>
      </c>
    </row>
    <row r="13574" spans="1:3" x14ac:dyDescent="0.25">
      <c r="A13574" t="s">
        <v>220</v>
      </c>
      <c r="B13574" t="s">
        <v>140</v>
      </c>
      <c r="C13574" s="1">
        <v>0.32059328401009202</v>
      </c>
    </row>
    <row r="13575" spans="1:3" x14ac:dyDescent="0.25">
      <c r="A13575" t="s">
        <v>220</v>
      </c>
      <c r="B13575" t="s">
        <v>239</v>
      </c>
      <c r="C13575" s="1">
        <v>0.309967500688481</v>
      </c>
    </row>
    <row r="13576" spans="1:3" x14ac:dyDescent="0.25">
      <c r="A13576" t="s">
        <v>220</v>
      </c>
      <c r="B13576" t="s">
        <v>240</v>
      </c>
      <c r="C13576" s="1">
        <v>0.29732799169531599</v>
      </c>
    </row>
    <row r="13577" spans="1:3" x14ac:dyDescent="0.25">
      <c r="A13577" t="s">
        <v>220</v>
      </c>
      <c r="B13577" t="s">
        <v>242</v>
      </c>
      <c r="C13577" s="1">
        <v>0.33922225831060598</v>
      </c>
    </row>
    <row r="13578" spans="1:3" x14ac:dyDescent="0.25">
      <c r="A13578" t="s">
        <v>220</v>
      </c>
      <c r="B13578" t="s">
        <v>251</v>
      </c>
      <c r="C13578" s="1">
        <v>0.31976192211156401</v>
      </c>
    </row>
    <row r="13579" spans="1:3" x14ac:dyDescent="0.25">
      <c r="A13579" t="s">
        <v>220</v>
      </c>
      <c r="B13579" t="s">
        <v>253</v>
      </c>
      <c r="C13579" s="1">
        <v>0.298157148999461</v>
      </c>
    </row>
    <row r="13580" spans="1:3" x14ac:dyDescent="0.25">
      <c r="A13580" t="s">
        <v>220</v>
      </c>
      <c r="B13580" t="s">
        <v>263</v>
      </c>
      <c r="C13580" s="1">
        <v>0.305404994877638</v>
      </c>
    </row>
    <row r="13581" spans="1:3" x14ac:dyDescent="0.25">
      <c r="A13581" t="s">
        <v>220</v>
      </c>
      <c r="B13581" t="s">
        <v>267</v>
      </c>
      <c r="C13581" s="1">
        <v>0.29068851122498102</v>
      </c>
    </row>
    <row r="13582" spans="1:3" x14ac:dyDescent="0.25">
      <c r="A13582" t="s">
        <v>220</v>
      </c>
      <c r="B13582" t="s">
        <v>271</v>
      </c>
      <c r="C13582" s="1">
        <v>0.33578987039564101</v>
      </c>
    </row>
    <row r="13583" spans="1:3" x14ac:dyDescent="0.25">
      <c r="A13583" t="s">
        <v>220</v>
      </c>
      <c r="B13583" t="s">
        <v>153</v>
      </c>
      <c r="C13583" s="1">
        <v>0.30823196091828597</v>
      </c>
    </row>
    <row r="13584" spans="1:3" x14ac:dyDescent="0.25">
      <c r="A13584" t="s">
        <v>398</v>
      </c>
      <c r="B13584" t="s">
        <v>118</v>
      </c>
      <c r="C13584" s="1">
        <v>0.315362262441365</v>
      </c>
    </row>
    <row r="13585" spans="1:3" x14ac:dyDescent="0.25">
      <c r="A13585" t="s">
        <v>398</v>
      </c>
      <c r="B13585" t="s">
        <v>192</v>
      </c>
      <c r="C13585" s="1">
        <v>0.31086643690129001</v>
      </c>
    </row>
    <row r="13586" spans="1:3" x14ac:dyDescent="0.25">
      <c r="A13586" t="s">
        <v>398</v>
      </c>
      <c r="B13586" t="s">
        <v>219</v>
      </c>
      <c r="C13586" s="1">
        <v>0.33739579129411301</v>
      </c>
    </row>
    <row r="13587" spans="1:3" x14ac:dyDescent="0.25">
      <c r="A13587" t="s">
        <v>398</v>
      </c>
      <c r="B13587" t="s">
        <v>399</v>
      </c>
      <c r="C13587" s="1">
        <v>0.318566156286679</v>
      </c>
    </row>
    <row r="13588" spans="1:3" x14ac:dyDescent="0.25">
      <c r="A13588" t="s">
        <v>398</v>
      </c>
      <c r="B13588" t="s">
        <v>337</v>
      </c>
      <c r="C13588" s="1">
        <v>0.29994575842282301</v>
      </c>
    </row>
    <row r="13589" spans="1:3" x14ac:dyDescent="0.25">
      <c r="A13589" t="s">
        <v>398</v>
      </c>
      <c r="B13589" t="s">
        <v>225</v>
      </c>
      <c r="C13589" s="1">
        <v>0.321573989423868</v>
      </c>
    </row>
    <row r="13590" spans="1:3" x14ac:dyDescent="0.25">
      <c r="A13590" t="s">
        <v>398</v>
      </c>
      <c r="B13590" t="s">
        <v>227</v>
      </c>
      <c r="C13590" s="1">
        <v>0.33191860968808801</v>
      </c>
    </row>
    <row r="13591" spans="1:3" x14ac:dyDescent="0.25">
      <c r="A13591" t="s">
        <v>398</v>
      </c>
      <c r="B13591" t="s">
        <v>228</v>
      </c>
      <c r="C13591" s="1">
        <v>0.35164401856211103</v>
      </c>
    </row>
    <row r="13592" spans="1:3" x14ac:dyDescent="0.25">
      <c r="A13592" t="s">
        <v>398</v>
      </c>
      <c r="B13592" t="s">
        <v>229</v>
      </c>
      <c r="C13592" s="1">
        <v>0.30562363395008602</v>
      </c>
    </row>
    <row r="13593" spans="1:3" x14ac:dyDescent="0.25">
      <c r="A13593" t="s">
        <v>398</v>
      </c>
      <c r="B13593" t="s">
        <v>341</v>
      </c>
      <c r="C13593" s="1">
        <v>0.29452757315962602</v>
      </c>
    </row>
    <row r="13594" spans="1:3" x14ac:dyDescent="0.25">
      <c r="A13594" t="s">
        <v>398</v>
      </c>
      <c r="B13594" t="s">
        <v>400</v>
      </c>
      <c r="C13594" s="1">
        <v>0.30639524065790802</v>
      </c>
    </row>
    <row r="13595" spans="1:3" x14ac:dyDescent="0.25">
      <c r="A13595" t="s">
        <v>398</v>
      </c>
      <c r="B13595" t="s">
        <v>140</v>
      </c>
      <c r="C13595" s="1">
        <v>0.29541994755992901</v>
      </c>
    </row>
    <row r="13596" spans="1:3" x14ac:dyDescent="0.25">
      <c r="A13596" t="s">
        <v>398</v>
      </c>
      <c r="B13596" t="s">
        <v>236</v>
      </c>
      <c r="C13596" s="1">
        <v>0.30281808304253499</v>
      </c>
    </row>
    <row r="13597" spans="1:3" x14ac:dyDescent="0.25">
      <c r="A13597" t="s">
        <v>398</v>
      </c>
      <c r="B13597" t="s">
        <v>141</v>
      </c>
      <c r="C13597" s="1">
        <v>0.31314842982606</v>
      </c>
    </row>
    <row r="13598" spans="1:3" x14ac:dyDescent="0.25">
      <c r="A13598" t="s">
        <v>398</v>
      </c>
      <c r="B13598" t="s">
        <v>401</v>
      </c>
      <c r="C13598" s="1">
        <v>0.29785240122370499</v>
      </c>
    </row>
    <row r="13599" spans="1:3" x14ac:dyDescent="0.25">
      <c r="A13599" t="s">
        <v>398</v>
      </c>
      <c r="B13599" t="s">
        <v>350</v>
      </c>
      <c r="C13599" s="1">
        <v>0.31017620011078201</v>
      </c>
    </row>
    <row r="13600" spans="1:3" x14ac:dyDescent="0.25">
      <c r="A13600" t="s">
        <v>398</v>
      </c>
      <c r="B13600" t="s">
        <v>388</v>
      </c>
      <c r="C13600" s="1">
        <v>0.31251385261650999</v>
      </c>
    </row>
    <row r="13601" spans="1:3" x14ac:dyDescent="0.25">
      <c r="A13601" t="s">
        <v>398</v>
      </c>
      <c r="B13601" t="s">
        <v>239</v>
      </c>
      <c r="C13601" s="1">
        <v>0.31380779177920598</v>
      </c>
    </row>
    <row r="13602" spans="1:3" x14ac:dyDescent="0.25">
      <c r="A13602" t="s">
        <v>398</v>
      </c>
      <c r="B13602" t="s">
        <v>142</v>
      </c>
      <c r="C13602" s="1">
        <v>0.30937892488864699</v>
      </c>
    </row>
    <row r="13603" spans="1:3" x14ac:dyDescent="0.25">
      <c r="A13603" t="s">
        <v>398</v>
      </c>
      <c r="B13603" t="s">
        <v>425</v>
      </c>
      <c r="C13603" s="1">
        <v>0.29781110150729301</v>
      </c>
    </row>
    <row r="13604" spans="1:3" x14ac:dyDescent="0.25">
      <c r="A13604" t="s">
        <v>398</v>
      </c>
      <c r="B13604" t="s">
        <v>242</v>
      </c>
      <c r="C13604" s="1">
        <v>0.33043072067394802</v>
      </c>
    </row>
    <row r="13605" spans="1:3" x14ac:dyDescent="0.25">
      <c r="A13605" t="s">
        <v>398</v>
      </c>
      <c r="B13605" t="s">
        <v>144</v>
      </c>
      <c r="C13605" s="1">
        <v>0.31044887210965</v>
      </c>
    </row>
    <row r="13606" spans="1:3" x14ac:dyDescent="0.25">
      <c r="A13606" t="s">
        <v>398</v>
      </c>
      <c r="B13606" t="s">
        <v>243</v>
      </c>
      <c r="C13606" s="1">
        <v>0.31095393027858298</v>
      </c>
    </row>
    <row r="13607" spans="1:3" x14ac:dyDescent="0.25">
      <c r="A13607" t="s">
        <v>398</v>
      </c>
      <c r="B13607" t="s">
        <v>402</v>
      </c>
      <c r="C13607" s="1">
        <v>0.298733479995764</v>
      </c>
    </row>
    <row r="13608" spans="1:3" x14ac:dyDescent="0.25">
      <c r="A13608" t="s">
        <v>398</v>
      </c>
      <c r="B13608" t="s">
        <v>358</v>
      </c>
      <c r="C13608" s="1">
        <v>0.28956334740811202</v>
      </c>
    </row>
    <row r="13609" spans="1:3" x14ac:dyDescent="0.25">
      <c r="A13609" t="s">
        <v>398</v>
      </c>
      <c r="B13609" t="s">
        <v>360</v>
      </c>
      <c r="C13609" s="1">
        <v>0.31291345215145799</v>
      </c>
    </row>
    <row r="13610" spans="1:3" x14ac:dyDescent="0.25">
      <c r="A13610" t="s">
        <v>398</v>
      </c>
      <c r="B13610" t="s">
        <v>361</v>
      </c>
      <c r="C13610" s="1">
        <v>0.32173915042799001</v>
      </c>
    </row>
    <row r="13611" spans="1:3" x14ac:dyDescent="0.25">
      <c r="A13611" t="s">
        <v>398</v>
      </c>
      <c r="B13611" t="s">
        <v>246</v>
      </c>
      <c r="C13611" s="1">
        <v>0.29737502042670699</v>
      </c>
    </row>
    <row r="13612" spans="1:3" x14ac:dyDescent="0.25">
      <c r="A13612" t="s">
        <v>398</v>
      </c>
      <c r="B13612" t="s">
        <v>403</v>
      </c>
      <c r="C13612" s="1">
        <v>0.294573768715992</v>
      </c>
    </row>
    <row r="13613" spans="1:3" x14ac:dyDescent="0.25">
      <c r="A13613" t="s">
        <v>398</v>
      </c>
      <c r="B13613" t="s">
        <v>250</v>
      </c>
      <c r="C13613" s="1">
        <v>0.35475689188686199</v>
      </c>
    </row>
    <row r="13614" spans="1:3" x14ac:dyDescent="0.25">
      <c r="A13614" t="s">
        <v>398</v>
      </c>
      <c r="B13614" t="s">
        <v>152</v>
      </c>
      <c r="C13614" s="1">
        <v>0.31308156777934998</v>
      </c>
    </row>
    <row r="13615" spans="1:3" x14ac:dyDescent="0.25">
      <c r="A13615" t="s">
        <v>398</v>
      </c>
      <c r="B13615" t="s">
        <v>365</v>
      </c>
      <c r="C13615" s="1">
        <v>0.351853386720201</v>
      </c>
    </row>
    <row r="13616" spans="1:3" x14ac:dyDescent="0.25">
      <c r="A13616" t="s">
        <v>398</v>
      </c>
      <c r="B13616" t="s">
        <v>404</v>
      </c>
      <c r="C13616" s="1">
        <v>0.31731118388447999</v>
      </c>
    </row>
    <row r="13617" spans="1:3" x14ac:dyDescent="0.25">
      <c r="A13617" t="s">
        <v>398</v>
      </c>
      <c r="B13617" t="s">
        <v>369</v>
      </c>
      <c r="C13617" s="1">
        <v>0.326463692512658</v>
      </c>
    </row>
    <row r="13618" spans="1:3" x14ac:dyDescent="0.25">
      <c r="A13618" t="s">
        <v>398</v>
      </c>
      <c r="B13618" t="s">
        <v>405</v>
      </c>
      <c r="C13618" s="1">
        <v>0.30292016360211299</v>
      </c>
    </row>
    <row r="13619" spans="1:3" x14ac:dyDescent="0.25">
      <c r="A13619" t="s">
        <v>398</v>
      </c>
      <c r="B13619" t="s">
        <v>261</v>
      </c>
      <c r="C13619" s="1">
        <v>0.34313445889384803</v>
      </c>
    </row>
    <row r="13620" spans="1:3" x14ac:dyDescent="0.25">
      <c r="A13620" t="s">
        <v>398</v>
      </c>
      <c r="B13620" t="s">
        <v>262</v>
      </c>
      <c r="C13620" s="1">
        <v>0.337832464475806</v>
      </c>
    </row>
    <row r="13621" spans="1:3" x14ac:dyDescent="0.25">
      <c r="A13621" t="s">
        <v>398</v>
      </c>
      <c r="B13621" t="s">
        <v>372</v>
      </c>
      <c r="C13621" s="1">
        <v>0.30321339396637798</v>
      </c>
    </row>
    <row r="13622" spans="1:3" x14ac:dyDescent="0.25">
      <c r="A13622" t="s">
        <v>398</v>
      </c>
      <c r="B13622" t="s">
        <v>383</v>
      </c>
      <c r="C13622" s="1">
        <v>0.34662489404031999</v>
      </c>
    </row>
    <row r="13623" spans="1:3" x14ac:dyDescent="0.25">
      <c r="A13623" t="s">
        <v>398</v>
      </c>
      <c r="B13623" t="s">
        <v>267</v>
      </c>
      <c r="C13623" s="1">
        <v>0.315627224954448</v>
      </c>
    </row>
    <row r="13624" spans="1:3" x14ac:dyDescent="0.25">
      <c r="A13624" t="s">
        <v>398</v>
      </c>
      <c r="B13624" t="s">
        <v>407</v>
      </c>
      <c r="C13624" s="1">
        <v>0.31204105980559899</v>
      </c>
    </row>
    <row r="13625" spans="1:3" x14ac:dyDescent="0.25">
      <c r="A13625" t="s">
        <v>398</v>
      </c>
      <c r="B13625" t="s">
        <v>408</v>
      </c>
      <c r="C13625" s="1">
        <v>0.295657126262027</v>
      </c>
    </row>
    <row r="13626" spans="1:3" x14ac:dyDescent="0.25">
      <c r="A13626" t="s">
        <v>398</v>
      </c>
      <c r="B13626" t="s">
        <v>153</v>
      </c>
      <c r="C13626" s="1">
        <v>0.29263857565994</v>
      </c>
    </row>
    <row r="13627" spans="1:3" x14ac:dyDescent="0.25">
      <c r="A13627" t="s">
        <v>221</v>
      </c>
      <c r="B13627" t="s">
        <v>137</v>
      </c>
      <c r="C13627" s="1">
        <v>0.33856734843931302</v>
      </c>
    </row>
    <row r="13628" spans="1:3" x14ac:dyDescent="0.25">
      <c r="A13628" t="s">
        <v>221</v>
      </c>
      <c r="B13628" t="s">
        <v>227</v>
      </c>
      <c r="C13628" s="1">
        <v>0.30424554256032799</v>
      </c>
    </row>
    <row r="13629" spans="1:3" x14ac:dyDescent="0.25">
      <c r="A13629" t="s">
        <v>221</v>
      </c>
      <c r="B13629" t="s">
        <v>228</v>
      </c>
      <c r="C13629" s="1">
        <v>0.32971193596185999</v>
      </c>
    </row>
    <row r="13630" spans="1:3" x14ac:dyDescent="0.25">
      <c r="A13630" t="s">
        <v>221</v>
      </c>
      <c r="B13630" t="s">
        <v>231</v>
      </c>
      <c r="C13630" s="1">
        <v>0.33807824988739898</v>
      </c>
    </row>
    <row r="13631" spans="1:3" x14ac:dyDescent="0.25">
      <c r="A13631" t="s">
        <v>221</v>
      </c>
      <c r="B13631" t="s">
        <v>233</v>
      </c>
      <c r="C13631" s="1">
        <v>0.33976180967576602</v>
      </c>
    </row>
    <row r="13632" spans="1:3" x14ac:dyDescent="0.25">
      <c r="A13632" t="s">
        <v>221</v>
      </c>
      <c r="B13632" t="s">
        <v>140</v>
      </c>
      <c r="C13632" s="1">
        <v>0.31756577307655098</v>
      </c>
    </row>
    <row r="13633" spans="1:3" x14ac:dyDescent="0.25">
      <c r="A13633" t="s">
        <v>221</v>
      </c>
      <c r="B13633" t="s">
        <v>409</v>
      </c>
      <c r="C13633" s="1">
        <v>0.310722955009682</v>
      </c>
    </row>
    <row r="13634" spans="1:3" x14ac:dyDescent="0.25">
      <c r="A13634" t="s">
        <v>221</v>
      </c>
      <c r="B13634" t="s">
        <v>236</v>
      </c>
      <c r="C13634" s="1">
        <v>0.29697230003347702</v>
      </c>
    </row>
    <row r="13635" spans="1:3" x14ac:dyDescent="0.25">
      <c r="A13635" t="s">
        <v>221</v>
      </c>
      <c r="B13635" t="s">
        <v>239</v>
      </c>
      <c r="C13635" s="1">
        <v>0.30762756491077903</v>
      </c>
    </row>
    <row r="13636" spans="1:3" x14ac:dyDescent="0.25">
      <c r="A13636" t="s">
        <v>221</v>
      </c>
      <c r="B13636" t="s">
        <v>242</v>
      </c>
      <c r="C13636" s="1">
        <v>0.331179647722115</v>
      </c>
    </row>
    <row r="13637" spans="1:3" x14ac:dyDescent="0.25">
      <c r="A13637" t="s">
        <v>221</v>
      </c>
      <c r="B13637" t="s">
        <v>250</v>
      </c>
      <c r="C13637" s="1">
        <v>0.29553157937233598</v>
      </c>
    </row>
    <row r="13638" spans="1:3" x14ac:dyDescent="0.25">
      <c r="A13638" t="s">
        <v>221</v>
      </c>
      <c r="B13638" t="s">
        <v>251</v>
      </c>
      <c r="C13638" s="1">
        <v>0.30283249168234799</v>
      </c>
    </row>
    <row r="13639" spans="1:3" x14ac:dyDescent="0.25">
      <c r="A13639" t="s">
        <v>221</v>
      </c>
      <c r="B13639" t="s">
        <v>267</v>
      </c>
      <c r="C13639" s="1">
        <v>0.31971494182201599</v>
      </c>
    </row>
    <row r="13640" spans="1:3" x14ac:dyDescent="0.25">
      <c r="A13640" t="s">
        <v>221</v>
      </c>
      <c r="B13640" t="s">
        <v>271</v>
      </c>
      <c r="C13640" s="1">
        <v>0.35271247344381401</v>
      </c>
    </row>
    <row r="13641" spans="1:3" x14ac:dyDescent="0.25">
      <c r="A13641" t="s">
        <v>221</v>
      </c>
      <c r="B13641" t="s">
        <v>153</v>
      </c>
      <c r="C13641" s="1">
        <v>0.31494392134039001</v>
      </c>
    </row>
    <row r="13642" spans="1:3" x14ac:dyDescent="0.25">
      <c r="A13642" t="s">
        <v>422</v>
      </c>
      <c r="B13642" t="s">
        <v>229</v>
      </c>
      <c r="C13642" s="1">
        <v>0.30679241851613598</v>
      </c>
    </row>
    <row r="13643" spans="1:3" x14ac:dyDescent="0.25">
      <c r="A13643" t="s">
        <v>422</v>
      </c>
      <c r="B13643" t="s">
        <v>239</v>
      </c>
      <c r="C13643" s="1">
        <v>0.31162082462028901</v>
      </c>
    </row>
    <row r="13644" spans="1:3" x14ac:dyDescent="0.25">
      <c r="A13644" t="s">
        <v>422</v>
      </c>
      <c r="B13644" t="s">
        <v>142</v>
      </c>
      <c r="C13644" s="1">
        <v>0.306685632990087</v>
      </c>
    </row>
    <row r="13645" spans="1:3" x14ac:dyDescent="0.25">
      <c r="A13645" t="s">
        <v>422</v>
      </c>
      <c r="B13645" t="s">
        <v>146</v>
      </c>
      <c r="C13645" s="1">
        <v>0.30247334151868699</v>
      </c>
    </row>
    <row r="13646" spans="1:3" x14ac:dyDescent="0.25">
      <c r="A13646" t="s">
        <v>422</v>
      </c>
      <c r="B13646" t="s">
        <v>245</v>
      </c>
      <c r="C13646" s="1">
        <v>0.29894195073044</v>
      </c>
    </row>
    <row r="13647" spans="1:3" x14ac:dyDescent="0.25">
      <c r="A13647" t="s">
        <v>422</v>
      </c>
      <c r="B13647" t="s">
        <v>152</v>
      </c>
      <c r="C13647" s="1">
        <v>0.31325738978984902</v>
      </c>
    </row>
    <row r="13648" spans="1:3" x14ac:dyDescent="0.25">
      <c r="A13648" t="s">
        <v>422</v>
      </c>
      <c r="B13648" t="s">
        <v>153</v>
      </c>
      <c r="C13648" s="1">
        <v>0.29627212080874199</v>
      </c>
    </row>
    <row r="13649" spans="1:3" x14ac:dyDescent="0.25">
      <c r="A13649" t="s">
        <v>222</v>
      </c>
      <c r="B13649" t="s">
        <v>162</v>
      </c>
      <c r="C13649" s="1">
        <v>0.31046685764579102</v>
      </c>
    </row>
    <row r="13650" spans="1:3" x14ac:dyDescent="0.25">
      <c r="A13650" t="s">
        <v>222</v>
      </c>
      <c r="B13650" t="s">
        <v>192</v>
      </c>
      <c r="C13650" s="1">
        <v>0.29501770108641101</v>
      </c>
    </row>
    <row r="13651" spans="1:3" x14ac:dyDescent="0.25">
      <c r="A13651" t="s">
        <v>222</v>
      </c>
      <c r="B13651" t="s">
        <v>227</v>
      </c>
      <c r="C13651" s="1">
        <v>0.30469090054771503</v>
      </c>
    </row>
    <row r="13652" spans="1:3" x14ac:dyDescent="0.25">
      <c r="A13652" t="s">
        <v>222</v>
      </c>
      <c r="B13652" t="s">
        <v>229</v>
      </c>
      <c r="C13652" s="1">
        <v>0.29862448916841799</v>
      </c>
    </row>
    <row r="13653" spans="1:3" x14ac:dyDescent="0.25">
      <c r="A13653" t="s">
        <v>222</v>
      </c>
      <c r="B13653" t="s">
        <v>141</v>
      </c>
      <c r="C13653" s="1">
        <v>0.32816995087892298</v>
      </c>
    </row>
    <row r="13654" spans="1:3" x14ac:dyDescent="0.25">
      <c r="A13654" t="s">
        <v>222</v>
      </c>
      <c r="B13654" t="s">
        <v>237</v>
      </c>
      <c r="C13654" s="1">
        <v>0.303801451819456</v>
      </c>
    </row>
    <row r="13655" spans="1:3" x14ac:dyDescent="0.25">
      <c r="A13655" t="s">
        <v>222</v>
      </c>
      <c r="B13655" t="s">
        <v>239</v>
      </c>
      <c r="C13655" s="1">
        <v>0.32043708351290001</v>
      </c>
    </row>
    <row r="13656" spans="1:3" x14ac:dyDescent="0.25">
      <c r="A13656" t="s">
        <v>222</v>
      </c>
      <c r="B13656" t="s">
        <v>142</v>
      </c>
      <c r="C13656" s="1">
        <v>0.29256592693870098</v>
      </c>
    </row>
    <row r="13657" spans="1:3" x14ac:dyDescent="0.25">
      <c r="A13657" t="s">
        <v>222</v>
      </c>
      <c r="B13657" t="s">
        <v>143</v>
      </c>
      <c r="C13657" s="1">
        <v>0.29701917192522598</v>
      </c>
    </row>
    <row r="13658" spans="1:3" x14ac:dyDescent="0.25">
      <c r="A13658" t="s">
        <v>222</v>
      </c>
      <c r="B13658" t="s">
        <v>242</v>
      </c>
      <c r="C13658" s="1">
        <v>0.32984168922052798</v>
      </c>
    </row>
    <row r="13659" spans="1:3" x14ac:dyDescent="0.25">
      <c r="A13659" t="s">
        <v>222</v>
      </c>
      <c r="B13659" t="s">
        <v>146</v>
      </c>
      <c r="C13659" s="1">
        <v>0.29436658664676302</v>
      </c>
    </row>
    <row r="13660" spans="1:3" x14ac:dyDescent="0.25">
      <c r="A13660" t="s">
        <v>222</v>
      </c>
      <c r="B13660" t="s">
        <v>243</v>
      </c>
      <c r="C13660" s="1">
        <v>0.30056354435135302</v>
      </c>
    </row>
    <row r="13661" spans="1:3" x14ac:dyDescent="0.25">
      <c r="A13661" t="s">
        <v>222</v>
      </c>
      <c r="B13661" t="s">
        <v>359</v>
      </c>
      <c r="C13661" s="1">
        <v>0.28973648371511102</v>
      </c>
    </row>
    <row r="13662" spans="1:3" x14ac:dyDescent="0.25">
      <c r="A13662" t="s">
        <v>222</v>
      </c>
      <c r="B13662" t="s">
        <v>247</v>
      </c>
      <c r="C13662" s="1">
        <v>0.31198700221696302</v>
      </c>
    </row>
    <row r="13663" spans="1:3" x14ac:dyDescent="0.25">
      <c r="A13663" t="s">
        <v>222</v>
      </c>
      <c r="B13663" t="s">
        <v>250</v>
      </c>
      <c r="C13663" s="1">
        <v>0.30025708353095099</v>
      </c>
    </row>
    <row r="13664" spans="1:3" x14ac:dyDescent="0.25">
      <c r="A13664" t="s">
        <v>222</v>
      </c>
      <c r="B13664" t="s">
        <v>253</v>
      </c>
      <c r="C13664" s="1">
        <v>0.31355511224567301</v>
      </c>
    </row>
    <row r="13665" spans="1:3" x14ac:dyDescent="0.25">
      <c r="A13665" t="s">
        <v>222</v>
      </c>
      <c r="B13665" t="s">
        <v>152</v>
      </c>
      <c r="C13665" s="1">
        <v>0.31806975060447701</v>
      </c>
    </row>
    <row r="13666" spans="1:3" x14ac:dyDescent="0.25">
      <c r="A13666" t="s">
        <v>222</v>
      </c>
      <c r="B13666" t="s">
        <v>268</v>
      </c>
      <c r="C13666" s="1">
        <v>0.300639767615833</v>
      </c>
    </row>
    <row r="13667" spans="1:3" x14ac:dyDescent="0.25">
      <c r="A13667" t="s">
        <v>222</v>
      </c>
      <c r="B13667" t="s">
        <v>153</v>
      </c>
      <c r="C13667" s="1">
        <v>0.29789517197659199</v>
      </c>
    </row>
    <row r="13668" spans="1:3" x14ac:dyDescent="0.25">
      <c r="A13668" t="s">
        <v>223</v>
      </c>
      <c r="B13668" t="s">
        <v>155</v>
      </c>
      <c r="C13668" s="1">
        <v>0.29587563296393998</v>
      </c>
    </row>
    <row r="13669" spans="1:3" x14ac:dyDescent="0.25">
      <c r="A13669" t="s">
        <v>223</v>
      </c>
      <c r="B13669" t="s">
        <v>162</v>
      </c>
      <c r="C13669" s="1">
        <v>0.29747265860386402</v>
      </c>
    </row>
    <row r="13670" spans="1:3" x14ac:dyDescent="0.25">
      <c r="A13670" t="s">
        <v>223</v>
      </c>
      <c r="B13670" t="s">
        <v>137</v>
      </c>
      <c r="C13670" s="1">
        <v>0.317461900067187</v>
      </c>
    </row>
    <row r="13671" spans="1:3" x14ac:dyDescent="0.25">
      <c r="A13671" t="s">
        <v>223</v>
      </c>
      <c r="B13671" t="s">
        <v>227</v>
      </c>
      <c r="C13671" s="1">
        <v>0.30547822492879301</v>
      </c>
    </row>
    <row r="13672" spans="1:3" x14ac:dyDescent="0.25">
      <c r="A13672" t="s">
        <v>223</v>
      </c>
      <c r="B13672" t="s">
        <v>228</v>
      </c>
      <c r="C13672" s="1">
        <v>0.28932348201600699</v>
      </c>
    </row>
    <row r="13673" spans="1:3" x14ac:dyDescent="0.25">
      <c r="A13673" t="s">
        <v>223</v>
      </c>
      <c r="B13673" t="s">
        <v>140</v>
      </c>
      <c r="C13673" s="1">
        <v>0.31013804471169698</v>
      </c>
    </row>
    <row r="13674" spans="1:3" x14ac:dyDescent="0.25">
      <c r="A13674" t="s">
        <v>223</v>
      </c>
      <c r="B13674" t="s">
        <v>141</v>
      </c>
      <c r="C13674" s="1">
        <v>0.324997255843889</v>
      </c>
    </row>
    <row r="13675" spans="1:3" x14ac:dyDescent="0.25">
      <c r="A13675" t="s">
        <v>223</v>
      </c>
      <c r="B13675" t="s">
        <v>237</v>
      </c>
      <c r="C13675" s="1">
        <v>0.31288979718110799</v>
      </c>
    </row>
    <row r="13676" spans="1:3" x14ac:dyDescent="0.25">
      <c r="A13676" t="s">
        <v>223</v>
      </c>
      <c r="B13676" t="s">
        <v>239</v>
      </c>
      <c r="C13676" s="1">
        <v>0.31845578137120101</v>
      </c>
    </row>
    <row r="13677" spans="1:3" x14ac:dyDescent="0.25">
      <c r="A13677" t="s">
        <v>223</v>
      </c>
      <c r="B13677" t="s">
        <v>143</v>
      </c>
      <c r="C13677" s="1">
        <v>0.29915400705608097</v>
      </c>
    </row>
    <row r="13678" spans="1:3" x14ac:dyDescent="0.25">
      <c r="A13678" t="s">
        <v>223</v>
      </c>
      <c r="B13678" t="s">
        <v>242</v>
      </c>
      <c r="C13678" s="1">
        <v>0.34148430797652302</v>
      </c>
    </row>
    <row r="13679" spans="1:3" x14ac:dyDescent="0.25">
      <c r="A13679" t="s">
        <v>223</v>
      </c>
      <c r="B13679" t="s">
        <v>148</v>
      </c>
      <c r="C13679" s="1">
        <v>0.29041705192524803</v>
      </c>
    </row>
    <row r="13680" spans="1:3" x14ac:dyDescent="0.25">
      <c r="A13680" t="s">
        <v>223</v>
      </c>
      <c r="B13680" t="s">
        <v>247</v>
      </c>
      <c r="C13680" s="1">
        <v>0.29567403195458197</v>
      </c>
    </row>
    <row r="13681" spans="1:3" x14ac:dyDescent="0.25">
      <c r="A13681" t="s">
        <v>223</v>
      </c>
      <c r="B13681" t="s">
        <v>253</v>
      </c>
      <c r="C13681" s="1">
        <v>0.32392749529554199</v>
      </c>
    </row>
    <row r="13682" spans="1:3" x14ac:dyDescent="0.25">
      <c r="A13682" t="s">
        <v>223</v>
      </c>
      <c r="B13682" t="s">
        <v>152</v>
      </c>
      <c r="C13682" s="1">
        <v>0.29827422428733003</v>
      </c>
    </row>
    <row r="13683" spans="1:3" x14ac:dyDescent="0.25">
      <c r="A13683" t="s">
        <v>223</v>
      </c>
      <c r="B13683" t="s">
        <v>153</v>
      </c>
      <c r="C13683" s="1">
        <v>0.30285002737085098</v>
      </c>
    </row>
    <row r="13684" spans="1:3" x14ac:dyDescent="0.25">
      <c r="A13684" t="s">
        <v>399</v>
      </c>
      <c r="B13684" t="s">
        <v>162</v>
      </c>
      <c r="C13684" s="1">
        <v>0.305477880990627</v>
      </c>
    </row>
    <row r="13685" spans="1:3" x14ac:dyDescent="0.25">
      <c r="A13685" t="s">
        <v>399</v>
      </c>
      <c r="B13685" t="s">
        <v>219</v>
      </c>
      <c r="C13685" s="1">
        <v>0.33816713928159697</v>
      </c>
    </row>
    <row r="13686" spans="1:3" x14ac:dyDescent="0.25">
      <c r="A13686" t="s">
        <v>399</v>
      </c>
      <c r="B13686" t="s">
        <v>337</v>
      </c>
      <c r="C13686" s="1">
        <v>0.29268072971224202</v>
      </c>
    </row>
    <row r="13687" spans="1:3" x14ac:dyDescent="0.25">
      <c r="A13687" t="s">
        <v>399</v>
      </c>
      <c r="B13687" t="s">
        <v>225</v>
      </c>
      <c r="C13687" s="1">
        <v>0.33930999980009802</v>
      </c>
    </row>
    <row r="13688" spans="1:3" x14ac:dyDescent="0.25">
      <c r="A13688" t="s">
        <v>399</v>
      </c>
      <c r="B13688" t="s">
        <v>227</v>
      </c>
      <c r="C13688" s="1">
        <v>0.32775694260732002</v>
      </c>
    </row>
    <row r="13689" spans="1:3" x14ac:dyDescent="0.25">
      <c r="A13689" t="s">
        <v>399</v>
      </c>
      <c r="B13689" t="s">
        <v>228</v>
      </c>
      <c r="C13689" s="1">
        <v>0.334574283347922</v>
      </c>
    </row>
    <row r="13690" spans="1:3" x14ac:dyDescent="0.25">
      <c r="A13690" t="s">
        <v>399</v>
      </c>
      <c r="B13690" t="s">
        <v>229</v>
      </c>
      <c r="C13690" s="1">
        <v>0.301622232944806</v>
      </c>
    </row>
    <row r="13691" spans="1:3" x14ac:dyDescent="0.25">
      <c r="A13691" t="s">
        <v>399</v>
      </c>
      <c r="B13691" t="s">
        <v>400</v>
      </c>
      <c r="C13691" s="1">
        <v>0.29816025707757299</v>
      </c>
    </row>
    <row r="13692" spans="1:3" x14ac:dyDescent="0.25">
      <c r="A13692" t="s">
        <v>399</v>
      </c>
      <c r="B13692" t="s">
        <v>231</v>
      </c>
      <c r="C13692" s="1">
        <v>0.291114999561568</v>
      </c>
    </row>
    <row r="13693" spans="1:3" x14ac:dyDescent="0.25">
      <c r="A13693" t="s">
        <v>399</v>
      </c>
      <c r="B13693" t="s">
        <v>234</v>
      </c>
      <c r="C13693" s="1">
        <v>0.29678983082284499</v>
      </c>
    </row>
    <row r="13694" spans="1:3" x14ac:dyDescent="0.25">
      <c r="A13694" t="s">
        <v>399</v>
      </c>
      <c r="B13694" t="s">
        <v>414</v>
      </c>
      <c r="C13694" s="1">
        <v>0.30097347241884098</v>
      </c>
    </row>
    <row r="13695" spans="1:3" x14ac:dyDescent="0.25">
      <c r="A13695" t="s">
        <v>399</v>
      </c>
      <c r="B13695" t="s">
        <v>236</v>
      </c>
      <c r="C13695" s="1">
        <v>0.33113411894252398</v>
      </c>
    </row>
    <row r="13696" spans="1:3" x14ac:dyDescent="0.25">
      <c r="A13696" t="s">
        <v>399</v>
      </c>
      <c r="B13696" t="s">
        <v>141</v>
      </c>
      <c r="C13696" s="1">
        <v>0.32292947893931501</v>
      </c>
    </row>
    <row r="13697" spans="1:3" x14ac:dyDescent="0.25">
      <c r="A13697" t="s">
        <v>399</v>
      </c>
      <c r="B13697" t="s">
        <v>346</v>
      </c>
      <c r="C13697" s="1">
        <v>0.291059331010593</v>
      </c>
    </row>
    <row r="13698" spans="1:3" x14ac:dyDescent="0.25">
      <c r="A13698" t="s">
        <v>399</v>
      </c>
      <c r="B13698" t="s">
        <v>350</v>
      </c>
      <c r="C13698" s="1">
        <v>0.319318702853021</v>
      </c>
    </row>
    <row r="13699" spans="1:3" x14ac:dyDescent="0.25">
      <c r="A13699" t="s">
        <v>399</v>
      </c>
      <c r="B13699" t="s">
        <v>237</v>
      </c>
      <c r="C13699" s="1">
        <v>0.30700102372319599</v>
      </c>
    </row>
    <row r="13700" spans="1:3" x14ac:dyDescent="0.25">
      <c r="A13700" t="s">
        <v>399</v>
      </c>
      <c r="B13700" t="s">
        <v>239</v>
      </c>
      <c r="C13700" s="1">
        <v>0.30925246772356502</v>
      </c>
    </row>
    <row r="13701" spans="1:3" x14ac:dyDescent="0.25">
      <c r="A13701" t="s">
        <v>399</v>
      </c>
      <c r="B13701" t="s">
        <v>425</v>
      </c>
      <c r="C13701" s="1">
        <v>0.29315532447140102</v>
      </c>
    </row>
    <row r="13702" spans="1:3" x14ac:dyDescent="0.25">
      <c r="A13702" t="s">
        <v>399</v>
      </c>
      <c r="B13702" t="s">
        <v>242</v>
      </c>
      <c r="C13702" s="1">
        <v>0.33489686906475802</v>
      </c>
    </row>
    <row r="13703" spans="1:3" x14ac:dyDescent="0.25">
      <c r="A13703" t="s">
        <v>399</v>
      </c>
      <c r="B13703" t="s">
        <v>243</v>
      </c>
      <c r="C13703" s="1">
        <v>0.31911230068492302</v>
      </c>
    </row>
    <row r="13704" spans="1:3" x14ac:dyDescent="0.25">
      <c r="A13704" t="s">
        <v>399</v>
      </c>
      <c r="B13704" t="s">
        <v>359</v>
      </c>
      <c r="C13704" s="1">
        <v>0.29115944034469898</v>
      </c>
    </row>
    <row r="13705" spans="1:3" x14ac:dyDescent="0.25">
      <c r="A13705" t="s">
        <v>399</v>
      </c>
      <c r="B13705" t="s">
        <v>360</v>
      </c>
      <c r="C13705" s="1">
        <v>0.31487417362446102</v>
      </c>
    </row>
    <row r="13706" spans="1:3" x14ac:dyDescent="0.25">
      <c r="A13706" t="s">
        <v>399</v>
      </c>
      <c r="B13706" t="s">
        <v>361</v>
      </c>
      <c r="C13706" s="1">
        <v>0.32819078013080499</v>
      </c>
    </row>
    <row r="13707" spans="1:3" x14ac:dyDescent="0.25">
      <c r="A13707" t="s">
        <v>399</v>
      </c>
      <c r="B13707" t="s">
        <v>246</v>
      </c>
      <c r="C13707" s="1">
        <v>0.32119832283745903</v>
      </c>
    </row>
    <row r="13708" spans="1:3" x14ac:dyDescent="0.25">
      <c r="A13708" t="s">
        <v>399</v>
      </c>
      <c r="B13708" t="s">
        <v>247</v>
      </c>
      <c r="C13708" s="1">
        <v>0.305892121500421</v>
      </c>
    </row>
    <row r="13709" spans="1:3" x14ac:dyDescent="0.25">
      <c r="A13709" t="s">
        <v>399</v>
      </c>
      <c r="B13709" t="s">
        <v>403</v>
      </c>
      <c r="C13709" s="1">
        <v>0.30518197969271599</v>
      </c>
    </row>
    <row r="13710" spans="1:3" x14ac:dyDescent="0.25">
      <c r="A13710" t="s">
        <v>399</v>
      </c>
      <c r="B13710" t="s">
        <v>250</v>
      </c>
      <c r="C13710" s="1">
        <v>0.32359412239483998</v>
      </c>
    </row>
    <row r="13711" spans="1:3" x14ac:dyDescent="0.25">
      <c r="A13711" t="s">
        <v>399</v>
      </c>
      <c r="B13711" t="s">
        <v>365</v>
      </c>
      <c r="C13711" s="1">
        <v>0.34030404890740601</v>
      </c>
    </row>
    <row r="13712" spans="1:3" x14ac:dyDescent="0.25">
      <c r="A13712" t="s">
        <v>399</v>
      </c>
      <c r="B13712" t="s">
        <v>404</v>
      </c>
      <c r="C13712" s="1">
        <v>0.31202771371712201</v>
      </c>
    </row>
    <row r="13713" spans="1:3" x14ac:dyDescent="0.25">
      <c r="A13713" t="s">
        <v>399</v>
      </c>
      <c r="B13713" t="s">
        <v>368</v>
      </c>
      <c r="C13713" s="1">
        <v>0.333309594469132</v>
      </c>
    </row>
    <row r="13714" spans="1:3" x14ac:dyDescent="0.25">
      <c r="A13714" t="s">
        <v>399</v>
      </c>
      <c r="B13714" t="s">
        <v>416</v>
      </c>
      <c r="C13714" s="1">
        <v>0.32334052378441203</v>
      </c>
    </row>
    <row r="13715" spans="1:3" x14ac:dyDescent="0.25">
      <c r="A13715" t="s">
        <v>399</v>
      </c>
      <c r="B13715" t="s">
        <v>369</v>
      </c>
      <c r="C13715" s="1">
        <v>0.30307874581289801</v>
      </c>
    </row>
    <row r="13716" spans="1:3" x14ac:dyDescent="0.25">
      <c r="A13716" t="s">
        <v>399</v>
      </c>
      <c r="B13716" t="s">
        <v>371</v>
      </c>
      <c r="C13716" s="1">
        <v>0.30686255862677198</v>
      </c>
    </row>
    <row r="13717" spans="1:3" x14ac:dyDescent="0.25">
      <c r="A13717" t="s">
        <v>399</v>
      </c>
      <c r="B13717" t="s">
        <v>261</v>
      </c>
      <c r="C13717" s="1">
        <v>0.336172101300382</v>
      </c>
    </row>
    <row r="13718" spans="1:3" x14ac:dyDescent="0.25">
      <c r="A13718" t="s">
        <v>399</v>
      </c>
      <c r="B13718" t="s">
        <v>262</v>
      </c>
      <c r="C13718" s="1">
        <v>0.33799471679660098</v>
      </c>
    </row>
    <row r="13719" spans="1:3" x14ac:dyDescent="0.25">
      <c r="A13719" t="s">
        <v>399</v>
      </c>
      <c r="B13719" t="s">
        <v>417</v>
      </c>
      <c r="C13719" s="1">
        <v>0.32557746746757998</v>
      </c>
    </row>
    <row r="13720" spans="1:3" x14ac:dyDescent="0.25">
      <c r="A13720" t="s">
        <v>399</v>
      </c>
      <c r="B13720" t="s">
        <v>264</v>
      </c>
      <c r="C13720" s="1">
        <v>0.30421410279626798</v>
      </c>
    </row>
    <row r="13721" spans="1:3" x14ac:dyDescent="0.25">
      <c r="A13721" t="s">
        <v>399</v>
      </c>
      <c r="B13721" t="s">
        <v>372</v>
      </c>
      <c r="C13721" s="1">
        <v>0.30384586197819402</v>
      </c>
    </row>
    <row r="13722" spans="1:3" x14ac:dyDescent="0.25">
      <c r="A13722" t="s">
        <v>399</v>
      </c>
      <c r="B13722" t="s">
        <v>383</v>
      </c>
      <c r="C13722" s="1">
        <v>0.34513717951498302</v>
      </c>
    </row>
    <row r="13723" spans="1:3" x14ac:dyDescent="0.25">
      <c r="A13723" t="s">
        <v>399</v>
      </c>
      <c r="B13723" t="s">
        <v>406</v>
      </c>
      <c r="C13723" s="1">
        <v>0.29293594947941898</v>
      </c>
    </row>
    <row r="13724" spans="1:3" x14ac:dyDescent="0.25">
      <c r="A13724" t="s">
        <v>399</v>
      </c>
      <c r="B13724" t="s">
        <v>267</v>
      </c>
      <c r="C13724" s="1">
        <v>0.30293827546269703</v>
      </c>
    </row>
    <row r="13725" spans="1:3" x14ac:dyDescent="0.25">
      <c r="A13725" t="s">
        <v>399</v>
      </c>
      <c r="B13725" t="s">
        <v>268</v>
      </c>
      <c r="C13725" s="1">
        <v>0.29463891441741002</v>
      </c>
    </row>
    <row r="13726" spans="1:3" x14ac:dyDescent="0.25">
      <c r="A13726" t="s">
        <v>399</v>
      </c>
      <c r="B13726" t="s">
        <v>271</v>
      </c>
      <c r="C13726" s="1">
        <v>0.29986912734492899</v>
      </c>
    </row>
    <row r="13727" spans="1:3" x14ac:dyDescent="0.25">
      <c r="A13727" t="s">
        <v>399</v>
      </c>
      <c r="B13727" t="s">
        <v>407</v>
      </c>
      <c r="C13727" s="1">
        <v>0.32301380739918401</v>
      </c>
    </row>
    <row r="13728" spans="1:3" x14ac:dyDescent="0.25">
      <c r="A13728" t="s">
        <v>399</v>
      </c>
      <c r="B13728" t="s">
        <v>272</v>
      </c>
      <c r="C13728" s="1">
        <v>0.29571006781951797</v>
      </c>
    </row>
    <row r="13729" spans="1:3" x14ac:dyDescent="0.25">
      <c r="A13729" t="s">
        <v>335</v>
      </c>
      <c r="B13729" t="s">
        <v>224</v>
      </c>
      <c r="C13729" s="1">
        <v>0.28905525759248002</v>
      </c>
    </row>
    <row r="13730" spans="1:3" x14ac:dyDescent="0.25">
      <c r="A13730" t="s">
        <v>335</v>
      </c>
      <c r="B13730" t="s">
        <v>137</v>
      </c>
      <c r="C13730" s="1">
        <v>0.31362954527457299</v>
      </c>
    </row>
    <row r="13731" spans="1:3" x14ac:dyDescent="0.25">
      <c r="A13731" t="s">
        <v>335</v>
      </c>
      <c r="B13731" t="s">
        <v>227</v>
      </c>
      <c r="C13731" s="1">
        <v>0.300118055379413</v>
      </c>
    </row>
    <row r="13732" spans="1:3" x14ac:dyDescent="0.25">
      <c r="A13732" t="s">
        <v>335</v>
      </c>
      <c r="B13732" t="s">
        <v>231</v>
      </c>
      <c r="C13732" s="1">
        <v>0.30042348109578798</v>
      </c>
    </row>
    <row r="13733" spans="1:3" x14ac:dyDescent="0.25">
      <c r="A13733" t="s">
        <v>335</v>
      </c>
      <c r="B13733" t="s">
        <v>233</v>
      </c>
      <c r="C13733" s="1">
        <v>0.33705467017583901</v>
      </c>
    </row>
    <row r="13734" spans="1:3" x14ac:dyDescent="0.25">
      <c r="A13734" t="s">
        <v>335</v>
      </c>
      <c r="B13734" t="s">
        <v>239</v>
      </c>
      <c r="C13734" s="1">
        <v>0.300753556816443</v>
      </c>
    </row>
    <row r="13735" spans="1:3" x14ac:dyDescent="0.25">
      <c r="A13735" t="s">
        <v>335</v>
      </c>
      <c r="B13735" t="s">
        <v>242</v>
      </c>
      <c r="C13735" s="1">
        <v>0.32678013347610801</v>
      </c>
    </row>
    <row r="13736" spans="1:3" x14ac:dyDescent="0.25">
      <c r="A13736" t="s">
        <v>335</v>
      </c>
      <c r="B13736" t="s">
        <v>251</v>
      </c>
      <c r="C13736" s="1">
        <v>0.29137817639675001</v>
      </c>
    </row>
    <row r="13737" spans="1:3" x14ac:dyDescent="0.25">
      <c r="A13737" t="s">
        <v>335</v>
      </c>
      <c r="B13737" t="s">
        <v>263</v>
      </c>
      <c r="C13737" s="1">
        <v>0.30452350033546599</v>
      </c>
    </row>
    <row r="13738" spans="1:3" x14ac:dyDescent="0.25">
      <c r="A13738" t="s">
        <v>335</v>
      </c>
      <c r="B13738" t="s">
        <v>271</v>
      </c>
      <c r="C13738" s="1">
        <v>0.34045120191002098</v>
      </c>
    </row>
    <row r="13739" spans="1:3" x14ac:dyDescent="0.25">
      <c r="A13739" t="s">
        <v>335</v>
      </c>
      <c r="B13739" t="s">
        <v>153</v>
      </c>
      <c r="C13739" s="1">
        <v>0.29401032014798401</v>
      </c>
    </row>
    <row r="13740" spans="1:3" x14ac:dyDescent="0.25">
      <c r="A13740" t="s">
        <v>336</v>
      </c>
      <c r="B13740" t="s">
        <v>162</v>
      </c>
      <c r="C13740" s="1">
        <v>0.32445409826432098</v>
      </c>
    </row>
    <row r="13741" spans="1:3" x14ac:dyDescent="0.25">
      <c r="A13741" t="s">
        <v>336</v>
      </c>
      <c r="B13741" t="s">
        <v>227</v>
      </c>
      <c r="C13741" s="1">
        <v>0.31990009713835399</v>
      </c>
    </row>
    <row r="13742" spans="1:3" x14ac:dyDescent="0.25">
      <c r="A13742" t="s">
        <v>336</v>
      </c>
      <c r="B13742" t="s">
        <v>229</v>
      </c>
      <c r="C13742" s="1">
        <v>0.30435401965852799</v>
      </c>
    </row>
    <row r="13743" spans="1:3" x14ac:dyDescent="0.25">
      <c r="A13743" t="s">
        <v>336</v>
      </c>
      <c r="B13743" t="s">
        <v>232</v>
      </c>
      <c r="C13743" s="1">
        <v>0.30287571223318999</v>
      </c>
    </row>
    <row r="13744" spans="1:3" x14ac:dyDescent="0.25">
      <c r="A13744" t="s">
        <v>336</v>
      </c>
      <c r="B13744" t="s">
        <v>140</v>
      </c>
      <c r="C13744" s="1">
        <v>0.29147456637811198</v>
      </c>
    </row>
    <row r="13745" spans="1:3" x14ac:dyDescent="0.25">
      <c r="A13745" t="s">
        <v>336</v>
      </c>
      <c r="B13745" t="s">
        <v>141</v>
      </c>
      <c r="C13745" s="1">
        <v>0.30948232822194799</v>
      </c>
    </row>
    <row r="13746" spans="1:3" x14ac:dyDescent="0.25">
      <c r="A13746" t="s">
        <v>336</v>
      </c>
      <c r="B13746" t="s">
        <v>237</v>
      </c>
      <c r="C13746" s="1">
        <v>0.302390974895135</v>
      </c>
    </row>
    <row r="13747" spans="1:3" x14ac:dyDescent="0.25">
      <c r="A13747" t="s">
        <v>336</v>
      </c>
      <c r="B13747" t="s">
        <v>239</v>
      </c>
      <c r="C13747" s="1">
        <v>0.33267585998199301</v>
      </c>
    </row>
    <row r="13748" spans="1:3" x14ac:dyDescent="0.25">
      <c r="A13748" t="s">
        <v>336</v>
      </c>
      <c r="B13748" t="s">
        <v>142</v>
      </c>
      <c r="C13748" s="1">
        <v>0.31235741650875298</v>
      </c>
    </row>
    <row r="13749" spans="1:3" x14ac:dyDescent="0.25">
      <c r="A13749" t="s">
        <v>336</v>
      </c>
      <c r="B13749" t="s">
        <v>242</v>
      </c>
      <c r="C13749" s="1">
        <v>0.32548580951529998</v>
      </c>
    </row>
    <row r="13750" spans="1:3" x14ac:dyDescent="0.25">
      <c r="A13750" t="s">
        <v>336</v>
      </c>
      <c r="B13750" t="s">
        <v>146</v>
      </c>
      <c r="C13750" s="1">
        <v>0.31537546449863502</v>
      </c>
    </row>
    <row r="13751" spans="1:3" x14ac:dyDescent="0.25">
      <c r="A13751" t="s">
        <v>336</v>
      </c>
      <c r="B13751" t="s">
        <v>243</v>
      </c>
      <c r="C13751" s="1">
        <v>0.29811529571421402</v>
      </c>
    </row>
    <row r="13752" spans="1:3" x14ac:dyDescent="0.25">
      <c r="A13752" t="s">
        <v>336</v>
      </c>
      <c r="B13752" t="s">
        <v>244</v>
      </c>
      <c r="C13752" s="1">
        <v>0.29029189917209403</v>
      </c>
    </row>
    <row r="13753" spans="1:3" x14ac:dyDescent="0.25">
      <c r="A13753" t="s">
        <v>336</v>
      </c>
      <c r="B13753" t="s">
        <v>245</v>
      </c>
      <c r="C13753" s="1">
        <v>0.30321883833804503</v>
      </c>
    </row>
    <row r="13754" spans="1:3" x14ac:dyDescent="0.25">
      <c r="A13754" t="s">
        <v>336</v>
      </c>
      <c r="B13754" t="s">
        <v>247</v>
      </c>
      <c r="C13754" s="1">
        <v>0.30731052809508802</v>
      </c>
    </row>
    <row r="13755" spans="1:3" x14ac:dyDescent="0.25">
      <c r="A13755" t="s">
        <v>336</v>
      </c>
      <c r="B13755" t="s">
        <v>253</v>
      </c>
      <c r="C13755" s="1">
        <v>0.31953890608740498</v>
      </c>
    </row>
    <row r="13756" spans="1:3" x14ac:dyDescent="0.25">
      <c r="A13756" t="s">
        <v>336</v>
      </c>
      <c r="B13756" t="s">
        <v>152</v>
      </c>
      <c r="C13756" s="1">
        <v>0.29521053602756397</v>
      </c>
    </row>
    <row r="13757" spans="1:3" x14ac:dyDescent="0.25">
      <c r="A13757" t="s">
        <v>336</v>
      </c>
      <c r="B13757" t="s">
        <v>254</v>
      </c>
      <c r="C13757" s="1">
        <v>0.300843619443107</v>
      </c>
    </row>
    <row r="13758" spans="1:3" x14ac:dyDescent="0.25">
      <c r="A13758" t="s">
        <v>336</v>
      </c>
      <c r="B13758" t="s">
        <v>255</v>
      </c>
      <c r="C13758" s="1">
        <v>0.30274189429786402</v>
      </c>
    </row>
    <row r="13759" spans="1:3" x14ac:dyDescent="0.25">
      <c r="A13759" t="s">
        <v>336</v>
      </c>
      <c r="B13759" t="s">
        <v>153</v>
      </c>
      <c r="C13759" s="1">
        <v>0.32190334199584703</v>
      </c>
    </row>
    <row r="13760" spans="1:3" x14ac:dyDescent="0.25">
      <c r="A13760" t="s">
        <v>224</v>
      </c>
      <c r="B13760" t="s">
        <v>155</v>
      </c>
      <c r="C13760" s="1">
        <v>0.30580566709357998</v>
      </c>
    </row>
    <row r="13761" spans="1:3" x14ac:dyDescent="0.25">
      <c r="A13761" t="s">
        <v>224</v>
      </c>
      <c r="B13761" t="s">
        <v>481</v>
      </c>
      <c r="C13761" s="1">
        <v>0.29517726862244298</v>
      </c>
    </row>
    <row r="13762" spans="1:3" x14ac:dyDescent="0.25">
      <c r="A13762" t="s">
        <v>224</v>
      </c>
      <c r="B13762" t="s">
        <v>137</v>
      </c>
      <c r="C13762" s="1">
        <v>0.32565942310084101</v>
      </c>
    </row>
    <row r="13763" spans="1:3" x14ac:dyDescent="0.25">
      <c r="A13763" t="s">
        <v>224</v>
      </c>
      <c r="B13763" t="s">
        <v>227</v>
      </c>
      <c r="C13763" s="1">
        <v>0.322207007966061</v>
      </c>
    </row>
    <row r="13764" spans="1:3" x14ac:dyDescent="0.25">
      <c r="A13764" t="s">
        <v>224</v>
      </c>
      <c r="B13764" t="s">
        <v>228</v>
      </c>
      <c r="C13764" s="1">
        <v>0.29484287249447799</v>
      </c>
    </row>
    <row r="13765" spans="1:3" x14ac:dyDescent="0.25">
      <c r="A13765" t="s">
        <v>224</v>
      </c>
      <c r="B13765" t="s">
        <v>233</v>
      </c>
      <c r="C13765" s="1">
        <v>0.315299925593507</v>
      </c>
    </row>
    <row r="13766" spans="1:3" x14ac:dyDescent="0.25">
      <c r="A13766" t="s">
        <v>224</v>
      </c>
      <c r="B13766" t="s">
        <v>140</v>
      </c>
      <c r="C13766" s="1">
        <v>0.30130586665318299</v>
      </c>
    </row>
    <row r="13767" spans="1:3" x14ac:dyDescent="0.25">
      <c r="A13767" t="s">
        <v>224</v>
      </c>
      <c r="B13767" t="s">
        <v>141</v>
      </c>
      <c r="C13767" s="1">
        <v>0.29473792887419098</v>
      </c>
    </row>
    <row r="13768" spans="1:3" x14ac:dyDescent="0.25">
      <c r="A13768" t="s">
        <v>224</v>
      </c>
      <c r="B13768" t="s">
        <v>347</v>
      </c>
      <c r="C13768" s="1">
        <v>0.29713218673755498</v>
      </c>
    </row>
    <row r="13769" spans="1:3" x14ac:dyDescent="0.25">
      <c r="A13769" t="s">
        <v>224</v>
      </c>
      <c r="B13769" t="s">
        <v>237</v>
      </c>
      <c r="C13769" s="1">
        <v>0.303046125481575</v>
      </c>
    </row>
    <row r="13770" spans="1:3" x14ac:dyDescent="0.25">
      <c r="A13770" t="s">
        <v>224</v>
      </c>
      <c r="B13770" t="s">
        <v>239</v>
      </c>
      <c r="C13770" s="1">
        <v>0.33663312606532197</v>
      </c>
    </row>
    <row r="13771" spans="1:3" x14ac:dyDescent="0.25">
      <c r="A13771" t="s">
        <v>224</v>
      </c>
      <c r="B13771" t="s">
        <v>381</v>
      </c>
      <c r="C13771" s="1">
        <v>0.291526800325141</v>
      </c>
    </row>
    <row r="13772" spans="1:3" x14ac:dyDescent="0.25">
      <c r="A13772" t="s">
        <v>224</v>
      </c>
      <c r="B13772" t="s">
        <v>143</v>
      </c>
      <c r="C13772" s="1">
        <v>0.29487467156550901</v>
      </c>
    </row>
    <row r="13773" spans="1:3" x14ac:dyDescent="0.25">
      <c r="A13773" t="s">
        <v>224</v>
      </c>
      <c r="B13773" t="s">
        <v>240</v>
      </c>
      <c r="C13773" s="1">
        <v>0.30126909922877498</v>
      </c>
    </row>
    <row r="13774" spans="1:3" x14ac:dyDescent="0.25">
      <c r="A13774" t="s">
        <v>224</v>
      </c>
      <c r="B13774" t="s">
        <v>242</v>
      </c>
      <c r="C13774" s="1">
        <v>0.34927836735481299</v>
      </c>
    </row>
    <row r="13775" spans="1:3" x14ac:dyDescent="0.25">
      <c r="A13775" t="s">
        <v>224</v>
      </c>
      <c r="B13775" t="s">
        <v>146</v>
      </c>
      <c r="C13775" s="1">
        <v>0.30440400669202899</v>
      </c>
    </row>
    <row r="13776" spans="1:3" x14ac:dyDescent="0.25">
      <c r="A13776" t="s">
        <v>224</v>
      </c>
      <c r="B13776" t="s">
        <v>357</v>
      </c>
      <c r="C13776" s="1">
        <v>0.29658479379173602</v>
      </c>
    </row>
    <row r="13777" spans="1:3" x14ac:dyDescent="0.25">
      <c r="A13777" t="s">
        <v>224</v>
      </c>
      <c r="B13777" t="s">
        <v>415</v>
      </c>
      <c r="C13777" s="1">
        <v>0.29857802144769302</v>
      </c>
    </row>
    <row r="13778" spans="1:3" x14ac:dyDescent="0.25">
      <c r="A13778" t="s">
        <v>224</v>
      </c>
      <c r="B13778" t="s">
        <v>244</v>
      </c>
      <c r="C13778" s="1">
        <v>0.29079399974655901</v>
      </c>
    </row>
    <row r="13779" spans="1:3" x14ac:dyDescent="0.25">
      <c r="A13779" t="s">
        <v>224</v>
      </c>
      <c r="B13779" t="s">
        <v>251</v>
      </c>
      <c r="C13779" s="1">
        <v>0.312535012208213</v>
      </c>
    </row>
    <row r="13780" spans="1:3" x14ac:dyDescent="0.25">
      <c r="A13780" t="s">
        <v>224</v>
      </c>
      <c r="B13780" t="s">
        <v>253</v>
      </c>
      <c r="C13780" s="1">
        <v>0.32237151871403202</v>
      </c>
    </row>
    <row r="13781" spans="1:3" x14ac:dyDescent="0.25">
      <c r="A13781" t="s">
        <v>224</v>
      </c>
      <c r="B13781" t="s">
        <v>263</v>
      </c>
      <c r="C13781" s="1">
        <v>0.31959296081192101</v>
      </c>
    </row>
    <row r="13782" spans="1:3" x14ac:dyDescent="0.25">
      <c r="A13782" t="s">
        <v>224</v>
      </c>
      <c r="B13782" t="s">
        <v>265</v>
      </c>
      <c r="C13782" s="1">
        <v>0.29284940008586102</v>
      </c>
    </row>
    <row r="13783" spans="1:3" x14ac:dyDescent="0.25">
      <c r="A13783" t="s">
        <v>224</v>
      </c>
      <c r="B13783" t="s">
        <v>269</v>
      </c>
      <c r="C13783" s="1">
        <v>0.29803103758823202</v>
      </c>
    </row>
    <row r="13784" spans="1:3" x14ac:dyDescent="0.25">
      <c r="A13784" t="s">
        <v>224</v>
      </c>
      <c r="B13784" t="s">
        <v>271</v>
      </c>
      <c r="C13784" s="1">
        <v>0.319658661266079</v>
      </c>
    </row>
    <row r="13785" spans="1:3" x14ac:dyDescent="0.25">
      <c r="A13785" t="s">
        <v>224</v>
      </c>
      <c r="B13785" t="s">
        <v>376</v>
      </c>
      <c r="C13785" s="1">
        <v>0.30448311545610102</v>
      </c>
    </row>
    <row r="13786" spans="1:3" x14ac:dyDescent="0.25">
      <c r="A13786" t="s">
        <v>224</v>
      </c>
      <c r="B13786" t="s">
        <v>153</v>
      </c>
      <c r="C13786" s="1">
        <v>0.32771830003716401</v>
      </c>
    </row>
    <row r="13787" spans="1:3" x14ac:dyDescent="0.25">
      <c r="A13787" t="s">
        <v>337</v>
      </c>
      <c r="B13787" t="s">
        <v>162</v>
      </c>
      <c r="C13787" s="1">
        <v>0.29519281561940602</v>
      </c>
    </row>
    <row r="13788" spans="1:3" x14ac:dyDescent="0.25">
      <c r="A13788" t="s">
        <v>337</v>
      </c>
      <c r="B13788" t="s">
        <v>303</v>
      </c>
      <c r="C13788" s="1">
        <v>0.29783643893781298</v>
      </c>
    </row>
    <row r="13789" spans="1:3" x14ac:dyDescent="0.25">
      <c r="A13789" t="s">
        <v>337</v>
      </c>
      <c r="B13789" t="s">
        <v>192</v>
      </c>
      <c r="C13789" s="1">
        <v>0.29646521176769097</v>
      </c>
    </row>
    <row r="13790" spans="1:3" x14ac:dyDescent="0.25">
      <c r="A13790" t="s">
        <v>337</v>
      </c>
      <c r="B13790" t="s">
        <v>219</v>
      </c>
      <c r="C13790" s="1">
        <v>0.342209145573805</v>
      </c>
    </row>
    <row r="13791" spans="1:3" x14ac:dyDescent="0.25">
      <c r="A13791" t="s">
        <v>337</v>
      </c>
      <c r="B13791" t="s">
        <v>225</v>
      </c>
      <c r="C13791" s="1">
        <v>0.295042987111303</v>
      </c>
    </row>
    <row r="13792" spans="1:3" x14ac:dyDescent="0.25">
      <c r="A13792" t="s">
        <v>337</v>
      </c>
      <c r="B13792" t="s">
        <v>227</v>
      </c>
      <c r="C13792" s="1">
        <v>0.332916982498415</v>
      </c>
    </row>
    <row r="13793" spans="1:3" x14ac:dyDescent="0.25">
      <c r="A13793" t="s">
        <v>337</v>
      </c>
      <c r="B13793" t="s">
        <v>228</v>
      </c>
      <c r="C13793" s="1">
        <v>0.319501045224727</v>
      </c>
    </row>
    <row r="13794" spans="1:3" x14ac:dyDescent="0.25">
      <c r="A13794" t="s">
        <v>337</v>
      </c>
      <c r="B13794" t="s">
        <v>229</v>
      </c>
      <c r="C13794" s="1">
        <v>0.31747649855260701</v>
      </c>
    </row>
    <row r="13795" spans="1:3" x14ac:dyDescent="0.25">
      <c r="A13795" t="s">
        <v>337</v>
      </c>
      <c r="B13795" t="s">
        <v>341</v>
      </c>
      <c r="C13795" s="1">
        <v>0.30611687522951803</v>
      </c>
    </row>
    <row r="13796" spans="1:3" x14ac:dyDescent="0.25">
      <c r="A13796" t="s">
        <v>337</v>
      </c>
      <c r="B13796" t="s">
        <v>400</v>
      </c>
      <c r="C13796" s="1">
        <v>0.304266531246289</v>
      </c>
    </row>
    <row r="13797" spans="1:3" x14ac:dyDescent="0.25">
      <c r="A13797" t="s">
        <v>337</v>
      </c>
      <c r="B13797" t="s">
        <v>140</v>
      </c>
      <c r="C13797" s="1">
        <v>0.289394061132215</v>
      </c>
    </row>
    <row r="13798" spans="1:3" x14ac:dyDescent="0.25">
      <c r="A13798" t="s">
        <v>337</v>
      </c>
      <c r="B13798" t="s">
        <v>141</v>
      </c>
      <c r="C13798" s="1">
        <v>0.31197669557667901</v>
      </c>
    </row>
    <row r="13799" spans="1:3" x14ac:dyDescent="0.25">
      <c r="A13799" t="s">
        <v>337</v>
      </c>
      <c r="B13799" t="s">
        <v>351</v>
      </c>
      <c r="C13799" s="1">
        <v>0.30056905293438202</v>
      </c>
    </row>
    <row r="13800" spans="1:3" x14ac:dyDescent="0.25">
      <c r="A13800" t="s">
        <v>337</v>
      </c>
      <c r="B13800" t="s">
        <v>239</v>
      </c>
      <c r="C13800" s="1">
        <v>0.32898584530534603</v>
      </c>
    </row>
    <row r="13801" spans="1:3" x14ac:dyDescent="0.25">
      <c r="A13801" t="s">
        <v>337</v>
      </c>
      <c r="B13801" t="s">
        <v>142</v>
      </c>
      <c r="C13801" s="1">
        <v>0.31096316587050998</v>
      </c>
    </row>
    <row r="13802" spans="1:3" x14ac:dyDescent="0.25">
      <c r="A13802" t="s">
        <v>337</v>
      </c>
      <c r="B13802" t="s">
        <v>425</v>
      </c>
      <c r="C13802" s="1">
        <v>0.290215894782618</v>
      </c>
    </row>
    <row r="13803" spans="1:3" x14ac:dyDescent="0.25">
      <c r="A13803" t="s">
        <v>337</v>
      </c>
      <c r="B13803" t="s">
        <v>242</v>
      </c>
      <c r="C13803" s="1">
        <v>0.33858900650768398</v>
      </c>
    </row>
    <row r="13804" spans="1:3" x14ac:dyDescent="0.25">
      <c r="A13804" t="s">
        <v>337</v>
      </c>
      <c r="B13804" t="s">
        <v>146</v>
      </c>
      <c r="C13804" s="1">
        <v>0.29528440005284901</v>
      </c>
    </row>
    <row r="13805" spans="1:3" x14ac:dyDescent="0.25">
      <c r="A13805" t="s">
        <v>337</v>
      </c>
      <c r="B13805" t="s">
        <v>243</v>
      </c>
      <c r="C13805" s="1">
        <v>0.33297955680333302</v>
      </c>
    </row>
    <row r="13806" spans="1:3" x14ac:dyDescent="0.25">
      <c r="A13806" t="s">
        <v>337</v>
      </c>
      <c r="B13806" t="s">
        <v>358</v>
      </c>
      <c r="C13806" s="1">
        <v>0.31650400564711201</v>
      </c>
    </row>
    <row r="13807" spans="1:3" x14ac:dyDescent="0.25">
      <c r="A13807" t="s">
        <v>337</v>
      </c>
      <c r="B13807" t="s">
        <v>360</v>
      </c>
      <c r="C13807" s="1">
        <v>0.30216160336674802</v>
      </c>
    </row>
    <row r="13808" spans="1:3" x14ac:dyDescent="0.25">
      <c r="A13808" t="s">
        <v>337</v>
      </c>
      <c r="B13808" t="s">
        <v>361</v>
      </c>
      <c r="C13808" s="1">
        <v>0.30313120488490702</v>
      </c>
    </row>
    <row r="13809" spans="1:3" x14ac:dyDescent="0.25">
      <c r="A13809" t="s">
        <v>337</v>
      </c>
      <c r="B13809" t="s">
        <v>250</v>
      </c>
      <c r="C13809" s="1">
        <v>0.33155512046075603</v>
      </c>
    </row>
    <row r="13810" spans="1:3" x14ac:dyDescent="0.25">
      <c r="A13810" t="s">
        <v>337</v>
      </c>
      <c r="B13810" t="s">
        <v>152</v>
      </c>
      <c r="C13810" s="1">
        <v>0.32988245962465701</v>
      </c>
    </row>
    <row r="13811" spans="1:3" x14ac:dyDescent="0.25">
      <c r="A13811" t="s">
        <v>337</v>
      </c>
      <c r="B13811" t="s">
        <v>365</v>
      </c>
      <c r="C13811" s="1">
        <v>0.32687907438449798</v>
      </c>
    </row>
    <row r="13812" spans="1:3" x14ac:dyDescent="0.25">
      <c r="A13812" t="s">
        <v>337</v>
      </c>
      <c r="B13812" t="s">
        <v>404</v>
      </c>
      <c r="C13812" s="1">
        <v>0.296917680402073</v>
      </c>
    </row>
    <row r="13813" spans="1:3" x14ac:dyDescent="0.25">
      <c r="A13813" t="s">
        <v>337</v>
      </c>
      <c r="B13813" t="s">
        <v>369</v>
      </c>
      <c r="C13813" s="1">
        <v>0.31464916485531502</v>
      </c>
    </row>
    <row r="13814" spans="1:3" x14ac:dyDescent="0.25">
      <c r="A13814" t="s">
        <v>337</v>
      </c>
      <c r="B13814" t="s">
        <v>370</v>
      </c>
      <c r="C13814" s="1">
        <v>0.29393952352581398</v>
      </c>
    </row>
    <row r="13815" spans="1:3" x14ac:dyDescent="0.25">
      <c r="A13815" t="s">
        <v>337</v>
      </c>
      <c r="B13815" t="s">
        <v>405</v>
      </c>
      <c r="C13815" s="1">
        <v>0.28985406258810897</v>
      </c>
    </row>
    <row r="13816" spans="1:3" x14ac:dyDescent="0.25">
      <c r="A13816" t="s">
        <v>337</v>
      </c>
      <c r="B13816" t="s">
        <v>261</v>
      </c>
      <c r="C13816" s="1">
        <v>0.33318811933911302</v>
      </c>
    </row>
    <row r="13817" spans="1:3" x14ac:dyDescent="0.25">
      <c r="A13817" t="s">
        <v>337</v>
      </c>
      <c r="B13817" t="s">
        <v>262</v>
      </c>
      <c r="C13817" s="1">
        <v>0.31691427691069401</v>
      </c>
    </row>
    <row r="13818" spans="1:3" x14ac:dyDescent="0.25">
      <c r="A13818" t="s">
        <v>337</v>
      </c>
      <c r="B13818" t="s">
        <v>372</v>
      </c>
      <c r="C13818" s="1">
        <v>0.29689728732139897</v>
      </c>
    </row>
    <row r="13819" spans="1:3" x14ac:dyDescent="0.25">
      <c r="A13819" t="s">
        <v>337</v>
      </c>
      <c r="B13819" t="s">
        <v>383</v>
      </c>
      <c r="C13819" s="1">
        <v>0.33221856887141998</v>
      </c>
    </row>
    <row r="13820" spans="1:3" x14ac:dyDescent="0.25">
      <c r="A13820" t="s">
        <v>337</v>
      </c>
      <c r="B13820" t="s">
        <v>265</v>
      </c>
      <c r="C13820" s="1">
        <v>0.29577559906592998</v>
      </c>
    </row>
    <row r="13821" spans="1:3" x14ac:dyDescent="0.25">
      <c r="A13821" t="s">
        <v>337</v>
      </c>
      <c r="B13821" t="s">
        <v>407</v>
      </c>
      <c r="C13821" s="1">
        <v>0.30652758887960802</v>
      </c>
    </row>
    <row r="13822" spans="1:3" x14ac:dyDescent="0.25">
      <c r="A13822" t="s">
        <v>337</v>
      </c>
      <c r="B13822" t="s">
        <v>418</v>
      </c>
      <c r="C13822" s="1">
        <v>0.29116797488391799</v>
      </c>
    </row>
    <row r="13823" spans="1:3" x14ac:dyDescent="0.25">
      <c r="A13823" t="s">
        <v>337</v>
      </c>
      <c r="B13823" t="s">
        <v>272</v>
      </c>
      <c r="C13823" s="1">
        <v>0.29248691705226199</v>
      </c>
    </row>
    <row r="13824" spans="1:3" x14ac:dyDescent="0.25">
      <c r="A13824" t="s">
        <v>337</v>
      </c>
      <c r="B13824" t="s">
        <v>408</v>
      </c>
      <c r="C13824" s="1">
        <v>0.29774656033318803</v>
      </c>
    </row>
    <row r="13825" spans="1:3" x14ac:dyDescent="0.25">
      <c r="A13825" t="s">
        <v>337</v>
      </c>
      <c r="B13825" t="s">
        <v>153</v>
      </c>
      <c r="C13825" s="1">
        <v>0.29484333594587198</v>
      </c>
    </row>
    <row r="13826" spans="1:3" x14ac:dyDescent="0.25">
      <c r="A13826" t="s">
        <v>225</v>
      </c>
      <c r="B13826" t="s">
        <v>162</v>
      </c>
      <c r="C13826" s="1">
        <v>0.29898062170761402</v>
      </c>
    </row>
    <row r="13827" spans="1:3" x14ac:dyDescent="0.25">
      <c r="A13827" t="s">
        <v>225</v>
      </c>
      <c r="B13827" t="s">
        <v>118</v>
      </c>
      <c r="C13827" s="1">
        <v>0.29180680823617999</v>
      </c>
    </row>
    <row r="13828" spans="1:3" x14ac:dyDescent="0.25">
      <c r="A13828" t="s">
        <v>225</v>
      </c>
      <c r="B13828" t="s">
        <v>219</v>
      </c>
      <c r="C13828" s="1">
        <v>0.33696281320311</v>
      </c>
    </row>
    <row r="13829" spans="1:3" x14ac:dyDescent="0.25">
      <c r="A13829" t="s">
        <v>225</v>
      </c>
      <c r="B13829" t="s">
        <v>227</v>
      </c>
      <c r="C13829" s="1">
        <v>0.341069090951645</v>
      </c>
    </row>
    <row r="13830" spans="1:3" x14ac:dyDescent="0.25">
      <c r="A13830" t="s">
        <v>225</v>
      </c>
      <c r="B13830" t="s">
        <v>228</v>
      </c>
      <c r="C13830" s="1">
        <v>0.36152521899642898</v>
      </c>
    </row>
    <row r="13831" spans="1:3" x14ac:dyDescent="0.25">
      <c r="A13831" t="s">
        <v>225</v>
      </c>
      <c r="B13831" t="s">
        <v>229</v>
      </c>
      <c r="C13831" s="1">
        <v>0.30275671041566099</v>
      </c>
    </row>
    <row r="13832" spans="1:3" x14ac:dyDescent="0.25">
      <c r="A13832" t="s">
        <v>225</v>
      </c>
      <c r="B13832" t="s">
        <v>400</v>
      </c>
      <c r="C13832" s="1">
        <v>0.29450099669853902</v>
      </c>
    </row>
    <row r="13833" spans="1:3" x14ac:dyDescent="0.25">
      <c r="A13833" t="s">
        <v>225</v>
      </c>
      <c r="B13833" t="s">
        <v>231</v>
      </c>
      <c r="C13833" s="1">
        <v>0.31179013423741803</v>
      </c>
    </row>
    <row r="13834" spans="1:3" x14ac:dyDescent="0.25">
      <c r="A13834" t="s">
        <v>225</v>
      </c>
      <c r="B13834" t="s">
        <v>140</v>
      </c>
      <c r="C13834" s="1">
        <v>0.309527494754334</v>
      </c>
    </row>
    <row r="13835" spans="1:3" x14ac:dyDescent="0.25">
      <c r="A13835" t="s">
        <v>225</v>
      </c>
      <c r="B13835" t="s">
        <v>234</v>
      </c>
      <c r="C13835" s="1">
        <v>0.29706671744332303</v>
      </c>
    </row>
    <row r="13836" spans="1:3" x14ac:dyDescent="0.25">
      <c r="A13836" t="s">
        <v>225</v>
      </c>
      <c r="B13836" t="s">
        <v>414</v>
      </c>
      <c r="C13836" s="1">
        <v>0.296409042221561</v>
      </c>
    </row>
    <row r="13837" spans="1:3" x14ac:dyDescent="0.25">
      <c r="A13837" t="s">
        <v>225</v>
      </c>
      <c r="B13837" t="s">
        <v>236</v>
      </c>
      <c r="C13837" s="1">
        <v>0.338711307424373</v>
      </c>
    </row>
    <row r="13838" spans="1:3" x14ac:dyDescent="0.25">
      <c r="A13838" t="s">
        <v>225</v>
      </c>
      <c r="B13838" t="s">
        <v>141</v>
      </c>
      <c r="C13838" s="1">
        <v>0.31617801758668101</v>
      </c>
    </row>
    <row r="13839" spans="1:3" x14ac:dyDescent="0.25">
      <c r="A13839" t="s">
        <v>225</v>
      </c>
      <c r="B13839" t="s">
        <v>350</v>
      </c>
      <c r="C13839" s="1">
        <v>0.33416956182806801</v>
      </c>
    </row>
    <row r="13840" spans="1:3" x14ac:dyDescent="0.25">
      <c r="A13840" t="s">
        <v>225</v>
      </c>
      <c r="B13840" t="s">
        <v>388</v>
      </c>
      <c r="C13840" s="1">
        <v>0.29039634236589001</v>
      </c>
    </row>
    <row r="13841" spans="1:3" x14ac:dyDescent="0.25">
      <c r="A13841" t="s">
        <v>225</v>
      </c>
      <c r="B13841" t="s">
        <v>237</v>
      </c>
      <c r="C13841" s="1">
        <v>0.29026672233091</v>
      </c>
    </row>
    <row r="13842" spans="1:3" x14ac:dyDescent="0.25">
      <c r="A13842" t="s">
        <v>225</v>
      </c>
      <c r="B13842" t="s">
        <v>239</v>
      </c>
      <c r="C13842" s="1">
        <v>0.31394373401375503</v>
      </c>
    </row>
    <row r="13843" spans="1:3" x14ac:dyDescent="0.25">
      <c r="A13843" t="s">
        <v>225</v>
      </c>
      <c r="B13843" t="s">
        <v>242</v>
      </c>
      <c r="C13843" s="1">
        <v>0.35172336448681302</v>
      </c>
    </row>
    <row r="13844" spans="1:3" x14ac:dyDescent="0.25">
      <c r="A13844" t="s">
        <v>225</v>
      </c>
      <c r="B13844" t="s">
        <v>243</v>
      </c>
      <c r="C13844" s="1">
        <v>0.313036720528515</v>
      </c>
    </row>
    <row r="13845" spans="1:3" x14ac:dyDescent="0.25">
      <c r="A13845" t="s">
        <v>225</v>
      </c>
      <c r="B13845" t="s">
        <v>360</v>
      </c>
      <c r="C13845" s="1">
        <v>0.32186784527601497</v>
      </c>
    </row>
    <row r="13846" spans="1:3" x14ac:dyDescent="0.25">
      <c r="A13846" t="s">
        <v>225</v>
      </c>
      <c r="B13846" t="s">
        <v>361</v>
      </c>
      <c r="C13846" s="1">
        <v>0.33990960277750498</v>
      </c>
    </row>
    <row r="13847" spans="1:3" x14ac:dyDescent="0.25">
      <c r="A13847" t="s">
        <v>225</v>
      </c>
      <c r="B13847" t="s">
        <v>246</v>
      </c>
      <c r="C13847" s="1">
        <v>0.32709467023991101</v>
      </c>
    </row>
    <row r="13848" spans="1:3" x14ac:dyDescent="0.25">
      <c r="A13848" t="s">
        <v>225</v>
      </c>
      <c r="B13848" t="s">
        <v>247</v>
      </c>
      <c r="C13848" s="1">
        <v>0.29566462134868199</v>
      </c>
    </row>
    <row r="13849" spans="1:3" x14ac:dyDescent="0.25">
      <c r="A13849" t="s">
        <v>225</v>
      </c>
      <c r="B13849" t="s">
        <v>403</v>
      </c>
      <c r="C13849" s="1">
        <v>0.29400216799558798</v>
      </c>
    </row>
    <row r="13850" spans="1:3" x14ac:dyDescent="0.25">
      <c r="A13850" t="s">
        <v>225</v>
      </c>
      <c r="B13850" t="s">
        <v>250</v>
      </c>
      <c r="C13850" s="1">
        <v>0.33978552322510103</v>
      </c>
    </row>
    <row r="13851" spans="1:3" x14ac:dyDescent="0.25">
      <c r="A13851" t="s">
        <v>225</v>
      </c>
      <c r="B13851" t="s">
        <v>365</v>
      </c>
      <c r="C13851" s="1">
        <v>0.34630732005317799</v>
      </c>
    </row>
    <row r="13852" spans="1:3" x14ac:dyDescent="0.25">
      <c r="A13852" t="s">
        <v>225</v>
      </c>
      <c r="B13852" t="s">
        <v>404</v>
      </c>
      <c r="C13852" s="1">
        <v>0.30823082470619001</v>
      </c>
    </row>
    <row r="13853" spans="1:3" x14ac:dyDescent="0.25">
      <c r="A13853" t="s">
        <v>225</v>
      </c>
      <c r="B13853" t="s">
        <v>368</v>
      </c>
      <c r="C13853" s="1">
        <v>0.32573785941944999</v>
      </c>
    </row>
    <row r="13854" spans="1:3" x14ac:dyDescent="0.25">
      <c r="A13854" t="s">
        <v>225</v>
      </c>
      <c r="B13854" t="s">
        <v>416</v>
      </c>
      <c r="C13854" s="1">
        <v>0.31794724934343499</v>
      </c>
    </row>
    <row r="13855" spans="1:3" x14ac:dyDescent="0.25">
      <c r="A13855" t="s">
        <v>225</v>
      </c>
      <c r="B13855" t="s">
        <v>369</v>
      </c>
      <c r="C13855" s="1">
        <v>0.30538599173563802</v>
      </c>
    </row>
    <row r="13856" spans="1:3" x14ac:dyDescent="0.25">
      <c r="A13856" t="s">
        <v>225</v>
      </c>
      <c r="B13856" t="s">
        <v>371</v>
      </c>
      <c r="C13856" s="1">
        <v>0.30392333946115102</v>
      </c>
    </row>
    <row r="13857" spans="1:3" x14ac:dyDescent="0.25">
      <c r="A13857" t="s">
        <v>225</v>
      </c>
      <c r="B13857" t="s">
        <v>405</v>
      </c>
      <c r="C13857" s="1">
        <v>0.29073084714309599</v>
      </c>
    </row>
    <row r="13858" spans="1:3" x14ac:dyDescent="0.25">
      <c r="A13858" t="s">
        <v>225</v>
      </c>
      <c r="B13858" t="s">
        <v>261</v>
      </c>
      <c r="C13858" s="1">
        <v>0.35442515798332203</v>
      </c>
    </row>
    <row r="13859" spans="1:3" x14ac:dyDescent="0.25">
      <c r="A13859" t="s">
        <v>225</v>
      </c>
      <c r="B13859" t="s">
        <v>262</v>
      </c>
      <c r="C13859" s="1">
        <v>0.33331926613358198</v>
      </c>
    </row>
    <row r="13860" spans="1:3" x14ac:dyDescent="0.25">
      <c r="A13860" t="s">
        <v>225</v>
      </c>
      <c r="B13860" t="s">
        <v>417</v>
      </c>
      <c r="C13860" s="1">
        <v>0.32494206162136302</v>
      </c>
    </row>
    <row r="13861" spans="1:3" x14ac:dyDescent="0.25">
      <c r="A13861" t="s">
        <v>225</v>
      </c>
      <c r="B13861" t="s">
        <v>264</v>
      </c>
      <c r="C13861" s="1">
        <v>0.30148203152238701</v>
      </c>
    </row>
    <row r="13862" spans="1:3" x14ac:dyDescent="0.25">
      <c r="A13862" t="s">
        <v>225</v>
      </c>
      <c r="B13862" t="s">
        <v>372</v>
      </c>
      <c r="C13862" s="1">
        <v>0.30300673739504103</v>
      </c>
    </row>
    <row r="13863" spans="1:3" x14ac:dyDescent="0.25">
      <c r="A13863" t="s">
        <v>225</v>
      </c>
      <c r="B13863" t="s">
        <v>383</v>
      </c>
      <c r="C13863" s="1">
        <v>0.334317530892561</v>
      </c>
    </row>
    <row r="13864" spans="1:3" x14ac:dyDescent="0.25">
      <c r="A13864" t="s">
        <v>225</v>
      </c>
      <c r="B13864" t="s">
        <v>406</v>
      </c>
      <c r="C13864" s="1">
        <v>0.320008835148827</v>
      </c>
    </row>
    <row r="13865" spans="1:3" x14ac:dyDescent="0.25">
      <c r="A13865" t="s">
        <v>225</v>
      </c>
      <c r="B13865" t="s">
        <v>267</v>
      </c>
      <c r="C13865" s="1">
        <v>0.33288515199095198</v>
      </c>
    </row>
    <row r="13866" spans="1:3" x14ac:dyDescent="0.25">
      <c r="A13866" t="s">
        <v>225</v>
      </c>
      <c r="B13866" t="s">
        <v>268</v>
      </c>
      <c r="C13866" s="1">
        <v>0.29531685733510998</v>
      </c>
    </row>
    <row r="13867" spans="1:3" x14ac:dyDescent="0.25">
      <c r="A13867" t="s">
        <v>225</v>
      </c>
      <c r="B13867" t="s">
        <v>271</v>
      </c>
      <c r="C13867" s="1">
        <v>0.319863285818965</v>
      </c>
    </row>
    <row r="13868" spans="1:3" x14ac:dyDescent="0.25">
      <c r="A13868" t="s">
        <v>225</v>
      </c>
      <c r="B13868" t="s">
        <v>407</v>
      </c>
      <c r="C13868" s="1">
        <v>0.30619753393552701</v>
      </c>
    </row>
    <row r="13869" spans="1:3" x14ac:dyDescent="0.25">
      <c r="A13869" t="s">
        <v>225</v>
      </c>
      <c r="B13869" t="s">
        <v>272</v>
      </c>
      <c r="C13869" s="1">
        <v>0.292052611409584</v>
      </c>
    </row>
    <row r="13870" spans="1:3" x14ac:dyDescent="0.25">
      <c r="A13870" t="s">
        <v>481</v>
      </c>
      <c r="B13870" t="s">
        <v>155</v>
      </c>
      <c r="C13870" s="1">
        <v>0.29719634315615301</v>
      </c>
    </row>
    <row r="13871" spans="1:3" x14ac:dyDescent="0.25">
      <c r="A13871" t="s">
        <v>481</v>
      </c>
      <c r="B13871" t="s">
        <v>137</v>
      </c>
      <c r="C13871" s="1">
        <v>0.29167881074755397</v>
      </c>
    </row>
    <row r="13872" spans="1:3" x14ac:dyDescent="0.25">
      <c r="A13872" t="s">
        <v>481</v>
      </c>
      <c r="B13872" t="s">
        <v>242</v>
      </c>
      <c r="C13872" s="1">
        <v>0.303706244553889</v>
      </c>
    </row>
    <row r="13873" spans="1:3" x14ac:dyDescent="0.25">
      <c r="A13873" t="s">
        <v>481</v>
      </c>
      <c r="B13873" t="s">
        <v>253</v>
      </c>
      <c r="C13873" s="1">
        <v>0.30251055340213601</v>
      </c>
    </row>
    <row r="13874" spans="1:3" x14ac:dyDescent="0.25">
      <c r="A13874" t="s">
        <v>481</v>
      </c>
      <c r="B13874" t="s">
        <v>263</v>
      </c>
      <c r="C13874" s="1">
        <v>0.29916273997264298</v>
      </c>
    </row>
    <row r="13875" spans="1:3" x14ac:dyDescent="0.25">
      <c r="A13875" t="s">
        <v>338</v>
      </c>
      <c r="B13875" t="s">
        <v>162</v>
      </c>
      <c r="C13875" s="1">
        <v>0.30792851470702498</v>
      </c>
    </row>
    <row r="13876" spans="1:3" x14ac:dyDescent="0.25">
      <c r="A13876" t="s">
        <v>338</v>
      </c>
      <c r="B13876" t="s">
        <v>227</v>
      </c>
      <c r="C13876" s="1">
        <v>0.32964941963671002</v>
      </c>
    </row>
    <row r="13877" spans="1:3" x14ac:dyDescent="0.25">
      <c r="A13877" t="s">
        <v>338</v>
      </c>
      <c r="B13877" t="s">
        <v>228</v>
      </c>
      <c r="C13877" s="1">
        <v>0.29040635541857002</v>
      </c>
    </row>
    <row r="13878" spans="1:3" x14ac:dyDescent="0.25">
      <c r="A13878" t="s">
        <v>338</v>
      </c>
      <c r="B13878" t="s">
        <v>229</v>
      </c>
      <c r="C13878" s="1">
        <v>0.30039356852076599</v>
      </c>
    </row>
    <row r="13879" spans="1:3" x14ac:dyDescent="0.25">
      <c r="A13879" t="s">
        <v>338</v>
      </c>
      <c r="B13879" t="s">
        <v>232</v>
      </c>
      <c r="C13879" s="1">
        <v>0.30892007336786897</v>
      </c>
    </row>
    <row r="13880" spans="1:3" x14ac:dyDescent="0.25">
      <c r="A13880" t="s">
        <v>338</v>
      </c>
      <c r="B13880" t="s">
        <v>141</v>
      </c>
      <c r="C13880" s="1">
        <v>0.29315214309721499</v>
      </c>
    </row>
    <row r="13881" spans="1:3" x14ac:dyDescent="0.25">
      <c r="A13881" t="s">
        <v>338</v>
      </c>
      <c r="B13881" t="s">
        <v>237</v>
      </c>
      <c r="C13881" s="1">
        <v>0.292011851150208</v>
      </c>
    </row>
    <row r="13882" spans="1:3" x14ac:dyDescent="0.25">
      <c r="A13882" t="s">
        <v>338</v>
      </c>
      <c r="B13882" t="s">
        <v>239</v>
      </c>
      <c r="C13882" s="1">
        <v>0.35574294970654702</v>
      </c>
    </row>
    <row r="13883" spans="1:3" x14ac:dyDescent="0.25">
      <c r="A13883" t="s">
        <v>338</v>
      </c>
      <c r="B13883" t="s">
        <v>142</v>
      </c>
      <c r="C13883" s="1">
        <v>0.31669291603420202</v>
      </c>
    </row>
    <row r="13884" spans="1:3" x14ac:dyDescent="0.25">
      <c r="A13884" t="s">
        <v>338</v>
      </c>
      <c r="B13884" t="s">
        <v>143</v>
      </c>
      <c r="C13884" s="1">
        <v>0.30327951462371</v>
      </c>
    </row>
    <row r="13885" spans="1:3" x14ac:dyDescent="0.25">
      <c r="A13885" t="s">
        <v>338</v>
      </c>
      <c r="B13885" t="s">
        <v>242</v>
      </c>
      <c r="C13885" s="1">
        <v>0.34014200231654501</v>
      </c>
    </row>
    <row r="13886" spans="1:3" x14ac:dyDescent="0.25">
      <c r="A13886" t="s">
        <v>338</v>
      </c>
      <c r="B13886" t="s">
        <v>146</v>
      </c>
      <c r="C13886" s="1">
        <v>0.33451571141307301</v>
      </c>
    </row>
    <row r="13887" spans="1:3" x14ac:dyDescent="0.25">
      <c r="A13887" t="s">
        <v>338</v>
      </c>
      <c r="B13887" t="s">
        <v>243</v>
      </c>
      <c r="C13887" s="1">
        <v>0.29162267133025299</v>
      </c>
    </row>
    <row r="13888" spans="1:3" x14ac:dyDescent="0.25">
      <c r="A13888" t="s">
        <v>338</v>
      </c>
      <c r="B13888" t="s">
        <v>245</v>
      </c>
      <c r="C13888" s="1">
        <v>0.32842466912180301</v>
      </c>
    </row>
    <row r="13889" spans="1:3" x14ac:dyDescent="0.25">
      <c r="A13889" t="s">
        <v>338</v>
      </c>
      <c r="B13889" t="s">
        <v>250</v>
      </c>
      <c r="C13889" s="1">
        <v>0.301723687430768</v>
      </c>
    </row>
    <row r="13890" spans="1:3" x14ac:dyDescent="0.25">
      <c r="A13890" t="s">
        <v>338</v>
      </c>
      <c r="B13890" t="s">
        <v>253</v>
      </c>
      <c r="C13890" s="1">
        <v>0.31525880378659599</v>
      </c>
    </row>
    <row r="13891" spans="1:3" x14ac:dyDescent="0.25">
      <c r="A13891" t="s">
        <v>338</v>
      </c>
      <c r="B13891" t="s">
        <v>152</v>
      </c>
      <c r="C13891" s="1">
        <v>0.29315769861986701</v>
      </c>
    </row>
    <row r="13892" spans="1:3" x14ac:dyDescent="0.25">
      <c r="A13892" t="s">
        <v>338</v>
      </c>
      <c r="B13892" t="s">
        <v>254</v>
      </c>
      <c r="C13892" s="1">
        <v>0.29503002416948199</v>
      </c>
    </row>
    <row r="13893" spans="1:3" x14ac:dyDescent="0.25">
      <c r="A13893" t="s">
        <v>338</v>
      </c>
      <c r="B13893" t="s">
        <v>255</v>
      </c>
      <c r="C13893" s="1">
        <v>0.30302594464904498</v>
      </c>
    </row>
    <row r="13894" spans="1:3" x14ac:dyDescent="0.25">
      <c r="A13894" t="s">
        <v>338</v>
      </c>
      <c r="B13894" t="s">
        <v>153</v>
      </c>
      <c r="C13894" s="1">
        <v>0.33757273318217901</v>
      </c>
    </row>
    <row r="13895" spans="1:3" x14ac:dyDescent="0.25">
      <c r="A13895" t="s">
        <v>226</v>
      </c>
      <c r="B13895" t="s">
        <v>137</v>
      </c>
      <c r="C13895" s="1">
        <v>0.30210015007118002</v>
      </c>
    </row>
    <row r="13896" spans="1:3" x14ac:dyDescent="0.25">
      <c r="A13896" t="s">
        <v>226</v>
      </c>
      <c r="B13896" t="s">
        <v>227</v>
      </c>
      <c r="C13896" s="1">
        <v>0.30350210518943799</v>
      </c>
    </row>
    <row r="13897" spans="1:3" x14ac:dyDescent="0.25">
      <c r="A13897" t="s">
        <v>226</v>
      </c>
      <c r="B13897" t="s">
        <v>339</v>
      </c>
      <c r="C13897" s="1">
        <v>0.29648901887447099</v>
      </c>
    </row>
    <row r="13898" spans="1:3" x14ac:dyDescent="0.25">
      <c r="A13898" t="s">
        <v>226</v>
      </c>
      <c r="B13898" t="s">
        <v>228</v>
      </c>
      <c r="C13898" s="1">
        <v>0.29776368462416702</v>
      </c>
    </row>
    <row r="13899" spans="1:3" x14ac:dyDescent="0.25">
      <c r="A13899" t="s">
        <v>226</v>
      </c>
      <c r="B13899" t="s">
        <v>231</v>
      </c>
      <c r="C13899" s="1">
        <v>0.31980952471787999</v>
      </c>
    </row>
    <row r="13900" spans="1:3" x14ac:dyDescent="0.25">
      <c r="A13900" t="s">
        <v>226</v>
      </c>
      <c r="B13900" t="s">
        <v>233</v>
      </c>
      <c r="C13900" s="1">
        <v>0.32294372984994002</v>
      </c>
    </row>
    <row r="13901" spans="1:3" x14ac:dyDescent="0.25">
      <c r="A13901" t="s">
        <v>226</v>
      </c>
      <c r="B13901" t="s">
        <v>409</v>
      </c>
      <c r="C13901" s="1">
        <v>0.29247549433595699</v>
      </c>
    </row>
    <row r="13902" spans="1:3" x14ac:dyDescent="0.25">
      <c r="A13902" t="s">
        <v>226</v>
      </c>
      <c r="B13902" t="s">
        <v>239</v>
      </c>
      <c r="C13902" s="1">
        <v>0.32299909421235701</v>
      </c>
    </row>
    <row r="13903" spans="1:3" x14ac:dyDescent="0.25">
      <c r="A13903" t="s">
        <v>226</v>
      </c>
      <c r="B13903" t="s">
        <v>242</v>
      </c>
      <c r="C13903" s="1">
        <v>0.33863235225340099</v>
      </c>
    </row>
    <row r="13904" spans="1:3" x14ac:dyDescent="0.25">
      <c r="A13904" t="s">
        <v>226</v>
      </c>
      <c r="B13904" t="s">
        <v>250</v>
      </c>
      <c r="C13904" s="1">
        <v>0.30445922093452499</v>
      </c>
    </row>
    <row r="13905" spans="1:3" x14ac:dyDescent="0.25">
      <c r="A13905" t="s">
        <v>226</v>
      </c>
      <c r="B13905" t="s">
        <v>366</v>
      </c>
      <c r="C13905" s="1">
        <v>0.29311100328177803</v>
      </c>
    </row>
    <row r="13906" spans="1:3" x14ac:dyDescent="0.25">
      <c r="A13906" t="s">
        <v>226</v>
      </c>
      <c r="B13906" t="s">
        <v>368</v>
      </c>
      <c r="C13906" s="1">
        <v>0.29267318619203098</v>
      </c>
    </row>
    <row r="13907" spans="1:3" x14ac:dyDescent="0.25">
      <c r="A13907" t="s">
        <v>226</v>
      </c>
      <c r="B13907" t="s">
        <v>265</v>
      </c>
      <c r="C13907" s="1">
        <v>0.31482380529336201</v>
      </c>
    </row>
    <row r="13908" spans="1:3" x14ac:dyDescent="0.25">
      <c r="A13908" t="s">
        <v>226</v>
      </c>
      <c r="B13908" t="s">
        <v>266</v>
      </c>
      <c r="C13908" s="1">
        <v>0.29174157119322902</v>
      </c>
    </row>
    <row r="13909" spans="1:3" x14ac:dyDescent="0.25">
      <c r="A13909" t="s">
        <v>226</v>
      </c>
      <c r="B13909" t="s">
        <v>271</v>
      </c>
      <c r="C13909" s="1">
        <v>0.33904088463447002</v>
      </c>
    </row>
    <row r="13910" spans="1:3" x14ac:dyDescent="0.25">
      <c r="A13910" t="s">
        <v>226</v>
      </c>
      <c r="B13910" t="s">
        <v>153</v>
      </c>
      <c r="C13910" s="1">
        <v>0.31020710951134201</v>
      </c>
    </row>
    <row r="13911" spans="1:3" x14ac:dyDescent="0.25">
      <c r="A13911" t="s">
        <v>137</v>
      </c>
      <c r="B13911" t="s">
        <v>154</v>
      </c>
      <c r="C13911" s="1">
        <v>0.322155929074742</v>
      </c>
    </row>
    <row r="13912" spans="1:3" x14ac:dyDescent="0.25">
      <c r="A13912" t="s">
        <v>137</v>
      </c>
      <c r="B13912" t="s">
        <v>155</v>
      </c>
      <c r="C13912" s="1">
        <v>0.33034985900084402</v>
      </c>
    </row>
    <row r="13913" spans="1:3" x14ac:dyDescent="0.25">
      <c r="A13913" t="s">
        <v>137</v>
      </c>
      <c r="B13913" t="s">
        <v>162</v>
      </c>
      <c r="C13913" s="1">
        <v>0.32949335110587102</v>
      </c>
    </row>
    <row r="13914" spans="1:3" x14ac:dyDescent="0.25">
      <c r="A13914" t="s">
        <v>137</v>
      </c>
      <c r="B13914" t="s">
        <v>192</v>
      </c>
      <c r="C13914" s="1">
        <v>0.29225963685663398</v>
      </c>
    </row>
    <row r="13915" spans="1:3" x14ac:dyDescent="0.25">
      <c r="A13915" t="s">
        <v>137</v>
      </c>
      <c r="B13915" t="s">
        <v>227</v>
      </c>
      <c r="C13915" s="1">
        <v>0.336814856389067</v>
      </c>
    </row>
    <row r="13916" spans="1:3" x14ac:dyDescent="0.25">
      <c r="A13916" t="s">
        <v>137</v>
      </c>
      <c r="B13916" t="s">
        <v>339</v>
      </c>
      <c r="C13916" s="1">
        <v>0.30069755841130302</v>
      </c>
    </row>
    <row r="13917" spans="1:3" x14ac:dyDescent="0.25">
      <c r="A13917" t="s">
        <v>137</v>
      </c>
      <c r="B13917" t="s">
        <v>228</v>
      </c>
      <c r="C13917" s="1">
        <v>0.350844241215158</v>
      </c>
    </row>
    <row r="13918" spans="1:3" x14ac:dyDescent="0.25">
      <c r="A13918" t="s">
        <v>137</v>
      </c>
      <c r="B13918" t="s">
        <v>229</v>
      </c>
      <c r="C13918" s="1">
        <v>0.30561519134245602</v>
      </c>
    </row>
    <row r="13919" spans="1:3" x14ac:dyDescent="0.25">
      <c r="A13919" t="s">
        <v>137</v>
      </c>
      <c r="B13919" t="s">
        <v>342</v>
      </c>
      <c r="C13919" s="1">
        <v>0.29220149883011598</v>
      </c>
    </row>
    <row r="13920" spans="1:3" x14ac:dyDescent="0.25">
      <c r="A13920" t="s">
        <v>137</v>
      </c>
      <c r="B13920" t="s">
        <v>230</v>
      </c>
      <c r="C13920" s="1">
        <v>0.32260373287785599</v>
      </c>
    </row>
    <row r="13921" spans="1:3" x14ac:dyDescent="0.25">
      <c r="A13921" t="s">
        <v>137</v>
      </c>
      <c r="B13921" t="s">
        <v>231</v>
      </c>
      <c r="C13921" s="1">
        <v>0.31894116879977402</v>
      </c>
    </row>
    <row r="13922" spans="1:3" x14ac:dyDescent="0.25">
      <c r="A13922" t="s">
        <v>137</v>
      </c>
      <c r="B13922" t="s">
        <v>232</v>
      </c>
      <c r="C13922" s="1">
        <v>0.31720278836476401</v>
      </c>
    </row>
    <row r="13923" spans="1:3" x14ac:dyDescent="0.25">
      <c r="A13923" t="s">
        <v>137</v>
      </c>
      <c r="B13923" t="s">
        <v>233</v>
      </c>
      <c r="C13923" s="1">
        <v>0.331862832628606</v>
      </c>
    </row>
    <row r="13924" spans="1:3" x14ac:dyDescent="0.25">
      <c r="A13924" t="s">
        <v>137</v>
      </c>
      <c r="B13924" t="s">
        <v>140</v>
      </c>
      <c r="C13924" s="1">
        <v>0.348076779053892</v>
      </c>
    </row>
    <row r="13925" spans="1:3" x14ac:dyDescent="0.25">
      <c r="A13925" t="s">
        <v>137</v>
      </c>
      <c r="B13925" t="s">
        <v>234</v>
      </c>
      <c r="C13925" s="1">
        <v>0.31644984724433001</v>
      </c>
    </row>
    <row r="13926" spans="1:3" x14ac:dyDescent="0.25">
      <c r="A13926" t="s">
        <v>137</v>
      </c>
      <c r="B13926" t="s">
        <v>409</v>
      </c>
      <c r="C13926" s="1">
        <v>0.30071232084227301</v>
      </c>
    </row>
    <row r="13927" spans="1:3" x14ac:dyDescent="0.25">
      <c r="A13927" t="s">
        <v>137</v>
      </c>
      <c r="B13927" t="s">
        <v>235</v>
      </c>
      <c r="C13927" s="1">
        <v>0.31126139761967098</v>
      </c>
    </row>
    <row r="13928" spans="1:3" x14ac:dyDescent="0.25">
      <c r="A13928" t="s">
        <v>137</v>
      </c>
      <c r="B13928" t="s">
        <v>236</v>
      </c>
      <c r="C13928" s="1">
        <v>0.30486664522045498</v>
      </c>
    </row>
    <row r="13929" spans="1:3" x14ac:dyDescent="0.25">
      <c r="A13929" t="s">
        <v>137</v>
      </c>
      <c r="B13929" t="s">
        <v>141</v>
      </c>
      <c r="C13929" s="1">
        <v>0.335281544814032</v>
      </c>
    </row>
    <row r="13930" spans="1:3" x14ac:dyDescent="0.25">
      <c r="A13930" t="s">
        <v>137</v>
      </c>
      <c r="B13930" t="s">
        <v>347</v>
      </c>
      <c r="C13930" s="1">
        <v>0.31592557345149802</v>
      </c>
    </row>
    <row r="13931" spans="1:3" x14ac:dyDescent="0.25">
      <c r="A13931" t="s">
        <v>137</v>
      </c>
      <c r="B13931" t="s">
        <v>237</v>
      </c>
      <c r="C13931" s="1">
        <v>0.32727158492733999</v>
      </c>
    </row>
    <row r="13932" spans="1:3" x14ac:dyDescent="0.25">
      <c r="A13932" t="s">
        <v>137</v>
      </c>
      <c r="B13932" t="s">
        <v>238</v>
      </c>
      <c r="C13932" s="1">
        <v>0.34151738417330901</v>
      </c>
    </row>
    <row r="13933" spans="1:3" x14ac:dyDescent="0.25">
      <c r="A13933" t="s">
        <v>137</v>
      </c>
      <c r="B13933" t="s">
        <v>239</v>
      </c>
      <c r="C13933" s="1">
        <v>0.33998708361452201</v>
      </c>
    </row>
    <row r="13934" spans="1:3" x14ac:dyDescent="0.25">
      <c r="A13934" t="s">
        <v>137</v>
      </c>
      <c r="B13934" t="s">
        <v>142</v>
      </c>
      <c r="C13934" s="1">
        <v>0.327068411577632</v>
      </c>
    </row>
    <row r="13935" spans="1:3" x14ac:dyDescent="0.25">
      <c r="A13935" t="s">
        <v>137</v>
      </c>
      <c r="B13935" t="s">
        <v>143</v>
      </c>
      <c r="C13935" s="1">
        <v>0.30620493416377098</v>
      </c>
    </row>
    <row r="13936" spans="1:3" x14ac:dyDescent="0.25">
      <c r="A13936" t="s">
        <v>137</v>
      </c>
      <c r="B13936" t="s">
        <v>240</v>
      </c>
      <c r="C13936" s="1">
        <v>0.34939251038757102</v>
      </c>
    </row>
    <row r="13937" spans="1:3" x14ac:dyDescent="0.25">
      <c r="A13937" t="s">
        <v>137</v>
      </c>
      <c r="B13937" t="s">
        <v>241</v>
      </c>
      <c r="C13937" s="1">
        <v>0.29788320153511899</v>
      </c>
    </row>
    <row r="13938" spans="1:3" x14ac:dyDescent="0.25">
      <c r="A13938" t="s">
        <v>137</v>
      </c>
      <c r="B13938" t="s">
        <v>242</v>
      </c>
      <c r="C13938" s="1">
        <v>0.36646787447454698</v>
      </c>
    </row>
    <row r="13939" spans="1:3" x14ac:dyDescent="0.25">
      <c r="A13939" t="s">
        <v>137</v>
      </c>
      <c r="B13939" t="s">
        <v>146</v>
      </c>
      <c r="C13939" s="1">
        <v>0.32420301269846602</v>
      </c>
    </row>
    <row r="13940" spans="1:3" x14ac:dyDescent="0.25">
      <c r="A13940" t="s">
        <v>137</v>
      </c>
      <c r="B13940" t="s">
        <v>357</v>
      </c>
      <c r="C13940" s="1">
        <v>0.30762900213585698</v>
      </c>
    </row>
    <row r="13941" spans="1:3" x14ac:dyDescent="0.25">
      <c r="A13941" t="s">
        <v>137</v>
      </c>
      <c r="B13941" t="s">
        <v>243</v>
      </c>
      <c r="C13941" s="1">
        <v>0.30116279183851602</v>
      </c>
    </row>
    <row r="13942" spans="1:3" x14ac:dyDescent="0.25">
      <c r="A13942" t="s">
        <v>137</v>
      </c>
      <c r="B13942" t="s">
        <v>147</v>
      </c>
      <c r="C13942" s="1">
        <v>0.31836801940003001</v>
      </c>
    </row>
    <row r="13943" spans="1:3" x14ac:dyDescent="0.25">
      <c r="A13943" t="s">
        <v>137</v>
      </c>
      <c r="B13943" t="s">
        <v>148</v>
      </c>
      <c r="C13943" s="1">
        <v>0.313340988623593</v>
      </c>
    </row>
    <row r="13944" spans="1:3" x14ac:dyDescent="0.25">
      <c r="A13944" t="s">
        <v>137</v>
      </c>
      <c r="B13944" t="s">
        <v>244</v>
      </c>
      <c r="C13944" s="1">
        <v>0.31608063214610499</v>
      </c>
    </row>
    <row r="13945" spans="1:3" x14ac:dyDescent="0.25">
      <c r="A13945" t="s">
        <v>137</v>
      </c>
      <c r="B13945" t="s">
        <v>245</v>
      </c>
      <c r="C13945" s="1">
        <v>0.31142424190979601</v>
      </c>
    </row>
    <row r="13946" spans="1:3" x14ac:dyDescent="0.25">
      <c r="A13946" t="s">
        <v>137</v>
      </c>
      <c r="B13946" t="s">
        <v>246</v>
      </c>
      <c r="C13946" s="1">
        <v>0.31225531492720998</v>
      </c>
    </row>
    <row r="13947" spans="1:3" x14ac:dyDescent="0.25">
      <c r="A13947" t="s">
        <v>137</v>
      </c>
      <c r="B13947" t="s">
        <v>247</v>
      </c>
      <c r="C13947" s="1">
        <v>0.31741215456109001</v>
      </c>
    </row>
    <row r="13948" spans="1:3" x14ac:dyDescent="0.25">
      <c r="A13948" t="s">
        <v>137</v>
      </c>
      <c r="B13948" t="s">
        <v>248</v>
      </c>
      <c r="C13948" s="1">
        <v>0.31027970098459701</v>
      </c>
    </row>
    <row r="13949" spans="1:3" x14ac:dyDescent="0.25">
      <c r="A13949" t="s">
        <v>137</v>
      </c>
      <c r="B13949" t="s">
        <v>249</v>
      </c>
      <c r="C13949" s="1">
        <v>0.32370183817460602</v>
      </c>
    </row>
    <row r="13950" spans="1:3" x14ac:dyDescent="0.25">
      <c r="A13950" t="s">
        <v>137</v>
      </c>
      <c r="B13950" t="s">
        <v>150</v>
      </c>
      <c r="C13950" s="1">
        <v>0.34442532847454299</v>
      </c>
    </row>
    <row r="13951" spans="1:3" x14ac:dyDescent="0.25">
      <c r="A13951" t="s">
        <v>137</v>
      </c>
      <c r="B13951" t="s">
        <v>151</v>
      </c>
      <c r="C13951" s="1">
        <v>0.31103950909171202</v>
      </c>
    </row>
    <row r="13952" spans="1:3" x14ac:dyDescent="0.25">
      <c r="A13952" t="s">
        <v>137</v>
      </c>
      <c r="B13952" t="s">
        <v>250</v>
      </c>
      <c r="C13952" s="1">
        <v>0.320069768202353</v>
      </c>
    </row>
    <row r="13953" spans="1:3" x14ac:dyDescent="0.25">
      <c r="A13953" t="s">
        <v>137</v>
      </c>
      <c r="B13953" t="s">
        <v>251</v>
      </c>
      <c r="C13953" s="1">
        <v>0.35781348637438798</v>
      </c>
    </row>
    <row r="13954" spans="1:3" x14ac:dyDescent="0.25">
      <c r="A13954" t="s">
        <v>137</v>
      </c>
      <c r="B13954" t="s">
        <v>252</v>
      </c>
      <c r="C13954" s="1">
        <v>0.29164725953798498</v>
      </c>
    </row>
    <row r="13955" spans="1:3" x14ac:dyDescent="0.25">
      <c r="A13955" t="s">
        <v>137</v>
      </c>
      <c r="B13955" t="s">
        <v>253</v>
      </c>
      <c r="C13955" s="1">
        <v>0.34055555592861397</v>
      </c>
    </row>
    <row r="13956" spans="1:3" x14ac:dyDescent="0.25">
      <c r="A13956" t="s">
        <v>137</v>
      </c>
      <c r="B13956" t="s">
        <v>152</v>
      </c>
      <c r="C13956" s="1">
        <v>0.29843996783597698</v>
      </c>
    </row>
    <row r="13957" spans="1:3" x14ac:dyDescent="0.25">
      <c r="A13957" t="s">
        <v>137</v>
      </c>
      <c r="B13957" t="s">
        <v>254</v>
      </c>
      <c r="C13957" s="1">
        <v>0.30132537532343101</v>
      </c>
    </row>
    <row r="13958" spans="1:3" x14ac:dyDescent="0.25">
      <c r="A13958" t="s">
        <v>137</v>
      </c>
      <c r="B13958" t="s">
        <v>255</v>
      </c>
      <c r="C13958" s="1">
        <v>0.31288851652766497</v>
      </c>
    </row>
    <row r="13959" spans="1:3" x14ac:dyDescent="0.25">
      <c r="A13959" t="s">
        <v>137</v>
      </c>
      <c r="B13959" t="s">
        <v>256</v>
      </c>
      <c r="C13959" s="1">
        <v>0.30406639341540698</v>
      </c>
    </row>
    <row r="13960" spans="1:3" x14ac:dyDescent="0.25">
      <c r="A13960" t="s">
        <v>137</v>
      </c>
      <c r="B13960" t="s">
        <v>366</v>
      </c>
      <c r="C13960" s="1">
        <v>0.29354638338406303</v>
      </c>
    </row>
    <row r="13961" spans="1:3" x14ac:dyDescent="0.25">
      <c r="A13961" t="s">
        <v>137</v>
      </c>
      <c r="B13961" t="s">
        <v>257</v>
      </c>
      <c r="C13961" s="1">
        <v>0.32123276661271799</v>
      </c>
    </row>
    <row r="13962" spans="1:3" x14ac:dyDescent="0.25">
      <c r="A13962" t="s">
        <v>137</v>
      </c>
      <c r="B13962" t="s">
        <v>258</v>
      </c>
      <c r="C13962" s="1">
        <v>0.29867599203502398</v>
      </c>
    </row>
    <row r="13963" spans="1:3" x14ac:dyDescent="0.25">
      <c r="A13963" t="s">
        <v>137</v>
      </c>
      <c r="B13963" t="s">
        <v>259</v>
      </c>
      <c r="C13963" s="1">
        <v>0.304338395379805</v>
      </c>
    </row>
    <row r="13964" spans="1:3" x14ac:dyDescent="0.25">
      <c r="A13964" t="s">
        <v>137</v>
      </c>
      <c r="B13964" t="s">
        <v>416</v>
      </c>
      <c r="C13964" s="1">
        <v>0.30122905616543999</v>
      </c>
    </row>
    <row r="13965" spans="1:3" x14ac:dyDescent="0.25">
      <c r="A13965" t="s">
        <v>137</v>
      </c>
      <c r="B13965" t="s">
        <v>371</v>
      </c>
      <c r="C13965" s="1">
        <v>0.30428004574239997</v>
      </c>
    </row>
    <row r="13966" spans="1:3" x14ac:dyDescent="0.25">
      <c r="A13966" t="s">
        <v>137</v>
      </c>
      <c r="B13966" t="s">
        <v>261</v>
      </c>
      <c r="C13966" s="1">
        <v>0.297705655977344</v>
      </c>
    </row>
    <row r="13967" spans="1:3" x14ac:dyDescent="0.25">
      <c r="A13967" t="s">
        <v>137</v>
      </c>
      <c r="B13967" t="s">
        <v>263</v>
      </c>
      <c r="C13967" s="1">
        <v>0.32918419085373601</v>
      </c>
    </row>
    <row r="13968" spans="1:3" x14ac:dyDescent="0.25">
      <c r="A13968" t="s">
        <v>137</v>
      </c>
      <c r="B13968" t="s">
        <v>264</v>
      </c>
      <c r="C13968" s="1">
        <v>0.30025349792621098</v>
      </c>
    </row>
    <row r="13969" spans="1:3" x14ac:dyDescent="0.25">
      <c r="A13969" t="s">
        <v>137</v>
      </c>
      <c r="B13969" t="s">
        <v>265</v>
      </c>
      <c r="C13969" s="1">
        <v>0.30855859415711301</v>
      </c>
    </row>
    <row r="13970" spans="1:3" x14ac:dyDescent="0.25">
      <c r="A13970" t="s">
        <v>137</v>
      </c>
      <c r="B13970" t="s">
        <v>266</v>
      </c>
      <c r="C13970" s="1">
        <v>0.299887783132882</v>
      </c>
    </row>
    <row r="13971" spans="1:3" x14ac:dyDescent="0.25">
      <c r="A13971" t="s">
        <v>137</v>
      </c>
      <c r="B13971" t="s">
        <v>267</v>
      </c>
      <c r="C13971" s="1">
        <v>0.32662496288876902</v>
      </c>
    </row>
    <row r="13972" spans="1:3" x14ac:dyDescent="0.25">
      <c r="A13972" t="s">
        <v>137</v>
      </c>
      <c r="B13972" t="s">
        <v>268</v>
      </c>
      <c r="C13972" s="1">
        <v>0.30238243092711398</v>
      </c>
    </row>
    <row r="13973" spans="1:3" x14ac:dyDescent="0.25">
      <c r="A13973" t="s">
        <v>137</v>
      </c>
      <c r="B13973" t="s">
        <v>269</v>
      </c>
      <c r="C13973" s="1">
        <v>0.31377244299775398</v>
      </c>
    </row>
    <row r="13974" spans="1:3" x14ac:dyDescent="0.25">
      <c r="A13974" t="s">
        <v>137</v>
      </c>
      <c r="B13974" t="s">
        <v>270</v>
      </c>
      <c r="C13974" s="1">
        <v>0.30592896968268102</v>
      </c>
    </row>
    <row r="13975" spans="1:3" x14ac:dyDescent="0.25">
      <c r="A13975" t="s">
        <v>137</v>
      </c>
      <c r="B13975" t="s">
        <v>271</v>
      </c>
      <c r="C13975" s="1">
        <v>0.347094287576243</v>
      </c>
    </row>
    <row r="13976" spans="1:3" x14ac:dyDescent="0.25">
      <c r="A13976" t="s">
        <v>137</v>
      </c>
      <c r="B13976" t="s">
        <v>376</v>
      </c>
      <c r="C13976" s="1">
        <v>0.30245382188425501</v>
      </c>
    </row>
    <row r="13977" spans="1:3" x14ac:dyDescent="0.25">
      <c r="A13977" t="s">
        <v>137</v>
      </c>
      <c r="B13977" t="s">
        <v>272</v>
      </c>
      <c r="C13977" s="1">
        <v>0.31053085606599201</v>
      </c>
    </row>
    <row r="13978" spans="1:3" x14ac:dyDescent="0.25">
      <c r="A13978" t="s">
        <v>137</v>
      </c>
      <c r="B13978" t="s">
        <v>153</v>
      </c>
      <c r="C13978" s="1">
        <v>0.34595717393158298</v>
      </c>
    </row>
    <row r="13979" spans="1:3" x14ac:dyDescent="0.25">
      <c r="A13979" t="s">
        <v>227</v>
      </c>
      <c r="B13979" t="s">
        <v>154</v>
      </c>
      <c r="C13979" s="1">
        <v>0.31037403002883301</v>
      </c>
    </row>
    <row r="13980" spans="1:3" x14ac:dyDescent="0.25">
      <c r="A13980" t="s">
        <v>227</v>
      </c>
      <c r="B13980" t="s">
        <v>155</v>
      </c>
      <c r="C13980" s="1">
        <v>0.33632619216451098</v>
      </c>
    </row>
    <row r="13981" spans="1:3" x14ac:dyDescent="0.25">
      <c r="A13981" t="s">
        <v>227</v>
      </c>
      <c r="B13981" t="s">
        <v>162</v>
      </c>
      <c r="C13981" s="1">
        <v>0.36616278309761202</v>
      </c>
    </row>
    <row r="13982" spans="1:3" x14ac:dyDescent="0.25">
      <c r="A13982" t="s">
        <v>227</v>
      </c>
      <c r="B13982" t="s">
        <v>118</v>
      </c>
      <c r="C13982" s="1">
        <v>0.31976141593313501</v>
      </c>
    </row>
    <row r="13983" spans="1:3" x14ac:dyDescent="0.25">
      <c r="A13983" t="s">
        <v>227</v>
      </c>
      <c r="B13983" t="s">
        <v>303</v>
      </c>
      <c r="C13983" s="1">
        <v>0.35818041900319902</v>
      </c>
    </row>
    <row r="13984" spans="1:3" x14ac:dyDescent="0.25">
      <c r="A13984" t="s">
        <v>227</v>
      </c>
      <c r="B13984" t="s">
        <v>304</v>
      </c>
      <c r="C13984" s="1">
        <v>0.33512853580222601</v>
      </c>
    </row>
    <row r="13985" spans="1:3" x14ac:dyDescent="0.25">
      <c r="A13985" t="s">
        <v>227</v>
      </c>
      <c r="B13985" t="s">
        <v>192</v>
      </c>
      <c r="C13985" s="1">
        <v>0.31447839836693497</v>
      </c>
    </row>
    <row r="13986" spans="1:3" x14ac:dyDescent="0.25">
      <c r="A13986" t="s">
        <v>227</v>
      </c>
      <c r="B13986" t="s">
        <v>219</v>
      </c>
      <c r="C13986" s="1">
        <v>0.349631275511193</v>
      </c>
    </row>
    <row r="13987" spans="1:3" x14ac:dyDescent="0.25">
      <c r="A13987" t="s">
        <v>227</v>
      </c>
      <c r="B13987" t="s">
        <v>339</v>
      </c>
      <c r="C13987" s="1">
        <v>0.34188461095053801</v>
      </c>
    </row>
    <row r="13988" spans="1:3" x14ac:dyDescent="0.25">
      <c r="A13988" t="s">
        <v>227</v>
      </c>
      <c r="B13988" t="s">
        <v>228</v>
      </c>
      <c r="C13988" s="1">
        <v>0.36645755519964701</v>
      </c>
    </row>
    <row r="13989" spans="1:3" x14ac:dyDescent="0.25">
      <c r="A13989" t="s">
        <v>227</v>
      </c>
      <c r="B13989" t="s">
        <v>229</v>
      </c>
      <c r="C13989" s="1">
        <v>0.35834783961317201</v>
      </c>
    </row>
    <row r="13990" spans="1:3" x14ac:dyDescent="0.25">
      <c r="A13990" t="s">
        <v>227</v>
      </c>
      <c r="B13990" t="s">
        <v>341</v>
      </c>
      <c r="C13990" s="1">
        <v>0.33127209565685301</v>
      </c>
    </row>
    <row r="13991" spans="1:3" x14ac:dyDescent="0.25">
      <c r="A13991" t="s">
        <v>227</v>
      </c>
      <c r="B13991" t="s">
        <v>342</v>
      </c>
      <c r="C13991" s="1">
        <v>0.32275986700700499</v>
      </c>
    </row>
    <row r="13992" spans="1:3" x14ac:dyDescent="0.25">
      <c r="A13992" t="s">
        <v>227</v>
      </c>
      <c r="B13992" t="s">
        <v>230</v>
      </c>
      <c r="C13992" s="1">
        <v>0.33894726501427602</v>
      </c>
    </row>
    <row r="13993" spans="1:3" x14ac:dyDescent="0.25">
      <c r="A13993" t="s">
        <v>227</v>
      </c>
      <c r="B13993" t="s">
        <v>413</v>
      </c>
      <c r="C13993" s="1">
        <v>0.29417079213129999</v>
      </c>
    </row>
    <row r="13994" spans="1:3" x14ac:dyDescent="0.25">
      <c r="A13994" t="s">
        <v>227</v>
      </c>
      <c r="B13994" t="s">
        <v>400</v>
      </c>
      <c r="C13994" s="1">
        <v>0.32217949577470301</v>
      </c>
    </row>
    <row r="13995" spans="1:3" x14ac:dyDescent="0.25">
      <c r="A13995" t="s">
        <v>227</v>
      </c>
      <c r="B13995" t="s">
        <v>231</v>
      </c>
      <c r="C13995" s="1">
        <v>0.34105744902996099</v>
      </c>
    </row>
    <row r="13996" spans="1:3" x14ac:dyDescent="0.25">
      <c r="A13996" t="s">
        <v>227</v>
      </c>
      <c r="B13996" t="s">
        <v>343</v>
      </c>
      <c r="C13996" s="1">
        <v>0.32780616941582402</v>
      </c>
    </row>
    <row r="13997" spans="1:3" x14ac:dyDescent="0.25">
      <c r="A13997" t="s">
        <v>227</v>
      </c>
      <c r="B13997" t="s">
        <v>344</v>
      </c>
      <c r="C13997" s="1">
        <v>0.341502073916848</v>
      </c>
    </row>
    <row r="13998" spans="1:3" x14ac:dyDescent="0.25">
      <c r="A13998" t="s">
        <v>227</v>
      </c>
      <c r="B13998" t="s">
        <v>232</v>
      </c>
      <c r="C13998" s="1">
        <v>0.34638872768483597</v>
      </c>
    </row>
    <row r="13999" spans="1:3" x14ac:dyDescent="0.25">
      <c r="A13999" t="s">
        <v>227</v>
      </c>
      <c r="B13999" t="s">
        <v>139</v>
      </c>
      <c r="C13999" s="1">
        <v>0.30832125797300303</v>
      </c>
    </row>
    <row r="14000" spans="1:3" x14ac:dyDescent="0.25">
      <c r="A14000" t="s">
        <v>227</v>
      </c>
      <c r="B14000" t="s">
        <v>233</v>
      </c>
      <c r="C14000" s="1">
        <v>0.349131051300485</v>
      </c>
    </row>
    <row r="14001" spans="1:3" x14ac:dyDescent="0.25">
      <c r="A14001" t="s">
        <v>227</v>
      </c>
      <c r="B14001" t="s">
        <v>140</v>
      </c>
      <c r="C14001" s="1">
        <v>0.34773576189566702</v>
      </c>
    </row>
    <row r="14002" spans="1:3" x14ac:dyDescent="0.25">
      <c r="A14002" t="s">
        <v>227</v>
      </c>
      <c r="B14002" t="s">
        <v>234</v>
      </c>
      <c r="C14002" s="1">
        <v>0.36150478080553999</v>
      </c>
    </row>
    <row r="14003" spans="1:3" x14ac:dyDescent="0.25">
      <c r="A14003" t="s">
        <v>227</v>
      </c>
      <c r="B14003" t="s">
        <v>414</v>
      </c>
      <c r="C14003" s="1">
        <v>0.33149817500995499</v>
      </c>
    </row>
    <row r="14004" spans="1:3" x14ac:dyDescent="0.25">
      <c r="A14004" t="s">
        <v>227</v>
      </c>
      <c r="B14004" t="s">
        <v>409</v>
      </c>
      <c r="C14004" s="1">
        <v>0.318878164944983</v>
      </c>
    </row>
    <row r="14005" spans="1:3" x14ac:dyDescent="0.25">
      <c r="A14005" t="s">
        <v>227</v>
      </c>
      <c r="B14005" t="s">
        <v>235</v>
      </c>
      <c r="C14005" s="1">
        <v>0.363098526761508</v>
      </c>
    </row>
    <row r="14006" spans="1:3" x14ac:dyDescent="0.25">
      <c r="A14006" t="s">
        <v>227</v>
      </c>
      <c r="B14006" t="s">
        <v>345</v>
      </c>
      <c r="C14006" s="1">
        <v>0.34033621063043101</v>
      </c>
    </row>
    <row r="14007" spans="1:3" x14ac:dyDescent="0.25">
      <c r="A14007" t="s">
        <v>227</v>
      </c>
      <c r="B14007" t="s">
        <v>424</v>
      </c>
      <c r="C14007" s="1">
        <v>0.296197864043306</v>
      </c>
    </row>
    <row r="14008" spans="1:3" x14ac:dyDescent="0.25">
      <c r="A14008" t="s">
        <v>227</v>
      </c>
      <c r="B14008" t="s">
        <v>236</v>
      </c>
      <c r="C14008" s="1">
        <v>0.33267836869658801</v>
      </c>
    </row>
    <row r="14009" spans="1:3" x14ac:dyDescent="0.25">
      <c r="A14009" t="s">
        <v>227</v>
      </c>
      <c r="B14009" t="s">
        <v>141</v>
      </c>
      <c r="C14009" s="1">
        <v>0.35809113702954298</v>
      </c>
    </row>
    <row r="14010" spans="1:3" x14ac:dyDescent="0.25">
      <c r="A14010" t="s">
        <v>227</v>
      </c>
      <c r="B14010" t="s">
        <v>401</v>
      </c>
      <c r="C14010" s="1">
        <v>0.31456507151535201</v>
      </c>
    </row>
    <row r="14011" spans="1:3" x14ac:dyDescent="0.25">
      <c r="A14011" t="s">
        <v>227</v>
      </c>
      <c r="B14011" t="s">
        <v>346</v>
      </c>
      <c r="C14011" s="1">
        <v>0.34719812211513201</v>
      </c>
    </row>
    <row r="14012" spans="1:3" x14ac:dyDescent="0.25">
      <c r="A14012" t="s">
        <v>227</v>
      </c>
      <c r="B14012" t="s">
        <v>347</v>
      </c>
      <c r="C14012" s="1">
        <v>0.32168663637745198</v>
      </c>
    </row>
    <row r="14013" spans="1:3" x14ac:dyDescent="0.25">
      <c r="A14013" t="s">
        <v>227</v>
      </c>
      <c r="B14013" t="s">
        <v>348</v>
      </c>
      <c r="C14013" s="1">
        <v>0.31833799584396999</v>
      </c>
    </row>
    <row r="14014" spans="1:3" x14ac:dyDescent="0.25">
      <c r="A14014" t="s">
        <v>227</v>
      </c>
      <c r="B14014" t="s">
        <v>349</v>
      </c>
      <c r="C14014" s="1">
        <v>0.34067887303439198</v>
      </c>
    </row>
    <row r="14015" spans="1:3" x14ac:dyDescent="0.25">
      <c r="A14015" t="s">
        <v>227</v>
      </c>
      <c r="B14015" t="s">
        <v>350</v>
      </c>
      <c r="C14015" s="1">
        <v>0.34247768502804599</v>
      </c>
    </row>
    <row r="14016" spans="1:3" x14ac:dyDescent="0.25">
      <c r="A14016" t="s">
        <v>227</v>
      </c>
      <c r="B14016" t="s">
        <v>351</v>
      </c>
      <c r="C14016" s="1">
        <v>0.330975306159357</v>
      </c>
    </row>
    <row r="14017" spans="1:3" x14ac:dyDescent="0.25">
      <c r="A14017" t="s">
        <v>227</v>
      </c>
      <c r="B14017" t="s">
        <v>388</v>
      </c>
      <c r="C14017" s="1">
        <v>0.31901519534849299</v>
      </c>
    </row>
    <row r="14018" spans="1:3" x14ac:dyDescent="0.25">
      <c r="A14018" t="s">
        <v>227</v>
      </c>
      <c r="B14018" t="s">
        <v>237</v>
      </c>
      <c r="C14018" s="1">
        <v>0.36007779996017097</v>
      </c>
    </row>
    <row r="14019" spans="1:3" x14ac:dyDescent="0.25">
      <c r="A14019" t="s">
        <v>227</v>
      </c>
      <c r="B14019" t="s">
        <v>238</v>
      </c>
      <c r="C14019" s="1">
        <v>0.300467742552255</v>
      </c>
    </row>
    <row r="14020" spans="1:3" x14ac:dyDescent="0.25">
      <c r="A14020" t="s">
        <v>227</v>
      </c>
      <c r="B14020" t="s">
        <v>239</v>
      </c>
      <c r="C14020" s="1">
        <v>0.37105056624260402</v>
      </c>
    </row>
    <row r="14021" spans="1:3" x14ac:dyDescent="0.25">
      <c r="A14021" t="s">
        <v>227</v>
      </c>
      <c r="B14021" t="s">
        <v>142</v>
      </c>
      <c r="C14021" s="1">
        <v>0.35283394605412</v>
      </c>
    </row>
    <row r="14022" spans="1:3" x14ac:dyDescent="0.25">
      <c r="A14022" t="s">
        <v>227</v>
      </c>
      <c r="B14022" t="s">
        <v>143</v>
      </c>
      <c r="C14022" s="1">
        <v>0.31889097654118498</v>
      </c>
    </row>
    <row r="14023" spans="1:3" x14ac:dyDescent="0.25">
      <c r="A14023" t="s">
        <v>227</v>
      </c>
      <c r="B14023" t="s">
        <v>240</v>
      </c>
      <c r="C14023" s="1">
        <v>0.32973223245351102</v>
      </c>
    </row>
    <row r="14024" spans="1:3" x14ac:dyDescent="0.25">
      <c r="A14024" t="s">
        <v>227</v>
      </c>
      <c r="B14024" t="s">
        <v>425</v>
      </c>
      <c r="C14024" s="1">
        <v>0.31692335600989902</v>
      </c>
    </row>
    <row r="14025" spans="1:3" x14ac:dyDescent="0.25">
      <c r="A14025" t="s">
        <v>227</v>
      </c>
      <c r="B14025" t="s">
        <v>241</v>
      </c>
      <c r="C14025" s="1">
        <v>0.32937425814776999</v>
      </c>
    </row>
    <row r="14026" spans="1:3" x14ac:dyDescent="0.25">
      <c r="A14026" t="s">
        <v>227</v>
      </c>
      <c r="B14026" t="s">
        <v>353</v>
      </c>
      <c r="C14026" s="1">
        <v>0.31242269982082499</v>
      </c>
    </row>
    <row r="14027" spans="1:3" x14ac:dyDescent="0.25">
      <c r="A14027" t="s">
        <v>227</v>
      </c>
      <c r="B14027" t="s">
        <v>242</v>
      </c>
      <c r="C14027" s="1">
        <v>0.38400582031506297</v>
      </c>
    </row>
    <row r="14028" spans="1:3" x14ac:dyDescent="0.25">
      <c r="A14028" t="s">
        <v>227</v>
      </c>
      <c r="B14028" t="s">
        <v>426</v>
      </c>
      <c r="C14028" s="1">
        <v>0.30358464151016901</v>
      </c>
    </row>
    <row r="14029" spans="1:3" x14ac:dyDescent="0.25">
      <c r="A14029" t="s">
        <v>227</v>
      </c>
      <c r="B14029" t="s">
        <v>144</v>
      </c>
      <c r="C14029" s="1">
        <v>0.297245268887668</v>
      </c>
    </row>
    <row r="14030" spans="1:3" x14ac:dyDescent="0.25">
      <c r="A14030" t="s">
        <v>227</v>
      </c>
      <c r="B14030" t="s">
        <v>354</v>
      </c>
      <c r="C14030" s="1">
        <v>0.30288350175017997</v>
      </c>
    </row>
    <row r="14031" spans="1:3" x14ac:dyDescent="0.25">
      <c r="A14031" t="s">
        <v>227</v>
      </c>
      <c r="B14031" t="s">
        <v>355</v>
      </c>
      <c r="C14031" s="1">
        <v>0.33918484561946</v>
      </c>
    </row>
    <row r="14032" spans="1:3" x14ac:dyDescent="0.25">
      <c r="A14032" t="s">
        <v>227</v>
      </c>
      <c r="B14032" t="s">
        <v>145</v>
      </c>
      <c r="C14032" s="1">
        <v>0.28939024160826399</v>
      </c>
    </row>
    <row r="14033" spans="1:3" x14ac:dyDescent="0.25">
      <c r="A14033" t="s">
        <v>227</v>
      </c>
      <c r="B14033" t="s">
        <v>146</v>
      </c>
      <c r="C14033" s="1">
        <v>0.35816983138261699</v>
      </c>
    </row>
    <row r="14034" spans="1:3" x14ac:dyDescent="0.25">
      <c r="A14034" t="s">
        <v>227</v>
      </c>
      <c r="B14034" t="s">
        <v>357</v>
      </c>
      <c r="C14034" s="1">
        <v>0.33638707038354398</v>
      </c>
    </row>
    <row r="14035" spans="1:3" x14ac:dyDescent="0.25">
      <c r="A14035" t="s">
        <v>227</v>
      </c>
      <c r="B14035" t="s">
        <v>243</v>
      </c>
      <c r="C14035" s="1">
        <v>0.36516743945222202</v>
      </c>
    </row>
    <row r="14036" spans="1:3" x14ac:dyDescent="0.25">
      <c r="A14036" t="s">
        <v>227</v>
      </c>
      <c r="B14036" t="s">
        <v>402</v>
      </c>
      <c r="C14036" s="1">
        <v>0.328442808214366</v>
      </c>
    </row>
    <row r="14037" spans="1:3" x14ac:dyDescent="0.25">
      <c r="A14037" t="s">
        <v>227</v>
      </c>
      <c r="B14037" t="s">
        <v>358</v>
      </c>
      <c r="C14037" s="1">
        <v>0.338161099328875</v>
      </c>
    </row>
    <row r="14038" spans="1:3" x14ac:dyDescent="0.25">
      <c r="A14038" t="s">
        <v>227</v>
      </c>
      <c r="B14038" t="s">
        <v>147</v>
      </c>
      <c r="C14038" s="1">
        <v>0.31602221395527103</v>
      </c>
    </row>
    <row r="14039" spans="1:3" x14ac:dyDescent="0.25">
      <c r="A14039" t="s">
        <v>227</v>
      </c>
      <c r="B14039" t="s">
        <v>427</v>
      </c>
      <c r="C14039" s="1">
        <v>0.30272794305686002</v>
      </c>
    </row>
    <row r="14040" spans="1:3" x14ac:dyDescent="0.25">
      <c r="A14040" t="s">
        <v>227</v>
      </c>
      <c r="B14040" t="s">
        <v>148</v>
      </c>
      <c r="C14040" s="1">
        <v>0.29632864588855601</v>
      </c>
    </row>
    <row r="14041" spans="1:3" x14ac:dyDescent="0.25">
      <c r="A14041" t="s">
        <v>227</v>
      </c>
      <c r="B14041" t="s">
        <v>244</v>
      </c>
      <c r="C14041" s="1">
        <v>0.32392852667282501</v>
      </c>
    </row>
    <row r="14042" spans="1:3" x14ac:dyDescent="0.25">
      <c r="A14042" t="s">
        <v>227</v>
      </c>
      <c r="B14042" t="s">
        <v>245</v>
      </c>
      <c r="C14042" s="1">
        <v>0.35362164805762702</v>
      </c>
    </row>
    <row r="14043" spans="1:3" x14ac:dyDescent="0.25">
      <c r="A14043" t="s">
        <v>227</v>
      </c>
      <c r="B14043" t="s">
        <v>359</v>
      </c>
      <c r="C14043" s="1">
        <v>0.33861969877812598</v>
      </c>
    </row>
    <row r="14044" spans="1:3" x14ac:dyDescent="0.25">
      <c r="A14044" t="s">
        <v>227</v>
      </c>
      <c r="B14044" t="s">
        <v>428</v>
      </c>
      <c r="C14044" s="1">
        <v>0.30660396502563397</v>
      </c>
    </row>
    <row r="14045" spans="1:3" x14ac:dyDescent="0.25">
      <c r="A14045" t="s">
        <v>227</v>
      </c>
      <c r="B14045" t="s">
        <v>360</v>
      </c>
      <c r="C14045" s="1">
        <v>0.36488330634555199</v>
      </c>
    </row>
    <row r="14046" spans="1:3" x14ac:dyDescent="0.25">
      <c r="A14046" t="s">
        <v>227</v>
      </c>
      <c r="B14046" t="s">
        <v>361</v>
      </c>
      <c r="C14046" s="1">
        <v>0.34333191170579003</v>
      </c>
    </row>
    <row r="14047" spans="1:3" x14ac:dyDescent="0.25">
      <c r="A14047" t="s">
        <v>227</v>
      </c>
      <c r="B14047" t="s">
        <v>362</v>
      </c>
      <c r="C14047" s="1">
        <v>0.32974126532389503</v>
      </c>
    </row>
    <row r="14048" spans="1:3" x14ac:dyDescent="0.25">
      <c r="A14048" t="s">
        <v>227</v>
      </c>
      <c r="B14048" t="s">
        <v>246</v>
      </c>
      <c r="C14048" s="1">
        <v>0.340907806505441</v>
      </c>
    </row>
    <row r="14049" spans="1:3" x14ac:dyDescent="0.25">
      <c r="A14049" t="s">
        <v>227</v>
      </c>
      <c r="B14049" t="s">
        <v>247</v>
      </c>
      <c r="C14049" s="1">
        <v>0.35121781800183599</v>
      </c>
    </row>
    <row r="14050" spans="1:3" x14ac:dyDescent="0.25">
      <c r="A14050" t="s">
        <v>227</v>
      </c>
      <c r="B14050" t="s">
        <v>248</v>
      </c>
      <c r="C14050" s="1">
        <v>0.29150001127158198</v>
      </c>
    </row>
    <row r="14051" spans="1:3" x14ac:dyDescent="0.25">
      <c r="A14051" t="s">
        <v>227</v>
      </c>
      <c r="B14051" t="s">
        <v>249</v>
      </c>
      <c r="C14051" s="1">
        <v>0.327881850282154</v>
      </c>
    </row>
    <row r="14052" spans="1:3" x14ac:dyDescent="0.25">
      <c r="A14052" t="s">
        <v>227</v>
      </c>
      <c r="B14052" t="s">
        <v>389</v>
      </c>
      <c r="C14052" s="1">
        <v>0.29534821986330301</v>
      </c>
    </row>
    <row r="14053" spans="1:3" x14ac:dyDescent="0.25">
      <c r="A14053" t="s">
        <v>227</v>
      </c>
      <c r="B14053" t="s">
        <v>403</v>
      </c>
      <c r="C14053" s="1">
        <v>0.32928687331908202</v>
      </c>
    </row>
    <row r="14054" spans="1:3" x14ac:dyDescent="0.25">
      <c r="A14054" t="s">
        <v>227</v>
      </c>
      <c r="B14054" t="s">
        <v>150</v>
      </c>
      <c r="C14054" s="1">
        <v>0.336392949971202</v>
      </c>
    </row>
    <row r="14055" spans="1:3" x14ac:dyDescent="0.25">
      <c r="A14055" t="s">
        <v>227</v>
      </c>
      <c r="B14055" t="s">
        <v>250</v>
      </c>
      <c r="C14055" s="1">
        <v>0.35134490731665902</v>
      </c>
    </row>
    <row r="14056" spans="1:3" x14ac:dyDescent="0.25">
      <c r="A14056" t="s">
        <v>227</v>
      </c>
      <c r="B14056" t="s">
        <v>364</v>
      </c>
      <c r="C14056" s="1">
        <v>0.32704741384595298</v>
      </c>
    </row>
    <row r="14057" spans="1:3" x14ac:dyDescent="0.25">
      <c r="A14057" t="s">
        <v>227</v>
      </c>
      <c r="B14057" t="s">
        <v>390</v>
      </c>
      <c r="C14057" s="1">
        <v>0.29273327643225899</v>
      </c>
    </row>
    <row r="14058" spans="1:3" x14ac:dyDescent="0.25">
      <c r="A14058" t="s">
        <v>227</v>
      </c>
      <c r="B14058" t="s">
        <v>251</v>
      </c>
      <c r="C14058" s="1">
        <v>0.31726332837635102</v>
      </c>
    </row>
    <row r="14059" spans="1:3" x14ac:dyDescent="0.25">
      <c r="A14059" t="s">
        <v>227</v>
      </c>
      <c r="B14059" t="s">
        <v>252</v>
      </c>
      <c r="C14059" s="1">
        <v>0.31210811340969502</v>
      </c>
    </row>
    <row r="14060" spans="1:3" x14ac:dyDescent="0.25">
      <c r="A14060" t="s">
        <v>227</v>
      </c>
      <c r="B14060" t="s">
        <v>253</v>
      </c>
      <c r="C14060" s="1">
        <v>0.34267125931741499</v>
      </c>
    </row>
    <row r="14061" spans="1:3" x14ac:dyDescent="0.25">
      <c r="A14061" t="s">
        <v>227</v>
      </c>
      <c r="B14061" t="s">
        <v>152</v>
      </c>
      <c r="C14061" s="1">
        <v>0.32203259335502799</v>
      </c>
    </row>
    <row r="14062" spans="1:3" x14ac:dyDescent="0.25">
      <c r="A14062" t="s">
        <v>227</v>
      </c>
      <c r="B14062" t="s">
        <v>254</v>
      </c>
      <c r="C14062" s="1">
        <v>0.33384559431385902</v>
      </c>
    </row>
    <row r="14063" spans="1:3" x14ac:dyDescent="0.25">
      <c r="A14063" t="s">
        <v>227</v>
      </c>
      <c r="B14063" t="s">
        <v>255</v>
      </c>
      <c r="C14063" s="1">
        <v>0.357799247219312</v>
      </c>
    </row>
    <row r="14064" spans="1:3" x14ac:dyDescent="0.25">
      <c r="A14064" t="s">
        <v>227</v>
      </c>
      <c r="B14064" t="s">
        <v>365</v>
      </c>
      <c r="C14064" s="1">
        <v>0.34238892107897301</v>
      </c>
    </row>
    <row r="14065" spans="1:3" x14ac:dyDescent="0.25">
      <c r="A14065" t="s">
        <v>227</v>
      </c>
      <c r="B14065" t="s">
        <v>256</v>
      </c>
      <c r="C14065" s="1">
        <v>0.33433833538594798</v>
      </c>
    </row>
    <row r="14066" spans="1:3" x14ac:dyDescent="0.25">
      <c r="A14066" t="s">
        <v>227</v>
      </c>
      <c r="B14066" t="s">
        <v>404</v>
      </c>
      <c r="C14066" s="1">
        <v>0.32659985546887299</v>
      </c>
    </row>
    <row r="14067" spans="1:3" x14ac:dyDescent="0.25">
      <c r="A14067" t="s">
        <v>227</v>
      </c>
      <c r="B14067" t="s">
        <v>366</v>
      </c>
      <c r="C14067" s="1">
        <v>0.30714978718547298</v>
      </c>
    </row>
    <row r="14068" spans="1:3" x14ac:dyDescent="0.25">
      <c r="A14068" t="s">
        <v>227</v>
      </c>
      <c r="B14068" t="s">
        <v>257</v>
      </c>
      <c r="C14068" s="1">
        <v>0.345095279475435</v>
      </c>
    </row>
    <row r="14069" spans="1:3" x14ac:dyDescent="0.25">
      <c r="A14069" t="s">
        <v>227</v>
      </c>
      <c r="B14069" t="s">
        <v>367</v>
      </c>
      <c r="C14069" s="1">
        <v>0.33706647002828899</v>
      </c>
    </row>
    <row r="14070" spans="1:3" x14ac:dyDescent="0.25">
      <c r="A14070" t="s">
        <v>227</v>
      </c>
      <c r="B14070" t="s">
        <v>368</v>
      </c>
      <c r="C14070" s="1">
        <v>0.33698094407496798</v>
      </c>
    </row>
    <row r="14071" spans="1:3" x14ac:dyDescent="0.25">
      <c r="A14071" t="s">
        <v>227</v>
      </c>
      <c r="B14071" t="s">
        <v>258</v>
      </c>
      <c r="C14071" s="1">
        <v>0.31750516922419503</v>
      </c>
    </row>
    <row r="14072" spans="1:3" x14ac:dyDescent="0.25">
      <c r="A14072" t="s">
        <v>227</v>
      </c>
      <c r="B14072" t="s">
        <v>259</v>
      </c>
      <c r="C14072" s="1">
        <v>0.301692073290178</v>
      </c>
    </row>
    <row r="14073" spans="1:3" x14ac:dyDescent="0.25">
      <c r="A14073" t="s">
        <v>227</v>
      </c>
      <c r="B14073" t="s">
        <v>416</v>
      </c>
      <c r="C14073" s="1">
        <v>0.33714005283750198</v>
      </c>
    </row>
    <row r="14074" spans="1:3" x14ac:dyDescent="0.25">
      <c r="A14074" t="s">
        <v>227</v>
      </c>
      <c r="B14074" t="s">
        <v>369</v>
      </c>
      <c r="C14074" s="1">
        <v>0.35898463585738599</v>
      </c>
    </row>
    <row r="14075" spans="1:3" x14ac:dyDescent="0.25">
      <c r="A14075" t="s">
        <v>227</v>
      </c>
      <c r="B14075" t="s">
        <v>370</v>
      </c>
      <c r="C14075" s="1">
        <v>0.30529148043422</v>
      </c>
    </row>
    <row r="14076" spans="1:3" x14ac:dyDescent="0.25">
      <c r="A14076" t="s">
        <v>227</v>
      </c>
      <c r="B14076" t="s">
        <v>371</v>
      </c>
      <c r="C14076" s="1">
        <v>0.35645029553862401</v>
      </c>
    </row>
    <row r="14077" spans="1:3" x14ac:dyDescent="0.25">
      <c r="A14077" t="s">
        <v>227</v>
      </c>
      <c r="B14077" t="s">
        <v>405</v>
      </c>
      <c r="C14077" s="1">
        <v>0.31934653671961599</v>
      </c>
    </row>
    <row r="14078" spans="1:3" x14ac:dyDescent="0.25">
      <c r="A14078" t="s">
        <v>227</v>
      </c>
      <c r="B14078" t="s">
        <v>261</v>
      </c>
      <c r="C14078" s="1">
        <v>0.33740699282382203</v>
      </c>
    </row>
    <row r="14079" spans="1:3" x14ac:dyDescent="0.25">
      <c r="A14079" t="s">
        <v>227</v>
      </c>
      <c r="B14079" t="s">
        <v>262</v>
      </c>
      <c r="C14079" s="1">
        <v>0.33155474556540698</v>
      </c>
    </row>
    <row r="14080" spans="1:3" x14ac:dyDescent="0.25">
      <c r="A14080" t="s">
        <v>227</v>
      </c>
      <c r="B14080" t="s">
        <v>417</v>
      </c>
      <c r="C14080" s="1">
        <v>0.35595992165493101</v>
      </c>
    </row>
    <row r="14081" spans="1:3" x14ac:dyDescent="0.25">
      <c r="A14081" t="s">
        <v>227</v>
      </c>
      <c r="B14081" t="s">
        <v>263</v>
      </c>
      <c r="C14081" s="1">
        <v>0.34749095320512802</v>
      </c>
    </row>
    <row r="14082" spans="1:3" x14ac:dyDescent="0.25">
      <c r="A14082" t="s">
        <v>227</v>
      </c>
      <c r="B14082" t="s">
        <v>264</v>
      </c>
      <c r="C14082" s="1">
        <v>0.36125454541954899</v>
      </c>
    </row>
    <row r="14083" spans="1:3" x14ac:dyDescent="0.25">
      <c r="A14083" t="s">
        <v>227</v>
      </c>
      <c r="B14083" t="s">
        <v>372</v>
      </c>
      <c r="C14083" s="1">
        <v>0.33783883741618698</v>
      </c>
    </row>
    <row r="14084" spans="1:3" x14ac:dyDescent="0.25">
      <c r="A14084" t="s">
        <v>227</v>
      </c>
      <c r="B14084" t="s">
        <v>373</v>
      </c>
      <c r="C14084" s="1">
        <v>0.29794231049521303</v>
      </c>
    </row>
    <row r="14085" spans="1:3" x14ac:dyDescent="0.25">
      <c r="A14085" t="s">
        <v>227</v>
      </c>
      <c r="B14085" t="s">
        <v>383</v>
      </c>
      <c r="C14085" s="1">
        <v>0.34412020151203698</v>
      </c>
    </row>
    <row r="14086" spans="1:3" x14ac:dyDescent="0.25">
      <c r="A14086" t="s">
        <v>227</v>
      </c>
      <c r="B14086" t="s">
        <v>430</v>
      </c>
      <c r="C14086" s="1">
        <v>0.291337924919645</v>
      </c>
    </row>
    <row r="14087" spans="1:3" x14ac:dyDescent="0.25">
      <c r="A14087" t="s">
        <v>227</v>
      </c>
      <c r="B14087" t="s">
        <v>265</v>
      </c>
      <c r="C14087" s="1">
        <v>0.36010090214734403</v>
      </c>
    </row>
    <row r="14088" spans="1:3" x14ac:dyDescent="0.25">
      <c r="A14088" t="s">
        <v>227</v>
      </c>
      <c r="B14088" t="s">
        <v>406</v>
      </c>
      <c r="C14088" s="1">
        <v>0.30670042086418797</v>
      </c>
    </row>
    <row r="14089" spans="1:3" x14ac:dyDescent="0.25">
      <c r="A14089" t="s">
        <v>227</v>
      </c>
      <c r="B14089" t="s">
        <v>266</v>
      </c>
      <c r="C14089" s="1">
        <v>0.361175816014143</v>
      </c>
    </row>
    <row r="14090" spans="1:3" x14ac:dyDescent="0.25">
      <c r="A14090" t="s">
        <v>227</v>
      </c>
      <c r="B14090" t="s">
        <v>267</v>
      </c>
      <c r="C14090" s="1">
        <v>0.36099434235685102</v>
      </c>
    </row>
    <row r="14091" spans="1:3" x14ac:dyDescent="0.25">
      <c r="A14091" t="s">
        <v>227</v>
      </c>
      <c r="B14091" t="s">
        <v>268</v>
      </c>
      <c r="C14091" s="1">
        <v>0.336046673229346</v>
      </c>
    </row>
    <row r="14092" spans="1:3" x14ac:dyDescent="0.25">
      <c r="A14092" t="s">
        <v>227</v>
      </c>
      <c r="B14092" t="s">
        <v>269</v>
      </c>
      <c r="C14092" s="1">
        <v>0.32445961016650499</v>
      </c>
    </row>
    <row r="14093" spans="1:3" x14ac:dyDescent="0.25">
      <c r="A14093" t="s">
        <v>227</v>
      </c>
      <c r="B14093" t="s">
        <v>270</v>
      </c>
      <c r="C14093" s="1">
        <v>0.326791733617109</v>
      </c>
    </row>
    <row r="14094" spans="1:3" x14ac:dyDescent="0.25">
      <c r="A14094" t="s">
        <v>227</v>
      </c>
      <c r="B14094" t="s">
        <v>271</v>
      </c>
      <c r="C14094" s="1">
        <v>0.362392308113893</v>
      </c>
    </row>
    <row r="14095" spans="1:3" x14ac:dyDescent="0.25">
      <c r="A14095" t="s">
        <v>227</v>
      </c>
      <c r="B14095" t="s">
        <v>407</v>
      </c>
      <c r="C14095" s="1">
        <v>0.326432551642164</v>
      </c>
    </row>
    <row r="14096" spans="1:3" x14ac:dyDescent="0.25">
      <c r="A14096" t="s">
        <v>227</v>
      </c>
      <c r="B14096" t="s">
        <v>375</v>
      </c>
      <c r="C14096" s="1">
        <v>0.341034950311847</v>
      </c>
    </row>
    <row r="14097" spans="1:3" x14ac:dyDescent="0.25">
      <c r="A14097" t="s">
        <v>227</v>
      </c>
      <c r="B14097" t="s">
        <v>376</v>
      </c>
      <c r="C14097" s="1">
        <v>0.29448446206854501</v>
      </c>
    </row>
    <row r="14098" spans="1:3" x14ac:dyDescent="0.25">
      <c r="A14098" t="s">
        <v>227</v>
      </c>
      <c r="B14098" t="s">
        <v>418</v>
      </c>
      <c r="C14098" s="1">
        <v>0.33032574470262899</v>
      </c>
    </row>
    <row r="14099" spans="1:3" x14ac:dyDescent="0.25">
      <c r="A14099" t="s">
        <v>227</v>
      </c>
      <c r="B14099" t="s">
        <v>272</v>
      </c>
      <c r="C14099" s="1">
        <v>0.37784541406163302</v>
      </c>
    </row>
    <row r="14100" spans="1:3" x14ac:dyDescent="0.25">
      <c r="A14100" t="s">
        <v>227</v>
      </c>
      <c r="B14100" t="s">
        <v>377</v>
      </c>
      <c r="C14100" s="1">
        <v>0.29610941176560202</v>
      </c>
    </row>
    <row r="14101" spans="1:3" x14ac:dyDescent="0.25">
      <c r="A14101" t="s">
        <v>227</v>
      </c>
      <c r="B14101" t="s">
        <v>431</v>
      </c>
      <c r="C14101" s="1">
        <v>0.31872461940867503</v>
      </c>
    </row>
    <row r="14102" spans="1:3" x14ac:dyDescent="0.25">
      <c r="A14102" t="s">
        <v>227</v>
      </c>
      <c r="B14102" t="s">
        <v>408</v>
      </c>
      <c r="C14102" s="1">
        <v>0.32587374127230301</v>
      </c>
    </row>
    <row r="14103" spans="1:3" x14ac:dyDescent="0.25">
      <c r="A14103" t="s">
        <v>227</v>
      </c>
      <c r="B14103" t="s">
        <v>273</v>
      </c>
      <c r="C14103" s="1">
        <v>0.31661317126236899</v>
      </c>
    </row>
    <row r="14104" spans="1:3" x14ac:dyDescent="0.25">
      <c r="A14104" t="s">
        <v>227</v>
      </c>
      <c r="B14104" t="s">
        <v>153</v>
      </c>
      <c r="C14104" s="1">
        <v>0.36072029908013498</v>
      </c>
    </row>
    <row r="14105" spans="1:3" x14ac:dyDescent="0.25">
      <c r="A14105" t="s">
        <v>339</v>
      </c>
      <c r="B14105" t="s">
        <v>154</v>
      </c>
      <c r="C14105" s="1">
        <v>0.290426414833587</v>
      </c>
    </row>
    <row r="14106" spans="1:3" x14ac:dyDescent="0.25">
      <c r="A14106" t="s">
        <v>339</v>
      </c>
      <c r="B14106" t="s">
        <v>219</v>
      </c>
      <c r="C14106" s="1">
        <v>0.29058009441772897</v>
      </c>
    </row>
    <row r="14107" spans="1:3" x14ac:dyDescent="0.25">
      <c r="A14107" t="s">
        <v>339</v>
      </c>
      <c r="B14107" t="s">
        <v>228</v>
      </c>
      <c r="C14107" s="1">
        <v>0.32846127785433299</v>
      </c>
    </row>
    <row r="14108" spans="1:3" x14ac:dyDescent="0.25">
      <c r="A14108" t="s">
        <v>339</v>
      </c>
      <c r="B14108" t="s">
        <v>231</v>
      </c>
      <c r="C14108" s="1">
        <v>0.32507793079161201</v>
      </c>
    </row>
    <row r="14109" spans="1:3" x14ac:dyDescent="0.25">
      <c r="A14109" t="s">
        <v>339</v>
      </c>
      <c r="B14109" t="s">
        <v>343</v>
      </c>
      <c r="C14109" s="1">
        <v>0.29797345564739203</v>
      </c>
    </row>
    <row r="14110" spans="1:3" x14ac:dyDescent="0.25">
      <c r="A14110" t="s">
        <v>339</v>
      </c>
      <c r="B14110" t="s">
        <v>232</v>
      </c>
      <c r="C14110" s="1">
        <v>0.29469950563103298</v>
      </c>
    </row>
    <row r="14111" spans="1:3" x14ac:dyDescent="0.25">
      <c r="A14111" t="s">
        <v>339</v>
      </c>
      <c r="B14111" t="s">
        <v>233</v>
      </c>
      <c r="C14111" s="1">
        <v>0.321032534793875</v>
      </c>
    </row>
    <row r="14112" spans="1:3" x14ac:dyDescent="0.25">
      <c r="A14112" t="s">
        <v>339</v>
      </c>
      <c r="B14112" t="s">
        <v>140</v>
      </c>
      <c r="C14112" s="1">
        <v>0.29699985237860799</v>
      </c>
    </row>
    <row r="14113" spans="1:3" x14ac:dyDescent="0.25">
      <c r="A14113" t="s">
        <v>339</v>
      </c>
      <c r="B14113" t="s">
        <v>235</v>
      </c>
      <c r="C14113" s="1">
        <v>0.29195777240326698</v>
      </c>
    </row>
    <row r="14114" spans="1:3" x14ac:dyDescent="0.25">
      <c r="A14114" t="s">
        <v>339</v>
      </c>
      <c r="B14114" t="s">
        <v>141</v>
      </c>
      <c r="C14114" s="1">
        <v>0.28965273554088899</v>
      </c>
    </row>
    <row r="14115" spans="1:3" x14ac:dyDescent="0.25">
      <c r="A14115" t="s">
        <v>339</v>
      </c>
      <c r="B14115" t="s">
        <v>350</v>
      </c>
      <c r="C14115" s="1">
        <v>0.29347083913658301</v>
      </c>
    </row>
    <row r="14116" spans="1:3" x14ac:dyDescent="0.25">
      <c r="A14116" t="s">
        <v>339</v>
      </c>
      <c r="B14116" t="s">
        <v>239</v>
      </c>
      <c r="C14116" s="1">
        <v>0.35685183202510301</v>
      </c>
    </row>
    <row r="14117" spans="1:3" x14ac:dyDescent="0.25">
      <c r="A14117" t="s">
        <v>339</v>
      </c>
      <c r="B14117" t="s">
        <v>142</v>
      </c>
      <c r="C14117" s="1">
        <v>0.31114705501522399</v>
      </c>
    </row>
    <row r="14118" spans="1:3" x14ac:dyDescent="0.25">
      <c r="A14118" t="s">
        <v>339</v>
      </c>
      <c r="B14118" t="s">
        <v>143</v>
      </c>
      <c r="C14118" s="1">
        <v>0.296669594242011</v>
      </c>
    </row>
    <row r="14119" spans="1:3" x14ac:dyDescent="0.25">
      <c r="A14119" t="s">
        <v>339</v>
      </c>
      <c r="B14119" t="s">
        <v>242</v>
      </c>
      <c r="C14119" s="1">
        <v>0.36686733758034301</v>
      </c>
    </row>
    <row r="14120" spans="1:3" x14ac:dyDescent="0.25">
      <c r="A14120" t="s">
        <v>339</v>
      </c>
      <c r="B14120" t="s">
        <v>146</v>
      </c>
      <c r="C14120" s="1">
        <v>0.31927204968751</v>
      </c>
    </row>
    <row r="14121" spans="1:3" x14ac:dyDescent="0.25">
      <c r="A14121" t="s">
        <v>339</v>
      </c>
      <c r="B14121" t="s">
        <v>245</v>
      </c>
      <c r="C14121" s="1">
        <v>0.30810711868871399</v>
      </c>
    </row>
    <row r="14122" spans="1:3" x14ac:dyDescent="0.25">
      <c r="A14122" t="s">
        <v>339</v>
      </c>
      <c r="B14122" t="s">
        <v>250</v>
      </c>
      <c r="C14122" s="1">
        <v>0.33575862779862098</v>
      </c>
    </row>
    <row r="14123" spans="1:3" x14ac:dyDescent="0.25">
      <c r="A14123" t="s">
        <v>339</v>
      </c>
      <c r="B14123" t="s">
        <v>252</v>
      </c>
      <c r="C14123" s="1">
        <v>0.293125440986028</v>
      </c>
    </row>
    <row r="14124" spans="1:3" x14ac:dyDescent="0.25">
      <c r="A14124" t="s">
        <v>339</v>
      </c>
      <c r="B14124" t="s">
        <v>253</v>
      </c>
      <c r="C14124" s="1">
        <v>0.28894303223712198</v>
      </c>
    </row>
    <row r="14125" spans="1:3" x14ac:dyDescent="0.25">
      <c r="A14125" t="s">
        <v>339</v>
      </c>
      <c r="B14125" t="s">
        <v>152</v>
      </c>
      <c r="C14125" s="1">
        <v>0.296427040315075</v>
      </c>
    </row>
    <row r="14126" spans="1:3" x14ac:dyDescent="0.25">
      <c r="A14126" t="s">
        <v>339</v>
      </c>
      <c r="B14126" t="s">
        <v>255</v>
      </c>
      <c r="C14126" s="1">
        <v>0.29535689462069697</v>
      </c>
    </row>
    <row r="14127" spans="1:3" x14ac:dyDescent="0.25">
      <c r="A14127" t="s">
        <v>339</v>
      </c>
      <c r="B14127" t="s">
        <v>368</v>
      </c>
      <c r="C14127" s="1">
        <v>0.29752495166590398</v>
      </c>
    </row>
    <row r="14128" spans="1:3" x14ac:dyDescent="0.25">
      <c r="A14128" t="s">
        <v>339</v>
      </c>
      <c r="B14128" t="s">
        <v>261</v>
      </c>
      <c r="C14128" s="1">
        <v>0.30944119120213598</v>
      </c>
    </row>
    <row r="14129" spans="1:3" x14ac:dyDescent="0.25">
      <c r="A14129" t="s">
        <v>339</v>
      </c>
      <c r="B14129" t="s">
        <v>263</v>
      </c>
      <c r="C14129" s="1">
        <v>0.29388369580247098</v>
      </c>
    </row>
    <row r="14130" spans="1:3" x14ac:dyDescent="0.25">
      <c r="A14130" t="s">
        <v>339</v>
      </c>
      <c r="B14130" t="s">
        <v>265</v>
      </c>
      <c r="C14130" s="1">
        <v>0.32258476033410599</v>
      </c>
    </row>
    <row r="14131" spans="1:3" x14ac:dyDescent="0.25">
      <c r="A14131" t="s">
        <v>339</v>
      </c>
      <c r="B14131" t="s">
        <v>266</v>
      </c>
      <c r="C14131" s="1">
        <v>0.31006627298693201</v>
      </c>
    </row>
    <row r="14132" spans="1:3" x14ac:dyDescent="0.25">
      <c r="A14132" t="s">
        <v>339</v>
      </c>
      <c r="B14132" t="s">
        <v>267</v>
      </c>
      <c r="C14132" s="1">
        <v>0.29756190850005498</v>
      </c>
    </row>
    <row r="14133" spans="1:3" x14ac:dyDescent="0.25">
      <c r="A14133" t="s">
        <v>339</v>
      </c>
      <c r="B14133" t="s">
        <v>271</v>
      </c>
      <c r="C14133" s="1">
        <v>0.34518290253399397</v>
      </c>
    </row>
    <row r="14134" spans="1:3" x14ac:dyDescent="0.25">
      <c r="A14134" t="s">
        <v>339</v>
      </c>
      <c r="B14134" t="s">
        <v>272</v>
      </c>
      <c r="C14134" s="1">
        <v>0.30295375467802899</v>
      </c>
    </row>
    <row r="14135" spans="1:3" x14ac:dyDescent="0.25">
      <c r="A14135" t="s">
        <v>339</v>
      </c>
      <c r="B14135" t="s">
        <v>153</v>
      </c>
      <c r="C14135" s="1">
        <v>0.33551583814202501</v>
      </c>
    </row>
    <row r="14136" spans="1:3" x14ac:dyDescent="0.25">
      <c r="A14136" t="s">
        <v>228</v>
      </c>
      <c r="B14136" t="s">
        <v>154</v>
      </c>
      <c r="C14136" s="1">
        <v>0.32854507849151798</v>
      </c>
    </row>
    <row r="14137" spans="1:3" x14ac:dyDescent="0.25">
      <c r="A14137" t="s">
        <v>228</v>
      </c>
      <c r="B14137" t="s">
        <v>155</v>
      </c>
      <c r="C14137" s="1">
        <v>0.31782555716081101</v>
      </c>
    </row>
    <row r="14138" spans="1:3" x14ac:dyDescent="0.25">
      <c r="A14138" t="s">
        <v>228</v>
      </c>
      <c r="B14138" t="s">
        <v>162</v>
      </c>
      <c r="C14138" s="1">
        <v>0.34386541710343499</v>
      </c>
    </row>
    <row r="14139" spans="1:3" x14ac:dyDescent="0.25">
      <c r="A14139" t="s">
        <v>228</v>
      </c>
      <c r="B14139" t="s">
        <v>118</v>
      </c>
      <c r="C14139" s="1">
        <v>0.35419160309268999</v>
      </c>
    </row>
    <row r="14140" spans="1:3" x14ac:dyDescent="0.25">
      <c r="A14140" t="s">
        <v>228</v>
      </c>
      <c r="B14140" t="s">
        <v>303</v>
      </c>
      <c r="C14140" s="1">
        <v>0.33190472998815701</v>
      </c>
    </row>
    <row r="14141" spans="1:3" x14ac:dyDescent="0.25">
      <c r="A14141" t="s">
        <v>228</v>
      </c>
      <c r="B14141" t="s">
        <v>304</v>
      </c>
      <c r="C14141" s="1">
        <v>0.30876080923728499</v>
      </c>
    </row>
    <row r="14142" spans="1:3" x14ac:dyDescent="0.25">
      <c r="A14142" t="s">
        <v>228</v>
      </c>
      <c r="B14142" t="s">
        <v>192</v>
      </c>
      <c r="C14142" s="1">
        <v>0.33061878072597101</v>
      </c>
    </row>
    <row r="14143" spans="1:3" x14ac:dyDescent="0.25">
      <c r="A14143" t="s">
        <v>228</v>
      </c>
      <c r="B14143" t="s">
        <v>219</v>
      </c>
      <c r="C14143" s="1">
        <v>0.350515695688847</v>
      </c>
    </row>
    <row r="14144" spans="1:3" x14ac:dyDescent="0.25">
      <c r="A14144" t="s">
        <v>228</v>
      </c>
      <c r="B14144" t="s">
        <v>229</v>
      </c>
      <c r="C14144" s="1">
        <v>0.35070756772475897</v>
      </c>
    </row>
    <row r="14145" spans="1:3" x14ac:dyDescent="0.25">
      <c r="A14145" t="s">
        <v>228</v>
      </c>
      <c r="B14145" t="s">
        <v>341</v>
      </c>
      <c r="C14145" s="1">
        <v>0.312735197119758</v>
      </c>
    </row>
    <row r="14146" spans="1:3" x14ac:dyDescent="0.25">
      <c r="A14146" t="s">
        <v>228</v>
      </c>
      <c r="B14146" t="s">
        <v>230</v>
      </c>
      <c r="C14146" s="1">
        <v>0.31655352305482898</v>
      </c>
    </row>
    <row r="14147" spans="1:3" x14ac:dyDescent="0.25">
      <c r="A14147" t="s">
        <v>228</v>
      </c>
      <c r="B14147" t="s">
        <v>413</v>
      </c>
      <c r="C14147" s="1">
        <v>0.34274116696528101</v>
      </c>
    </row>
    <row r="14148" spans="1:3" x14ac:dyDescent="0.25">
      <c r="A14148" t="s">
        <v>228</v>
      </c>
      <c r="B14148" t="s">
        <v>400</v>
      </c>
      <c r="C14148" s="1">
        <v>0.31807994069099799</v>
      </c>
    </row>
    <row r="14149" spans="1:3" x14ac:dyDescent="0.25">
      <c r="A14149" t="s">
        <v>228</v>
      </c>
      <c r="B14149" t="s">
        <v>231</v>
      </c>
      <c r="C14149" s="1">
        <v>0.36952028155961397</v>
      </c>
    </row>
    <row r="14150" spans="1:3" x14ac:dyDescent="0.25">
      <c r="A14150" t="s">
        <v>228</v>
      </c>
      <c r="B14150" t="s">
        <v>343</v>
      </c>
      <c r="C14150" s="1">
        <v>0.32065066437515399</v>
      </c>
    </row>
    <row r="14151" spans="1:3" x14ac:dyDescent="0.25">
      <c r="A14151" t="s">
        <v>228</v>
      </c>
      <c r="B14151" t="s">
        <v>344</v>
      </c>
      <c r="C14151" s="1">
        <v>0.30277403294465599</v>
      </c>
    </row>
    <row r="14152" spans="1:3" x14ac:dyDescent="0.25">
      <c r="A14152" t="s">
        <v>228</v>
      </c>
      <c r="B14152" t="s">
        <v>232</v>
      </c>
      <c r="C14152" s="1">
        <v>0.30997022938624202</v>
      </c>
    </row>
    <row r="14153" spans="1:3" x14ac:dyDescent="0.25">
      <c r="A14153" t="s">
        <v>228</v>
      </c>
      <c r="B14153" t="s">
        <v>139</v>
      </c>
      <c r="C14153" s="1">
        <v>0.30138675384802099</v>
      </c>
    </row>
    <row r="14154" spans="1:3" x14ac:dyDescent="0.25">
      <c r="A14154" t="s">
        <v>228</v>
      </c>
      <c r="B14154" t="s">
        <v>233</v>
      </c>
      <c r="C14154" s="1">
        <v>0.35454386262591198</v>
      </c>
    </row>
    <row r="14155" spans="1:3" x14ac:dyDescent="0.25">
      <c r="A14155" t="s">
        <v>228</v>
      </c>
      <c r="B14155" t="s">
        <v>140</v>
      </c>
      <c r="C14155" s="1">
        <v>0.36792270828883</v>
      </c>
    </row>
    <row r="14156" spans="1:3" x14ac:dyDescent="0.25">
      <c r="A14156" t="s">
        <v>228</v>
      </c>
      <c r="B14156" t="s">
        <v>234</v>
      </c>
      <c r="C14156" s="1">
        <v>0.34151731174038802</v>
      </c>
    </row>
    <row r="14157" spans="1:3" x14ac:dyDescent="0.25">
      <c r="A14157" t="s">
        <v>228</v>
      </c>
      <c r="B14157" t="s">
        <v>414</v>
      </c>
      <c r="C14157" s="1">
        <v>0.349481779417465</v>
      </c>
    </row>
    <row r="14158" spans="1:3" x14ac:dyDescent="0.25">
      <c r="A14158" t="s">
        <v>228</v>
      </c>
      <c r="B14158" t="s">
        <v>409</v>
      </c>
      <c r="C14158" s="1">
        <v>0.35386075598794298</v>
      </c>
    </row>
    <row r="14159" spans="1:3" x14ac:dyDescent="0.25">
      <c r="A14159" t="s">
        <v>228</v>
      </c>
      <c r="B14159" t="s">
        <v>235</v>
      </c>
      <c r="C14159" s="1">
        <v>0.37917955571454298</v>
      </c>
    </row>
    <row r="14160" spans="1:3" x14ac:dyDescent="0.25">
      <c r="A14160" t="s">
        <v>228</v>
      </c>
      <c r="B14160" t="s">
        <v>345</v>
      </c>
      <c r="C14160" s="1">
        <v>0.348184159672976</v>
      </c>
    </row>
    <row r="14161" spans="1:3" x14ac:dyDescent="0.25">
      <c r="A14161" t="s">
        <v>228</v>
      </c>
      <c r="B14161" t="s">
        <v>236</v>
      </c>
      <c r="C14161" s="1">
        <v>0.36535432060001899</v>
      </c>
    </row>
    <row r="14162" spans="1:3" x14ac:dyDescent="0.25">
      <c r="A14162" t="s">
        <v>228</v>
      </c>
      <c r="B14162" t="s">
        <v>141</v>
      </c>
      <c r="C14162" s="1">
        <v>0.35170427886885203</v>
      </c>
    </row>
    <row r="14163" spans="1:3" x14ac:dyDescent="0.25">
      <c r="A14163" t="s">
        <v>228</v>
      </c>
      <c r="B14163" t="s">
        <v>401</v>
      </c>
      <c r="C14163" s="1">
        <v>0.30392932623135099</v>
      </c>
    </row>
    <row r="14164" spans="1:3" x14ac:dyDescent="0.25">
      <c r="A14164" t="s">
        <v>228</v>
      </c>
      <c r="B14164" t="s">
        <v>346</v>
      </c>
      <c r="C14164" s="1">
        <v>0.30824373726450699</v>
      </c>
    </row>
    <row r="14165" spans="1:3" x14ac:dyDescent="0.25">
      <c r="A14165" t="s">
        <v>228</v>
      </c>
      <c r="B14165" t="s">
        <v>347</v>
      </c>
      <c r="C14165" s="1">
        <v>0.292674749270187</v>
      </c>
    </row>
    <row r="14166" spans="1:3" x14ac:dyDescent="0.25">
      <c r="A14166" t="s">
        <v>228</v>
      </c>
      <c r="B14166" t="s">
        <v>349</v>
      </c>
      <c r="C14166" s="1">
        <v>0.30307659675541498</v>
      </c>
    </row>
    <row r="14167" spans="1:3" x14ac:dyDescent="0.25">
      <c r="A14167" t="s">
        <v>228</v>
      </c>
      <c r="B14167" t="s">
        <v>350</v>
      </c>
      <c r="C14167" s="1">
        <v>0.35179607841892402</v>
      </c>
    </row>
    <row r="14168" spans="1:3" x14ac:dyDescent="0.25">
      <c r="A14168" t="s">
        <v>228</v>
      </c>
      <c r="B14168" t="s">
        <v>351</v>
      </c>
      <c r="C14168" s="1">
        <v>0.30001492325503598</v>
      </c>
    </row>
    <row r="14169" spans="1:3" x14ac:dyDescent="0.25">
      <c r="A14169" t="s">
        <v>228</v>
      </c>
      <c r="B14169" t="s">
        <v>388</v>
      </c>
      <c r="C14169" s="1">
        <v>0.34003937704661902</v>
      </c>
    </row>
    <row r="14170" spans="1:3" x14ac:dyDescent="0.25">
      <c r="A14170" t="s">
        <v>228</v>
      </c>
      <c r="B14170" t="s">
        <v>237</v>
      </c>
      <c r="C14170" s="1">
        <v>0.33593051649722799</v>
      </c>
    </row>
    <row r="14171" spans="1:3" x14ac:dyDescent="0.25">
      <c r="A14171" t="s">
        <v>228</v>
      </c>
      <c r="B14171" t="s">
        <v>238</v>
      </c>
      <c r="C14171" s="1">
        <v>0.341193769789291</v>
      </c>
    </row>
    <row r="14172" spans="1:3" x14ac:dyDescent="0.25">
      <c r="A14172" t="s">
        <v>228</v>
      </c>
      <c r="B14172" t="s">
        <v>239</v>
      </c>
      <c r="C14172" s="1">
        <v>0.356507108865043</v>
      </c>
    </row>
    <row r="14173" spans="1:3" x14ac:dyDescent="0.25">
      <c r="A14173" t="s">
        <v>228</v>
      </c>
      <c r="B14173" t="s">
        <v>142</v>
      </c>
      <c r="C14173" s="1">
        <v>0.35485303210896002</v>
      </c>
    </row>
    <row r="14174" spans="1:3" x14ac:dyDescent="0.25">
      <c r="A14174" t="s">
        <v>228</v>
      </c>
      <c r="B14174" t="s">
        <v>143</v>
      </c>
      <c r="C14174" s="1">
        <v>0.30775912606199701</v>
      </c>
    </row>
    <row r="14175" spans="1:3" x14ac:dyDescent="0.25">
      <c r="A14175" t="s">
        <v>228</v>
      </c>
      <c r="B14175" t="s">
        <v>240</v>
      </c>
      <c r="C14175" s="1">
        <v>0.31967995016171502</v>
      </c>
    </row>
    <row r="14176" spans="1:3" x14ac:dyDescent="0.25">
      <c r="A14176" t="s">
        <v>228</v>
      </c>
      <c r="B14176" t="s">
        <v>425</v>
      </c>
      <c r="C14176" s="1">
        <v>0.29550766108534099</v>
      </c>
    </row>
    <row r="14177" spans="1:3" x14ac:dyDescent="0.25">
      <c r="A14177" t="s">
        <v>228</v>
      </c>
      <c r="B14177" t="s">
        <v>241</v>
      </c>
      <c r="C14177" s="1">
        <v>0.29658253123954897</v>
      </c>
    </row>
    <row r="14178" spans="1:3" x14ac:dyDescent="0.25">
      <c r="A14178" t="s">
        <v>228</v>
      </c>
      <c r="B14178" t="s">
        <v>242</v>
      </c>
      <c r="C14178" s="1">
        <v>0.364569090526425</v>
      </c>
    </row>
    <row r="14179" spans="1:3" x14ac:dyDescent="0.25">
      <c r="A14179" t="s">
        <v>228</v>
      </c>
      <c r="B14179" t="s">
        <v>144</v>
      </c>
      <c r="C14179" s="1">
        <v>0.32213274424074501</v>
      </c>
    </row>
    <row r="14180" spans="1:3" x14ac:dyDescent="0.25">
      <c r="A14180" t="s">
        <v>228</v>
      </c>
      <c r="B14180" t="s">
        <v>355</v>
      </c>
      <c r="C14180" s="1">
        <v>0.29463259247080598</v>
      </c>
    </row>
    <row r="14181" spans="1:3" x14ac:dyDescent="0.25">
      <c r="A14181" t="s">
        <v>228</v>
      </c>
      <c r="B14181" t="s">
        <v>146</v>
      </c>
      <c r="C14181" s="1">
        <v>0.33070129499169598</v>
      </c>
    </row>
    <row r="14182" spans="1:3" x14ac:dyDescent="0.25">
      <c r="A14182" t="s">
        <v>228</v>
      </c>
      <c r="B14182" t="s">
        <v>357</v>
      </c>
      <c r="C14182" s="1">
        <v>0.29974023447839498</v>
      </c>
    </row>
    <row r="14183" spans="1:3" x14ac:dyDescent="0.25">
      <c r="A14183" t="s">
        <v>228</v>
      </c>
      <c r="B14183" t="s">
        <v>243</v>
      </c>
      <c r="C14183" s="1">
        <v>0.34563941630756601</v>
      </c>
    </row>
    <row r="14184" spans="1:3" x14ac:dyDescent="0.25">
      <c r="A14184" t="s">
        <v>228</v>
      </c>
      <c r="B14184" t="s">
        <v>402</v>
      </c>
      <c r="C14184" s="1">
        <v>0.34675166908809402</v>
      </c>
    </row>
    <row r="14185" spans="1:3" x14ac:dyDescent="0.25">
      <c r="A14185" t="s">
        <v>228</v>
      </c>
      <c r="B14185" t="s">
        <v>358</v>
      </c>
      <c r="C14185" s="1">
        <v>0.31042658002754597</v>
      </c>
    </row>
    <row r="14186" spans="1:3" x14ac:dyDescent="0.25">
      <c r="A14186" t="s">
        <v>228</v>
      </c>
      <c r="B14186" t="s">
        <v>147</v>
      </c>
      <c r="C14186" s="1">
        <v>0.32341161616909297</v>
      </c>
    </row>
    <row r="14187" spans="1:3" x14ac:dyDescent="0.25">
      <c r="A14187" t="s">
        <v>228</v>
      </c>
      <c r="B14187" t="s">
        <v>245</v>
      </c>
      <c r="C14187" s="1">
        <v>0.32672316374572802</v>
      </c>
    </row>
    <row r="14188" spans="1:3" x14ac:dyDescent="0.25">
      <c r="A14188" t="s">
        <v>228</v>
      </c>
      <c r="B14188" t="s">
        <v>359</v>
      </c>
      <c r="C14188" s="1">
        <v>0.30476176665515098</v>
      </c>
    </row>
    <row r="14189" spans="1:3" x14ac:dyDescent="0.25">
      <c r="A14189" t="s">
        <v>228</v>
      </c>
      <c r="B14189" t="s">
        <v>360</v>
      </c>
      <c r="C14189" s="1">
        <v>0.359101557254631</v>
      </c>
    </row>
    <row r="14190" spans="1:3" x14ac:dyDescent="0.25">
      <c r="A14190" t="s">
        <v>228</v>
      </c>
      <c r="B14190" t="s">
        <v>361</v>
      </c>
      <c r="C14190" s="1">
        <v>0.34107097704719302</v>
      </c>
    </row>
    <row r="14191" spans="1:3" x14ac:dyDescent="0.25">
      <c r="A14191" t="s">
        <v>228</v>
      </c>
      <c r="B14191" t="s">
        <v>362</v>
      </c>
      <c r="C14191" s="1">
        <v>0.35507894076437002</v>
      </c>
    </row>
    <row r="14192" spans="1:3" x14ac:dyDescent="0.25">
      <c r="A14192" t="s">
        <v>228</v>
      </c>
      <c r="B14192" t="s">
        <v>246</v>
      </c>
      <c r="C14192" s="1">
        <v>0.37376778318369902</v>
      </c>
    </row>
    <row r="14193" spans="1:3" x14ac:dyDescent="0.25">
      <c r="A14193" t="s">
        <v>228</v>
      </c>
      <c r="B14193" t="s">
        <v>247</v>
      </c>
      <c r="C14193" s="1">
        <v>0.33223711120909899</v>
      </c>
    </row>
    <row r="14194" spans="1:3" x14ac:dyDescent="0.25">
      <c r="A14194" t="s">
        <v>228</v>
      </c>
      <c r="B14194" t="s">
        <v>249</v>
      </c>
      <c r="C14194" s="1">
        <v>0.30777993132557202</v>
      </c>
    </row>
    <row r="14195" spans="1:3" x14ac:dyDescent="0.25">
      <c r="A14195" t="s">
        <v>228</v>
      </c>
      <c r="B14195" t="s">
        <v>403</v>
      </c>
      <c r="C14195" s="1">
        <v>0.31078722974261402</v>
      </c>
    </row>
    <row r="14196" spans="1:3" x14ac:dyDescent="0.25">
      <c r="A14196" t="s">
        <v>228</v>
      </c>
      <c r="B14196" t="s">
        <v>150</v>
      </c>
      <c r="C14196" s="1">
        <v>0.34249661643718798</v>
      </c>
    </row>
    <row r="14197" spans="1:3" x14ac:dyDescent="0.25">
      <c r="A14197" t="s">
        <v>228</v>
      </c>
      <c r="B14197" t="s">
        <v>250</v>
      </c>
      <c r="C14197" s="1">
        <v>0.35782812723907298</v>
      </c>
    </row>
    <row r="14198" spans="1:3" x14ac:dyDescent="0.25">
      <c r="A14198" t="s">
        <v>228</v>
      </c>
      <c r="B14198" t="s">
        <v>390</v>
      </c>
      <c r="C14198" s="1">
        <v>0.28995368244328801</v>
      </c>
    </row>
    <row r="14199" spans="1:3" x14ac:dyDescent="0.25">
      <c r="A14199" t="s">
        <v>228</v>
      </c>
      <c r="B14199" t="s">
        <v>251</v>
      </c>
      <c r="C14199" s="1">
        <v>0.32829291193370802</v>
      </c>
    </row>
    <row r="14200" spans="1:3" x14ac:dyDescent="0.25">
      <c r="A14200" t="s">
        <v>228</v>
      </c>
      <c r="B14200" t="s">
        <v>252</v>
      </c>
      <c r="C14200" s="1">
        <v>0.31822778516609201</v>
      </c>
    </row>
    <row r="14201" spans="1:3" x14ac:dyDescent="0.25">
      <c r="A14201" t="s">
        <v>228</v>
      </c>
      <c r="B14201" t="s">
        <v>253</v>
      </c>
      <c r="C14201" s="1">
        <v>0.32154727855648302</v>
      </c>
    </row>
    <row r="14202" spans="1:3" x14ac:dyDescent="0.25">
      <c r="A14202" t="s">
        <v>228</v>
      </c>
      <c r="B14202" t="s">
        <v>152</v>
      </c>
      <c r="C14202" s="1">
        <v>0.32008539827609001</v>
      </c>
    </row>
    <row r="14203" spans="1:3" x14ac:dyDescent="0.25">
      <c r="A14203" t="s">
        <v>228</v>
      </c>
      <c r="B14203" t="s">
        <v>254</v>
      </c>
      <c r="C14203" s="1">
        <v>0.301982561814651</v>
      </c>
    </row>
    <row r="14204" spans="1:3" x14ac:dyDescent="0.25">
      <c r="A14204" t="s">
        <v>228</v>
      </c>
      <c r="B14204" t="s">
        <v>255</v>
      </c>
      <c r="C14204" s="1">
        <v>0.32400780435587601</v>
      </c>
    </row>
    <row r="14205" spans="1:3" x14ac:dyDescent="0.25">
      <c r="A14205" t="s">
        <v>228</v>
      </c>
      <c r="B14205" t="s">
        <v>365</v>
      </c>
      <c r="C14205" s="1">
        <v>0.334463678333981</v>
      </c>
    </row>
    <row r="14206" spans="1:3" x14ac:dyDescent="0.25">
      <c r="A14206" t="s">
        <v>228</v>
      </c>
      <c r="B14206" t="s">
        <v>256</v>
      </c>
      <c r="C14206" s="1">
        <v>0.30076970030528399</v>
      </c>
    </row>
    <row r="14207" spans="1:3" x14ac:dyDescent="0.25">
      <c r="A14207" t="s">
        <v>228</v>
      </c>
      <c r="B14207" t="s">
        <v>404</v>
      </c>
      <c r="C14207" s="1">
        <v>0.32371790619219798</v>
      </c>
    </row>
    <row r="14208" spans="1:3" x14ac:dyDescent="0.25">
      <c r="A14208" t="s">
        <v>228</v>
      </c>
      <c r="B14208" t="s">
        <v>366</v>
      </c>
      <c r="C14208" s="1">
        <v>0.31986362195560297</v>
      </c>
    </row>
    <row r="14209" spans="1:3" x14ac:dyDescent="0.25">
      <c r="A14209" t="s">
        <v>228</v>
      </c>
      <c r="B14209" t="s">
        <v>257</v>
      </c>
      <c r="C14209" s="1">
        <v>0.33348194055874902</v>
      </c>
    </row>
    <row r="14210" spans="1:3" x14ac:dyDescent="0.25">
      <c r="A14210" t="s">
        <v>228</v>
      </c>
      <c r="B14210" t="s">
        <v>367</v>
      </c>
      <c r="C14210" s="1">
        <v>0.31256900379694302</v>
      </c>
    </row>
    <row r="14211" spans="1:3" x14ac:dyDescent="0.25">
      <c r="A14211" t="s">
        <v>228</v>
      </c>
      <c r="B14211" t="s">
        <v>368</v>
      </c>
      <c r="C14211" s="1">
        <v>0.34030277122573599</v>
      </c>
    </row>
    <row r="14212" spans="1:3" x14ac:dyDescent="0.25">
      <c r="A14212" t="s">
        <v>228</v>
      </c>
      <c r="B14212" t="s">
        <v>258</v>
      </c>
      <c r="C14212" s="1">
        <v>0.307607110760239</v>
      </c>
    </row>
    <row r="14213" spans="1:3" x14ac:dyDescent="0.25">
      <c r="A14213" t="s">
        <v>228</v>
      </c>
      <c r="B14213" t="s">
        <v>416</v>
      </c>
      <c r="C14213" s="1">
        <v>0.35863013615092998</v>
      </c>
    </row>
    <row r="14214" spans="1:3" x14ac:dyDescent="0.25">
      <c r="A14214" t="s">
        <v>228</v>
      </c>
      <c r="B14214" t="s">
        <v>369</v>
      </c>
      <c r="C14214" s="1">
        <v>0.368867687497129</v>
      </c>
    </row>
    <row r="14215" spans="1:3" x14ac:dyDescent="0.25">
      <c r="A14215" t="s">
        <v>228</v>
      </c>
      <c r="B14215" t="s">
        <v>371</v>
      </c>
      <c r="C14215" s="1">
        <v>0.336241825057146</v>
      </c>
    </row>
    <row r="14216" spans="1:3" x14ac:dyDescent="0.25">
      <c r="A14216" t="s">
        <v>228</v>
      </c>
      <c r="B14216" t="s">
        <v>405</v>
      </c>
      <c r="C14216" s="1">
        <v>0.30841881173881402</v>
      </c>
    </row>
    <row r="14217" spans="1:3" x14ac:dyDescent="0.25">
      <c r="A14217" t="s">
        <v>228</v>
      </c>
      <c r="B14217" t="s">
        <v>261</v>
      </c>
      <c r="C14217" s="1">
        <v>0.368276870375503</v>
      </c>
    </row>
    <row r="14218" spans="1:3" x14ac:dyDescent="0.25">
      <c r="A14218" t="s">
        <v>228</v>
      </c>
      <c r="B14218" t="s">
        <v>262</v>
      </c>
      <c r="C14218" s="1">
        <v>0.370081695405307</v>
      </c>
    </row>
    <row r="14219" spans="1:3" x14ac:dyDescent="0.25">
      <c r="A14219" t="s">
        <v>228</v>
      </c>
      <c r="B14219" t="s">
        <v>417</v>
      </c>
      <c r="C14219" s="1">
        <v>0.34303941045216801</v>
      </c>
    </row>
    <row r="14220" spans="1:3" x14ac:dyDescent="0.25">
      <c r="A14220" t="s">
        <v>228</v>
      </c>
      <c r="B14220" t="s">
        <v>263</v>
      </c>
      <c r="C14220" s="1">
        <v>0.318402655193738</v>
      </c>
    </row>
    <row r="14221" spans="1:3" x14ac:dyDescent="0.25">
      <c r="A14221" t="s">
        <v>228</v>
      </c>
      <c r="B14221" t="s">
        <v>264</v>
      </c>
      <c r="C14221" s="1">
        <v>0.33373749476055797</v>
      </c>
    </row>
    <row r="14222" spans="1:3" x14ac:dyDescent="0.25">
      <c r="A14222" t="s">
        <v>228</v>
      </c>
      <c r="B14222" t="s">
        <v>372</v>
      </c>
      <c r="C14222" s="1">
        <v>0.32241361169277799</v>
      </c>
    </row>
    <row r="14223" spans="1:3" x14ac:dyDescent="0.25">
      <c r="A14223" t="s">
        <v>228</v>
      </c>
      <c r="B14223" t="s">
        <v>383</v>
      </c>
      <c r="C14223" s="1">
        <v>0.36669912323632903</v>
      </c>
    </row>
    <row r="14224" spans="1:3" x14ac:dyDescent="0.25">
      <c r="A14224" t="s">
        <v>228</v>
      </c>
      <c r="B14224" t="s">
        <v>265</v>
      </c>
      <c r="C14224" s="1">
        <v>0.34710436852967103</v>
      </c>
    </row>
    <row r="14225" spans="1:3" x14ac:dyDescent="0.25">
      <c r="A14225" t="s">
        <v>228</v>
      </c>
      <c r="B14225" t="s">
        <v>406</v>
      </c>
      <c r="C14225" s="1">
        <v>0.32584303316162599</v>
      </c>
    </row>
    <row r="14226" spans="1:3" x14ac:dyDescent="0.25">
      <c r="A14226" t="s">
        <v>228</v>
      </c>
      <c r="B14226" t="s">
        <v>266</v>
      </c>
      <c r="C14226" s="1">
        <v>0.35468463135573902</v>
      </c>
    </row>
    <row r="14227" spans="1:3" x14ac:dyDescent="0.25">
      <c r="A14227" t="s">
        <v>228</v>
      </c>
      <c r="B14227" t="s">
        <v>267</v>
      </c>
      <c r="C14227" s="1">
        <v>0.38420863685906897</v>
      </c>
    </row>
    <row r="14228" spans="1:3" x14ac:dyDescent="0.25">
      <c r="A14228" t="s">
        <v>228</v>
      </c>
      <c r="B14228" t="s">
        <v>268</v>
      </c>
      <c r="C14228" s="1">
        <v>0.33049546059124002</v>
      </c>
    </row>
    <row r="14229" spans="1:3" x14ac:dyDescent="0.25">
      <c r="A14229" t="s">
        <v>228</v>
      </c>
      <c r="B14229" t="s">
        <v>269</v>
      </c>
      <c r="C14229" s="1">
        <v>0.31000180998654803</v>
      </c>
    </row>
    <row r="14230" spans="1:3" x14ac:dyDescent="0.25">
      <c r="A14230" t="s">
        <v>228</v>
      </c>
      <c r="B14230" t="s">
        <v>270</v>
      </c>
      <c r="C14230" s="1">
        <v>0.29164906819040898</v>
      </c>
    </row>
    <row r="14231" spans="1:3" x14ac:dyDescent="0.25">
      <c r="A14231" t="s">
        <v>228</v>
      </c>
      <c r="B14231" t="s">
        <v>271</v>
      </c>
      <c r="C14231" s="1">
        <v>0.36456089661714902</v>
      </c>
    </row>
    <row r="14232" spans="1:3" x14ac:dyDescent="0.25">
      <c r="A14232" t="s">
        <v>228</v>
      </c>
      <c r="B14232" t="s">
        <v>407</v>
      </c>
      <c r="C14232" s="1">
        <v>0.32006711638272101</v>
      </c>
    </row>
    <row r="14233" spans="1:3" x14ac:dyDescent="0.25">
      <c r="A14233" t="s">
        <v>228</v>
      </c>
      <c r="B14233" t="s">
        <v>375</v>
      </c>
      <c r="C14233" s="1">
        <v>0.299663112951572</v>
      </c>
    </row>
    <row r="14234" spans="1:3" x14ac:dyDescent="0.25">
      <c r="A14234" t="s">
        <v>228</v>
      </c>
      <c r="B14234" t="s">
        <v>418</v>
      </c>
      <c r="C14234" s="1">
        <v>0.31313592175438398</v>
      </c>
    </row>
    <row r="14235" spans="1:3" x14ac:dyDescent="0.25">
      <c r="A14235" t="s">
        <v>228</v>
      </c>
      <c r="B14235" t="s">
        <v>272</v>
      </c>
      <c r="C14235" s="1">
        <v>0.362500772673781</v>
      </c>
    </row>
    <row r="14236" spans="1:3" x14ac:dyDescent="0.25">
      <c r="A14236" t="s">
        <v>228</v>
      </c>
      <c r="B14236" t="s">
        <v>431</v>
      </c>
      <c r="C14236" s="1">
        <v>0.29711587690829699</v>
      </c>
    </row>
    <row r="14237" spans="1:3" x14ac:dyDescent="0.25">
      <c r="A14237" t="s">
        <v>228</v>
      </c>
      <c r="B14237" t="s">
        <v>408</v>
      </c>
      <c r="C14237" s="1">
        <v>0.309183648680735</v>
      </c>
    </row>
    <row r="14238" spans="1:3" x14ac:dyDescent="0.25">
      <c r="A14238" t="s">
        <v>228</v>
      </c>
      <c r="B14238" t="s">
        <v>273</v>
      </c>
      <c r="C14238" s="1">
        <v>0.33827559342333702</v>
      </c>
    </row>
    <row r="14239" spans="1:3" x14ac:dyDescent="0.25">
      <c r="A14239" t="s">
        <v>228</v>
      </c>
      <c r="B14239" t="s">
        <v>153</v>
      </c>
      <c r="C14239" s="1">
        <v>0.35457775845171102</v>
      </c>
    </row>
    <row r="14240" spans="1:3" x14ac:dyDescent="0.25">
      <c r="A14240" t="s">
        <v>138</v>
      </c>
      <c r="B14240" t="s">
        <v>192</v>
      </c>
      <c r="C14240" s="1">
        <v>0.30068259232808597</v>
      </c>
    </row>
    <row r="14241" spans="1:3" x14ac:dyDescent="0.25">
      <c r="A14241" t="s">
        <v>138</v>
      </c>
      <c r="B14241" t="s">
        <v>229</v>
      </c>
      <c r="C14241" s="1">
        <v>0.30644843965548002</v>
      </c>
    </row>
    <row r="14242" spans="1:3" x14ac:dyDescent="0.25">
      <c r="A14242" t="s">
        <v>138</v>
      </c>
      <c r="B14242" t="s">
        <v>239</v>
      </c>
      <c r="C14242" s="1">
        <v>0.31096316502044602</v>
      </c>
    </row>
    <row r="14243" spans="1:3" x14ac:dyDescent="0.25">
      <c r="A14243" t="s">
        <v>138</v>
      </c>
      <c r="B14243" t="s">
        <v>142</v>
      </c>
      <c r="C14243" s="1">
        <v>0.31703432638554302</v>
      </c>
    </row>
    <row r="14244" spans="1:3" x14ac:dyDescent="0.25">
      <c r="A14244" t="s">
        <v>138</v>
      </c>
      <c r="B14244" t="s">
        <v>143</v>
      </c>
      <c r="C14244" s="1">
        <v>0.30848880569359699</v>
      </c>
    </row>
    <row r="14245" spans="1:3" x14ac:dyDescent="0.25">
      <c r="A14245" t="s">
        <v>138</v>
      </c>
      <c r="B14245" t="s">
        <v>242</v>
      </c>
      <c r="C14245" s="1">
        <v>0.30258723103518298</v>
      </c>
    </row>
    <row r="14246" spans="1:3" x14ac:dyDescent="0.25">
      <c r="A14246" t="s">
        <v>138</v>
      </c>
      <c r="B14246" t="s">
        <v>354</v>
      </c>
      <c r="C14246" s="1">
        <v>0.30044331937083701</v>
      </c>
    </row>
    <row r="14247" spans="1:3" x14ac:dyDescent="0.25">
      <c r="A14247" t="s">
        <v>138</v>
      </c>
      <c r="B14247" t="s">
        <v>145</v>
      </c>
      <c r="C14247" s="1">
        <v>0.29988491249890598</v>
      </c>
    </row>
    <row r="14248" spans="1:3" x14ac:dyDescent="0.25">
      <c r="A14248" t="s">
        <v>138</v>
      </c>
      <c r="B14248" t="s">
        <v>146</v>
      </c>
      <c r="C14248" s="1">
        <v>0.309682879799896</v>
      </c>
    </row>
    <row r="14249" spans="1:3" x14ac:dyDescent="0.25">
      <c r="A14249" t="s">
        <v>138</v>
      </c>
      <c r="B14249" t="s">
        <v>245</v>
      </c>
      <c r="C14249" s="1">
        <v>0.30177505862447701</v>
      </c>
    </row>
    <row r="14250" spans="1:3" x14ac:dyDescent="0.25">
      <c r="A14250" t="s">
        <v>138</v>
      </c>
      <c r="B14250" t="s">
        <v>149</v>
      </c>
      <c r="C14250" s="1">
        <v>0.30694973471848402</v>
      </c>
    </row>
    <row r="14251" spans="1:3" x14ac:dyDescent="0.25">
      <c r="A14251" t="s">
        <v>138</v>
      </c>
      <c r="B14251" t="s">
        <v>250</v>
      </c>
      <c r="C14251" s="1">
        <v>0.29976766207150901</v>
      </c>
    </row>
    <row r="14252" spans="1:3" x14ac:dyDescent="0.25">
      <c r="A14252" t="s">
        <v>138</v>
      </c>
      <c r="B14252" t="s">
        <v>152</v>
      </c>
      <c r="C14252" s="1">
        <v>0.331544877917201</v>
      </c>
    </row>
    <row r="14253" spans="1:3" x14ac:dyDescent="0.25">
      <c r="A14253" t="s">
        <v>138</v>
      </c>
      <c r="B14253" t="s">
        <v>254</v>
      </c>
      <c r="C14253" s="1">
        <v>0.30116695257725201</v>
      </c>
    </row>
    <row r="14254" spans="1:3" x14ac:dyDescent="0.25">
      <c r="A14254" t="s">
        <v>138</v>
      </c>
      <c r="B14254" t="s">
        <v>255</v>
      </c>
      <c r="C14254" s="1">
        <v>0.295467931697041</v>
      </c>
    </row>
    <row r="14255" spans="1:3" x14ac:dyDescent="0.25">
      <c r="A14255" t="s">
        <v>138</v>
      </c>
      <c r="B14255" t="s">
        <v>259</v>
      </c>
      <c r="C14255" s="1">
        <v>0.30093555582425702</v>
      </c>
    </row>
    <row r="14256" spans="1:3" x14ac:dyDescent="0.25">
      <c r="A14256" t="s">
        <v>138</v>
      </c>
      <c r="B14256" t="s">
        <v>260</v>
      </c>
      <c r="C14256" s="1">
        <v>0.29142290135048299</v>
      </c>
    </row>
    <row r="14257" spans="1:3" x14ac:dyDescent="0.25">
      <c r="A14257" t="s">
        <v>138</v>
      </c>
      <c r="B14257" t="s">
        <v>153</v>
      </c>
      <c r="C14257" s="1">
        <v>0.30843675264416098</v>
      </c>
    </row>
    <row r="14258" spans="1:3" x14ac:dyDescent="0.25">
      <c r="A14258" t="s">
        <v>340</v>
      </c>
      <c r="B14258" t="s">
        <v>162</v>
      </c>
      <c r="C14258" s="1">
        <v>0.30063979452400102</v>
      </c>
    </row>
    <row r="14259" spans="1:3" x14ac:dyDescent="0.25">
      <c r="A14259" t="s">
        <v>340</v>
      </c>
      <c r="B14259" t="s">
        <v>232</v>
      </c>
      <c r="C14259" s="1">
        <v>0.30020381804042601</v>
      </c>
    </row>
    <row r="14260" spans="1:3" x14ac:dyDescent="0.25">
      <c r="A14260" t="s">
        <v>340</v>
      </c>
      <c r="B14260" t="s">
        <v>239</v>
      </c>
      <c r="C14260" s="1">
        <v>0.31149483843108</v>
      </c>
    </row>
    <row r="14261" spans="1:3" x14ac:dyDescent="0.25">
      <c r="A14261" t="s">
        <v>340</v>
      </c>
      <c r="B14261" t="s">
        <v>142</v>
      </c>
      <c r="C14261" s="1">
        <v>0.28968599959042302</v>
      </c>
    </row>
    <row r="14262" spans="1:3" x14ac:dyDescent="0.25">
      <c r="A14262" t="s">
        <v>340</v>
      </c>
      <c r="B14262" t="s">
        <v>242</v>
      </c>
      <c r="C14262" s="1">
        <v>0.29439497008882898</v>
      </c>
    </row>
    <row r="14263" spans="1:3" x14ac:dyDescent="0.25">
      <c r="A14263" t="s">
        <v>340</v>
      </c>
      <c r="B14263" t="s">
        <v>146</v>
      </c>
      <c r="C14263" s="1">
        <v>0.30402620134189201</v>
      </c>
    </row>
    <row r="14264" spans="1:3" x14ac:dyDescent="0.25">
      <c r="A14264" t="s">
        <v>340</v>
      </c>
      <c r="B14264" t="s">
        <v>245</v>
      </c>
      <c r="C14264" s="1">
        <v>0.29648535036512103</v>
      </c>
    </row>
    <row r="14265" spans="1:3" x14ac:dyDescent="0.25">
      <c r="A14265" t="s">
        <v>340</v>
      </c>
      <c r="B14265" t="s">
        <v>253</v>
      </c>
      <c r="C14265" s="1">
        <v>0.304234619898956</v>
      </c>
    </row>
    <row r="14266" spans="1:3" x14ac:dyDescent="0.25">
      <c r="A14266" t="s">
        <v>340</v>
      </c>
      <c r="B14266" t="s">
        <v>254</v>
      </c>
      <c r="C14266" s="1">
        <v>0.29732890922639998</v>
      </c>
    </row>
    <row r="14267" spans="1:3" x14ac:dyDescent="0.25">
      <c r="A14267" t="s">
        <v>340</v>
      </c>
      <c r="B14267" t="s">
        <v>255</v>
      </c>
      <c r="C14267" s="1">
        <v>0.29468769623101998</v>
      </c>
    </row>
    <row r="14268" spans="1:3" x14ac:dyDescent="0.25">
      <c r="A14268" t="s">
        <v>340</v>
      </c>
      <c r="B14268" t="s">
        <v>153</v>
      </c>
      <c r="C14268" s="1">
        <v>0.303490192912023</v>
      </c>
    </row>
    <row r="14269" spans="1:3" x14ac:dyDescent="0.25">
      <c r="A14269" t="s">
        <v>423</v>
      </c>
      <c r="B14269" t="s">
        <v>162</v>
      </c>
      <c r="C14269" s="1">
        <v>0.30210675206059301</v>
      </c>
    </row>
    <row r="14270" spans="1:3" x14ac:dyDescent="0.25">
      <c r="A14270" t="s">
        <v>423</v>
      </c>
      <c r="B14270" t="s">
        <v>229</v>
      </c>
      <c r="C14270" s="1">
        <v>0.30714007919852698</v>
      </c>
    </row>
    <row r="14271" spans="1:3" x14ac:dyDescent="0.25">
      <c r="A14271" t="s">
        <v>423</v>
      </c>
      <c r="B14271" t="s">
        <v>141</v>
      </c>
      <c r="C14271" s="1">
        <v>0.30344445716546697</v>
      </c>
    </row>
    <row r="14272" spans="1:3" x14ac:dyDescent="0.25">
      <c r="A14272" t="s">
        <v>423</v>
      </c>
      <c r="B14272" t="s">
        <v>239</v>
      </c>
      <c r="C14272" s="1">
        <v>0.29738577151916801</v>
      </c>
    </row>
    <row r="14273" spans="1:3" x14ac:dyDescent="0.25">
      <c r="A14273" t="s">
        <v>423</v>
      </c>
      <c r="B14273" t="s">
        <v>242</v>
      </c>
      <c r="C14273" s="1">
        <v>0.295684303818745</v>
      </c>
    </row>
    <row r="14274" spans="1:3" x14ac:dyDescent="0.25">
      <c r="A14274" t="s">
        <v>423</v>
      </c>
      <c r="B14274" t="s">
        <v>243</v>
      </c>
      <c r="C14274" s="1">
        <v>0.29094872547779999</v>
      </c>
    </row>
    <row r="14275" spans="1:3" x14ac:dyDescent="0.25">
      <c r="A14275" t="s">
        <v>423</v>
      </c>
      <c r="B14275" t="s">
        <v>247</v>
      </c>
      <c r="C14275" s="1">
        <v>0.30279421569953102</v>
      </c>
    </row>
    <row r="14276" spans="1:3" x14ac:dyDescent="0.25">
      <c r="A14276" t="s">
        <v>423</v>
      </c>
      <c r="B14276" t="s">
        <v>152</v>
      </c>
      <c r="C14276" s="1">
        <v>0.29214852447801198</v>
      </c>
    </row>
    <row r="14277" spans="1:3" x14ac:dyDescent="0.25">
      <c r="A14277" t="s">
        <v>423</v>
      </c>
      <c r="B14277" t="s">
        <v>268</v>
      </c>
      <c r="C14277" s="1">
        <v>0.30426541374115401</v>
      </c>
    </row>
    <row r="14278" spans="1:3" x14ac:dyDescent="0.25">
      <c r="A14278" t="s">
        <v>229</v>
      </c>
      <c r="B14278" t="s">
        <v>419</v>
      </c>
      <c r="C14278" s="1">
        <v>0.29187988240586799</v>
      </c>
    </row>
    <row r="14279" spans="1:3" x14ac:dyDescent="0.25">
      <c r="A14279" t="s">
        <v>229</v>
      </c>
      <c r="B14279" t="s">
        <v>162</v>
      </c>
      <c r="C14279" s="1">
        <v>0.32646370974595601</v>
      </c>
    </row>
    <row r="14280" spans="1:3" x14ac:dyDescent="0.25">
      <c r="A14280" t="s">
        <v>229</v>
      </c>
      <c r="B14280" t="s">
        <v>118</v>
      </c>
      <c r="C14280" s="1">
        <v>0.31114469690670499</v>
      </c>
    </row>
    <row r="14281" spans="1:3" x14ac:dyDescent="0.25">
      <c r="A14281" t="s">
        <v>229</v>
      </c>
      <c r="B14281" t="s">
        <v>384</v>
      </c>
      <c r="C14281" s="1">
        <v>0.30667864563777902</v>
      </c>
    </row>
    <row r="14282" spans="1:3" x14ac:dyDescent="0.25">
      <c r="A14282" t="s">
        <v>229</v>
      </c>
      <c r="B14282" t="s">
        <v>303</v>
      </c>
      <c r="C14282" s="1">
        <v>0.33004923697754501</v>
      </c>
    </row>
    <row r="14283" spans="1:3" x14ac:dyDescent="0.25">
      <c r="A14283" t="s">
        <v>229</v>
      </c>
      <c r="B14283" t="s">
        <v>304</v>
      </c>
      <c r="C14283" s="1">
        <v>0.304863982830756</v>
      </c>
    </row>
    <row r="14284" spans="1:3" x14ac:dyDescent="0.25">
      <c r="A14284" t="s">
        <v>229</v>
      </c>
      <c r="B14284" t="s">
        <v>192</v>
      </c>
      <c r="C14284" s="1">
        <v>0.34509752273003902</v>
      </c>
    </row>
    <row r="14285" spans="1:3" x14ac:dyDescent="0.25">
      <c r="A14285" t="s">
        <v>229</v>
      </c>
      <c r="B14285" t="s">
        <v>219</v>
      </c>
      <c r="C14285" s="1">
        <v>0.330207658024051</v>
      </c>
    </row>
    <row r="14286" spans="1:3" x14ac:dyDescent="0.25">
      <c r="A14286" t="s">
        <v>229</v>
      </c>
      <c r="B14286" t="s">
        <v>341</v>
      </c>
      <c r="C14286" s="1">
        <v>0.32847140076192399</v>
      </c>
    </row>
    <row r="14287" spans="1:3" x14ac:dyDescent="0.25">
      <c r="A14287" t="s">
        <v>229</v>
      </c>
      <c r="B14287" t="s">
        <v>342</v>
      </c>
      <c r="C14287" s="1">
        <v>0.29543710129703099</v>
      </c>
    </row>
    <row r="14288" spans="1:3" x14ac:dyDescent="0.25">
      <c r="A14288" t="s">
        <v>229</v>
      </c>
      <c r="B14288" t="s">
        <v>400</v>
      </c>
      <c r="C14288" s="1">
        <v>0.307813607782151</v>
      </c>
    </row>
    <row r="14289" spans="1:3" x14ac:dyDescent="0.25">
      <c r="A14289" t="s">
        <v>229</v>
      </c>
      <c r="B14289" t="s">
        <v>231</v>
      </c>
      <c r="C14289" s="1">
        <v>0.29396708110202002</v>
      </c>
    </row>
    <row r="14290" spans="1:3" x14ac:dyDescent="0.25">
      <c r="A14290" t="s">
        <v>229</v>
      </c>
      <c r="B14290" t="s">
        <v>344</v>
      </c>
      <c r="C14290" s="1">
        <v>0.31800087030264401</v>
      </c>
    </row>
    <row r="14291" spans="1:3" x14ac:dyDescent="0.25">
      <c r="A14291" t="s">
        <v>229</v>
      </c>
      <c r="B14291" t="s">
        <v>232</v>
      </c>
      <c r="C14291" s="1">
        <v>0.304556647623692</v>
      </c>
    </row>
    <row r="14292" spans="1:3" x14ac:dyDescent="0.25">
      <c r="A14292" t="s">
        <v>229</v>
      </c>
      <c r="B14292" t="s">
        <v>139</v>
      </c>
      <c r="C14292" s="1">
        <v>0.299825206181214</v>
      </c>
    </row>
    <row r="14293" spans="1:3" x14ac:dyDescent="0.25">
      <c r="A14293" t="s">
        <v>229</v>
      </c>
      <c r="B14293" t="s">
        <v>140</v>
      </c>
      <c r="C14293" s="1">
        <v>0.327238350666542</v>
      </c>
    </row>
    <row r="14294" spans="1:3" x14ac:dyDescent="0.25">
      <c r="A14294" t="s">
        <v>229</v>
      </c>
      <c r="B14294" t="s">
        <v>234</v>
      </c>
      <c r="C14294" s="1">
        <v>0.30041533863924103</v>
      </c>
    </row>
    <row r="14295" spans="1:3" x14ac:dyDescent="0.25">
      <c r="A14295" t="s">
        <v>229</v>
      </c>
      <c r="B14295" t="s">
        <v>235</v>
      </c>
      <c r="C14295" s="1">
        <v>0.307893709254484</v>
      </c>
    </row>
    <row r="14296" spans="1:3" x14ac:dyDescent="0.25">
      <c r="A14296" t="s">
        <v>229</v>
      </c>
      <c r="B14296" t="s">
        <v>345</v>
      </c>
      <c r="C14296" s="1">
        <v>0.29905841141322698</v>
      </c>
    </row>
    <row r="14297" spans="1:3" x14ac:dyDescent="0.25">
      <c r="A14297" t="s">
        <v>229</v>
      </c>
      <c r="B14297" t="s">
        <v>236</v>
      </c>
      <c r="C14297" s="1">
        <v>0.29204315646304801</v>
      </c>
    </row>
    <row r="14298" spans="1:3" x14ac:dyDescent="0.25">
      <c r="A14298" t="s">
        <v>229</v>
      </c>
      <c r="B14298" t="s">
        <v>141</v>
      </c>
      <c r="C14298" s="1">
        <v>0.34120288126676701</v>
      </c>
    </row>
    <row r="14299" spans="1:3" x14ac:dyDescent="0.25">
      <c r="A14299" t="s">
        <v>229</v>
      </c>
      <c r="B14299" t="s">
        <v>401</v>
      </c>
      <c r="C14299" s="1">
        <v>0.31631909275150799</v>
      </c>
    </row>
    <row r="14300" spans="1:3" x14ac:dyDescent="0.25">
      <c r="A14300" t="s">
        <v>229</v>
      </c>
      <c r="B14300" t="s">
        <v>346</v>
      </c>
      <c r="C14300" s="1">
        <v>0.29444747682831701</v>
      </c>
    </row>
    <row r="14301" spans="1:3" x14ac:dyDescent="0.25">
      <c r="A14301" t="s">
        <v>229</v>
      </c>
      <c r="B14301" t="s">
        <v>349</v>
      </c>
      <c r="C14301" s="1">
        <v>0.32099895919113802</v>
      </c>
    </row>
    <row r="14302" spans="1:3" x14ac:dyDescent="0.25">
      <c r="A14302" t="s">
        <v>229</v>
      </c>
      <c r="B14302" t="s">
        <v>350</v>
      </c>
      <c r="C14302" s="1">
        <v>0.29373765380543099</v>
      </c>
    </row>
    <row r="14303" spans="1:3" x14ac:dyDescent="0.25">
      <c r="A14303" t="s">
        <v>229</v>
      </c>
      <c r="B14303" t="s">
        <v>351</v>
      </c>
      <c r="C14303" s="1">
        <v>0.30916501210505798</v>
      </c>
    </row>
    <row r="14304" spans="1:3" x14ac:dyDescent="0.25">
      <c r="A14304" t="s">
        <v>229</v>
      </c>
      <c r="B14304" t="s">
        <v>388</v>
      </c>
      <c r="C14304" s="1">
        <v>0.31754487927916802</v>
      </c>
    </row>
    <row r="14305" spans="1:3" x14ac:dyDescent="0.25">
      <c r="A14305" t="s">
        <v>229</v>
      </c>
      <c r="B14305" t="s">
        <v>237</v>
      </c>
      <c r="C14305" s="1">
        <v>0.31915570911864299</v>
      </c>
    </row>
    <row r="14306" spans="1:3" x14ac:dyDescent="0.25">
      <c r="A14306" t="s">
        <v>229</v>
      </c>
      <c r="B14306" t="s">
        <v>239</v>
      </c>
      <c r="C14306" s="1">
        <v>0.35961146763798402</v>
      </c>
    </row>
    <row r="14307" spans="1:3" x14ac:dyDescent="0.25">
      <c r="A14307" t="s">
        <v>229</v>
      </c>
      <c r="B14307" t="s">
        <v>142</v>
      </c>
      <c r="C14307" s="1">
        <v>0.35127745175290498</v>
      </c>
    </row>
    <row r="14308" spans="1:3" x14ac:dyDescent="0.25">
      <c r="A14308" t="s">
        <v>229</v>
      </c>
      <c r="B14308" t="s">
        <v>143</v>
      </c>
      <c r="C14308" s="1">
        <v>0.32440412788807599</v>
      </c>
    </row>
    <row r="14309" spans="1:3" x14ac:dyDescent="0.25">
      <c r="A14309" t="s">
        <v>229</v>
      </c>
      <c r="B14309" t="s">
        <v>425</v>
      </c>
      <c r="C14309" s="1">
        <v>0.31269021702554001</v>
      </c>
    </row>
    <row r="14310" spans="1:3" x14ac:dyDescent="0.25">
      <c r="A14310" t="s">
        <v>229</v>
      </c>
      <c r="B14310" t="s">
        <v>241</v>
      </c>
      <c r="C14310" s="1">
        <v>0.312243051042572</v>
      </c>
    </row>
    <row r="14311" spans="1:3" x14ac:dyDescent="0.25">
      <c r="A14311" t="s">
        <v>229</v>
      </c>
      <c r="B14311" t="s">
        <v>353</v>
      </c>
      <c r="C14311" s="1">
        <v>0.30276560906029598</v>
      </c>
    </row>
    <row r="14312" spans="1:3" x14ac:dyDescent="0.25">
      <c r="A14312" t="s">
        <v>229</v>
      </c>
      <c r="B14312" t="s">
        <v>242</v>
      </c>
      <c r="C14312" s="1">
        <v>0.36284994838069201</v>
      </c>
    </row>
    <row r="14313" spans="1:3" x14ac:dyDescent="0.25">
      <c r="A14313" t="s">
        <v>229</v>
      </c>
      <c r="B14313" t="s">
        <v>144</v>
      </c>
      <c r="C14313" s="1">
        <v>0.305604634440233</v>
      </c>
    </row>
    <row r="14314" spans="1:3" x14ac:dyDescent="0.25">
      <c r="A14314" t="s">
        <v>229</v>
      </c>
      <c r="B14314" t="s">
        <v>354</v>
      </c>
      <c r="C14314" s="1">
        <v>0.30609798855497999</v>
      </c>
    </row>
    <row r="14315" spans="1:3" x14ac:dyDescent="0.25">
      <c r="A14315" t="s">
        <v>229</v>
      </c>
      <c r="B14315" t="s">
        <v>355</v>
      </c>
      <c r="C14315" s="1">
        <v>0.29338714858161602</v>
      </c>
    </row>
    <row r="14316" spans="1:3" x14ac:dyDescent="0.25">
      <c r="A14316" t="s">
        <v>229</v>
      </c>
      <c r="B14316" t="s">
        <v>145</v>
      </c>
      <c r="C14316" s="1">
        <v>0.31596866223365599</v>
      </c>
    </row>
    <row r="14317" spans="1:3" x14ac:dyDescent="0.25">
      <c r="A14317" t="s">
        <v>229</v>
      </c>
      <c r="B14317" t="s">
        <v>146</v>
      </c>
      <c r="C14317" s="1">
        <v>0.32936260251380001</v>
      </c>
    </row>
    <row r="14318" spans="1:3" x14ac:dyDescent="0.25">
      <c r="A14318" t="s">
        <v>229</v>
      </c>
      <c r="B14318" t="s">
        <v>243</v>
      </c>
      <c r="C14318" s="1">
        <v>0.33374797749361601</v>
      </c>
    </row>
    <row r="14319" spans="1:3" x14ac:dyDescent="0.25">
      <c r="A14319" t="s">
        <v>229</v>
      </c>
      <c r="B14319" t="s">
        <v>402</v>
      </c>
      <c r="C14319" s="1">
        <v>0.29634943500696698</v>
      </c>
    </row>
    <row r="14320" spans="1:3" x14ac:dyDescent="0.25">
      <c r="A14320" t="s">
        <v>229</v>
      </c>
      <c r="B14320" t="s">
        <v>358</v>
      </c>
      <c r="C14320" s="1">
        <v>0.31652928616874199</v>
      </c>
    </row>
    <row r="14321" spans="1:3" x14ac:dyDescent="0.25">
      <c r="A14321" t="s">
        <v>229</v>
      </c>
      <c r="B14321" t="s">
        <v>427</v>
      </c>
      <c r="C14321" s="1">
        <v>0.30226991117552299</v>
      </c>
    </row>
    <row r="14322" spans="1:3" x14ac:dyDescent="0.25">
      <c r="A14322" t="s">
        <v>229</v>
      </c>
      <c r="B14322" t="s">
        <v>245</v>
      </c>
      <c r="C14322" s="1">
        <v>0.32330502396126698</v>
      </c>
    </row>
    <row r="14323" spans="1:3" x14ac:dyDescent="0.25">
      <c r="A14323" t="s">
        <v>229</v>
      </c>
      <c r="B14323" t="s">
        <v>359</v>
      </c>
      <c r="C14323" s="1">
        <v>0.30740973006994599</v>
      </c>
    </row>
    <row r="14324" spans="1:3" x14ac:dyDescent="0.25">
      <c r="A14324" t="s">
        <v>229</v>
      </c>
      <c r="B14324" t="s">
        <v>360</v>
      </c>
      <c r="C14324" s="1">
        <v>0.31302426940657901</v>
      </c>
    </row>
    <row r="14325" spans="1:3" x14ac:dyDescent="0.25">
      <c r="A14325" t="s">
        <v>229</v>
      </c>
      <c r="B14325" t="s">
        <v>361</v>
      </c>
      <c r="C14325" s="1">
        <v>0.31788874477510098</v>
      </c>
    </row>
    <row r="14326" spans="1:3" x14ac:dyDescent="0.25">
      <c r="A14326" t="s">
        <v>229</v>
      </c>
      <c r="B14326" t="s">
        <v>362</v>
      </c>
      <c r="C14326" s="1">
        <v>0.29932870528352301</v>
      </c>
    </row>
    <row r="14327" spans="1:3" x14ac:dyDescent="0.25">
      <c r="A14327" t="s">
        <v>229</v>
      </c>
      <c r="B14327" t="s">
        <v>246</v>
      </c>
      <c r="C14327" s="1">
        <v>0.29221763709731102</v>
      </c>
    </row>
    <row r="14328" spans="1:3" x14ac:dyDescent="0.25">
      <c r="A14328" t="s">
        <v>229</v>
      </c>
      <c r="B14328" t="s">
        <v>247</v>
      </c>
      <c r="C14328" s="1">
        <v>0.32022845794337701</v>
      </c>
    </row>
    <row r="14329" spans="1:3" x14ac:dyDescent="0.25">
      <c r="A14329" t="s">
        <v>229</v>
      </c>
      <c r="B14329" t="s">
        <v>389</v>
      </c>
      <c r="C14329" s="1">
        <v>0.29595368348013201</v>
      </c>
    </row>
    <row r="14330" spans="1:3" x14ac:dyDescent="0.25">
      <c r="A14330" t="s">
        <v>229</v>
      </c>
      <c r="B14330" t="s">
        <v>403</v>
      </c>
      <c r="C14330" s="1">
        <v>0.31356168638269</v>
      </c>
    </row>
    <row r="14331" spans="1:3" x14ac:dyDescent="0.25">
      <c r="A14331" t="s">
        <v>229</v>
      </c>
      <c r="B14331" t="s">
        <v>250</v>
      </c>
      <c r="C14331" s="1">
        <v>0.359597756435241</v>
      </c>
    </row>
    <row r="14332" spans="1:3" x14ac:dyDescent="0.25">
      <c r="A14332" t="s">
        <v>229</v>
      </c>
      <c r="B14332" t="s">
        <v>364</v>
      </c>
      <c r="C14332" s="1">
        <v>0.31483771230165802</v>
      </c>
    </row>
    <row r="14333" spans="1:3" x14ac:dyDescent="0.25">
      <c r="A14333" t="s">
        <v>229</v>
      </c>
      <c r="B14333" t="s">
        <v>390</v>
      </c>
      <c r="C14333" s="1">
        <v>0.28935812955458801</v>
      </c>
    </row>
    <row r="14334" spans="1:3" x14ac:dyDescent="0.25">
      <c r="A14334" t="s">
        <v>229</v>
      </c>
      <c r="B14334" t="s">
        <v>253</v>
      </c>
      <c r="C14334" s="1">
        <v>0.31575986265651002</v>
      </c>
    </row>
    <row r="14335" spans="1:3" x14ac:dyDescent="0.25">
      <c r="A14335" t="s">
        <v>229</v>
      </c>
      <c r="B14335" t="s">
        <v>152</v>
      </c>
      <c r="C14335" s="1">
        <v>0.34777958658392699</v>
      </c>
    </row>
    <row r="14336" spans="1:3" x14ac:dyDescent="0.25">
      <c r="A14336" t="s">
        <v>229</v>
      </c>
      <c r="B14336" t="s">
        <v>254</v>
      </c>
      <c r="C14336" s="1">
        <v>0.31767709941014699</v>
      </c>
    </row>
    <row r="14337" spans="1:3" x14ac:dyDescent="0.25">
      <c r="A14337" t="s">
        <v>229</v>
      </c>
      <c r="B14337" t="s">
        <v>255</v>
      </c>
      <c r="C14337" s="1">
        <v>0.32206242047547601</v>
      </c>
    </row>
    <row r="14338" spans="1:3" x14ac:dyDescent="0.25">
      <c r="A14338" t="s">
        <v>229</v>
      </c>
      <c r="B14338" t="s">
        <v>365</v>
      </c>
      <c r="C14338" s="1">
        <v>0.33813178770621299</v>
      </c>
    </row>
    <row r="14339" spans="1:3" x14ac:dyDescent="0.25">
      <c r="A14339" t="s">
        <v>229</v>
      </c>
      <c r="B14339" t="s">
        <v>256</v>
      </c>
      <c r="C14339" s="1">
        <v>0.294707043315037</v>
      </c>
    </row>
    <row r="14340" spans="1:3" x14ac:dyDescent="0.25">
      <c r="A14340" t="s">
        <v>229</v>
      </c>
      <c r="B14340" t="s">
        <v>404</v>
      </c>
      <c r="C14340" s="1">
        <v>0.32484017387194802</v>
      </c>
    </row>
    <row r="14341" spans="1:3" x14ac:dyDescent="0.25">
      <c r="A14341" t="s">
        <v>229</v>
      </c>
      <c r="B14341" t="s">
        <v>367</v>
      </c>
      <c r="C14341" s="1">
        <v>0.289082063423591</v>
      </c>
    </row>
    <row r="14342" spans="1:3" x14ac:dyDescent="0.25">
      <c r="A14342" t="s">
        <v>229</v>
      </c>
      <c r="B14342" t="s">
        <v>259</v>
      </c>
      <c r="C14342" s="1">
        <v>0.29099527652873802</v>
      </c>
    </row>
    <row r="14343" spans="1:3" x14ac:dyDescent="0.25">
      <c r="A14343" t="s">
        <v>229</v>
      </c>
      <c r="B14343" t="s">
        <v>369</v>
      </c>
      <c r="C14343" s="1">
        <v>0.32419406132471301</v>
      </c>
    </row>
    <row r="14344" spans="1:3" x14ac:dyDescent="0.25">
      <c r="A14344" t="s">
        <v>229</v>
      </c>
      <c r="B14344" t="s">
        <v>370</v>
      </c>
      <c r="C14344" s="1">
        <v>0.312504563870037</v>
      </c>
    </row>
    <row r="14345" spans="1:3" x14ac:dyDescent="0.25">
      <c r="A14345" t="s">
        <v>229</v>
      </c>
      <c r="B14345" t="s">
        <v>371</v>
      </c>
      <c r="C14345" s="1">
        <v>0.29007105586609</v>
      </c>
    </row>
    <row r="14346" spans="1:3" x14ac:dyDescent="0.25">
      <c r="A14346" t="s">
        <v>229</v>
      </c>
      <c r="B14346" t="s">
        <v>405</v>
      </c>
      <c r="C14346" s="1">
        <v>0.31918423734096701</v>
      </c>
    </row>
    <row r="14347" spans="1:3" x14ac:dyDescent="0.25">
      <c r="A14347" t="s">
        <v>229</v>
      </c>
      <c r="B14347" t="s">
        <v>261</v>
      </c>
      <c r="C14347" s="1">
        <v>0.32114619806445699</v>
      </c>
    </row>
    <row r="14348" spans="1:3" x14ac:dyDescent="0.25">
      <c r="A14348" t="s">
        <v>229</v>
      </c>
      <c r="B14348" t="s">
        <v>262</v>
      </c>
      <c r="C14348" s="1">
        <v>0.30314852441488299</v>
      </c>
    </row>
    <row r="14349" spans="1:3" x14ac:dyDescent="0.25">
      <c r="A14349" t="s">
        <v>229</v>
      </c>
      <c r="B14349" t="s">
        <v>264</v>
      </c>
      <c r="C14349" s="1">
        <v>0.29533826679658398</v>
      </c>
    </row>
    <row r="14350" spans="1:3" x14ac:dyDescent="0.25">
      <c r="A14350" t="s">
        <v>229</v>
      </c>
      <c r="B14350" t="s">
        <v>372</v>
      </c>
      <c r="C14350" s="1">
        <v>0.32590376250454101</v>
      </c>
    </row>
    <row r="14351" spans="1:3" x14ac:dyDescent="0.25">
      <c r="A14351" t="s">
        <v>229</v>
      </c>
      <c r="B14351" t="s">
        <v>373</v>
      </c>
      <c r="C14351" s="1">
        <v>0.30378054719481001</v>
      </c>
    </row>
    <row r="14352" spans="1:3" x14ac:dyDescent="0.25">
      <c r="A14352" t="s">
        <v>229</v>
      </c>
      <c r="B14352" t="s">
        <v>383</v>
      </c>
      <c r="C14352" s="1">
        <v>0.31572035235525697</v>
      </c>
    </row>
    <row r="14353" spans="1:3" x14ac:dyDescent="0.25">
      <c r="A14353" t="s">
        <v>229</v>
      </c>
      <c r="B14353" t="s">
        <v>265</v>
      </c>
      <c r="C14353" s="1">
        <v>0.30848718185212998</v>
      </c>
    </row>
    <row r="14354" spans="1:3" x14ac:dyDescent="0.25">
      <c r="A14354" t="s">
        <v>229</v>
      </c>
      <c r="B14354" t="s">
        <v>266</v>
      </c>
      <c r="C14354" s="1">
        <v>0.309294939476641</v>
      </c>
    </row>
    <row r="14355" spans="1:3" x14ac:dyDescent="0.25">
      <c r="A14355" t="s">
        <v>229</v>
      </c>
      <c r="B14355" t="s">
        <v>267</v>
      </c>
      <c r="C14355" s="1">
        <v>0.327608872833001</v>
      </c>
    </row>
    <row r="14356" spans="1:3" x14ac:dyDescent="0.25">
      <c r="A14356" t="s">
        <v>229</v>
      </c>
      <c r="B14356" t="s">
        <v>268</v>
      </c>
      <c r="C14356" s="1">
        <v>0.32536141602220597</v>
      </c>
    </row>
    <row r="14357" spans="1:3" x14ac:dyDescent="0.25">
      <c r="A14357" t="s">
        <v>229</v>
      </c>
      <c r="B14357" t="s">
        <v>271</v>
      </c>
      <c r="C14357" s="1">
        <v>0.309865865369301</v>
      </c>
    </row>
    <row r="14358" spans="1:3" x14ac:dyDescent="0.25">
      <c r="A14358" t="s">
        <v>229</v>
      </c>
      <c r="B14358" t="s">
        <v>407</v>
      </c>
      <c r="C14358" s="1">
        <v>0.29810295139070597</v>
      </c>
    </row>
    <row r="14359" spans="1:3" x14ac:dyDescent="0.25">
      <c r="A14359" t="s">
        <v>229</v>
      </c>
      <c r="B14359" t="s">
        <v>375</v>
      </c>
      <c r="C14359" s="1">
        <v>0.31861966169630002</v>
      </c>
    </row>
    <row r="14360" spans="1:3" x14ac:dyDescent="0.25">
      <c r="A14360" t="s">
        <v>229</v>
      </c>
      <c r="B14360" t="s">
        <v>418</v>
      </c>
      <c r="C14360" s="1">
        <v>0.30015590049131002</v>
      </c>
    </row>
    <row r="14361" spans="1:3" x14ac:dyDescent="0.25">
      <c r="A14361" t="s">
        <v>229</v>
      </c>
      <c r="B14361" t="s">
        <v>272</v>
      </c>
      <c r="C14361" s="1">
        <v>0.313252045036085</v>
      </c>
    </row>
    <row r="14362" spans="1:3" x14ac:dyDescent="0.25">
      <c r="A14362" t="s">
        <v>229</v>
      </c>
      <c r="B14362" t="s">
        <v>377</v>
      </c>
      <c r="C14362" s="1">
        <v>0.29797273132289098</v>
      </c>
    </row>
    <row r="14363" spans="1:3" x14ac:dyDescent="0.25">
      <c r="A14363" t="s">
        <v>229</v>
      </c>
      <c r="B14363" t="s">
        <v>431</v>
      </c>
      <c r="C14363" s="1">
        <v>0.29327749663798802</v>
      </c>
    </row>
    <row r="14364" spans="1:3" x14ac:dyDescent="0.25">
      <c r="A14364" t="s">
        <v>229</v>
      </c>
      <c r="B14364" t="s">
        <v>408</v>
      </c>
      <c r="C14364" s="1">
        <v>0.321582688324489</v>
      </c>
    </row>
    <row r="14365" spans="1:3" x14ac:dyDescent="0.25">
      <c r="A14365" t="s">
        <v>229</v>
      </c>
      <c r="B14365" t="s">
        <v>153</v>
      </c>
      <c r="C14365" s="1">
        <v>0.34607427935172502</v>
      </c>
    </row>
    <row r="14366" spans="1:3" x14ac:dyDescent="0.25">
      <c r="A14366" t="s">
        <v>341</v>
      </c>
      <c r="B14366" t="s">
        <v>162</v>
      </c>
      <c r="C14366" s="1">
        <v>0.30988113634436498</v>
      </c>
    </row>
    <row r="14367" spans="1:3" x14ac:dyDescent="0.25">
      <c r="A14367" t="s">
        <v>341</v>
      </c>
      <c r="B14367" t="s">
        <v>303</v>
      </c>
      <c r="C14367" s="1">
        <v>0.31230932980177001</v>
      </c>
    </row>
    <row r="14368" spans="1:3" x14ac:dyDescent="0.25">
      <c r="A14368" t="s">
        <v>341</v>
      </c>
      <c r="B14368" t="s">
        <v>192</v>
      </c>
      <c r="C14368" s="1">
        <v>0.30840416274625099</v>
      </c>
    </row>
    <row r="14369" spans="1:3" x14ac:dyDescent="0.25">
      <c r="A14369" t="s">
        <v>341</v>
      </c>
      <c r="B14369" t="s">
        <v>219</v>
      </c>
      <c r="C14369" s="1">
        <v>0.32253606370337101</v>
      </c>
    </row>
    <row r="14370" spans="1:3" x14ac:dyDescent="0.25">
      <c r="A14370" t="s">
        <v>341</v>
      </c>
      <c r="B14370" t="s">
        <v>141</v>
      </c>
      <c r="C14370" s="1">
        <v>0.31890125325611302</v>
      </c>
    </row>
    <row r="14371" spans="1:3" x14ac:dyDescent="0.25">
      <c r="A14371" t="s">
        <v>341</v>
      </c>
      <c r="B14371" t="s">
        <v>351</v>
      </c>
      <c r="C14371" s="1">
        <v>0.30034542832333799</v>
      </c>
    </row>
    <row r="14372" spans="1:3" x14ac:dyDescent="0.25">
      <c r="A14372" t="s">
        <v>341</v>
      </c>
      <c r="B14372" t="s">
        <v>388</v>
      </c>
      <c r="C14372" s="1">
        <v>0.299365221036684</v>
      </c>
    </row>
    <row r="14373" spans="1:3" x14ac:dyDescent="0.25">
      <c r="A14373" t="s">
        <v>341</v>
      </c>
      <c r="B14373" t="s">
        <v>237</v>
      </c>
      <c r="C14373" s="1">
        <v>0.29538264140180698</v>
      </c>
    </row>
    <row r="14374" spans="1:3" x14ac:dyDescent="0.25">
      <c r="A14374" t="s">
        <v>341</v>
      </c>
      <c r="B14374" t="s">
        <v>239</v>
      </c>
      <c r="C14374" s="1">
        <v>0.33166129694911101</v>
      </c>
    </row>
    <row r="14375" spans="1:3" x14ac:dyDescent="0.25">
      <c r="A14375" t="s">
        <v>341</v>
      </c>
      <c r="B14375" t="s">
        <v>142</v>
      </c>
      <c r="C14375" s="1">
        <v>0.32101851964734701</v>
      </c>
    </row>
    <row r="14376" spans="1:3" x14ac:dyDescent="0.25">
      <c r="A14376" t="s">
        <v>341</v>
      </c>
      <c r="B14376" t="s">
        <v>425</v>
      </c>
      <c r="C14376" s="1">
        <v>0.31113871597967202</v>
      </c>
    </row>
    <row r="14377" spans="1:3" x14ac:dyDescent="0.25">
      <c r="A14377" t="s">
        <v>341</v>
      </c>
      <c r="B14377" t="s">
        <v>242</v>
      </c>
      <c r="C14377" s="1">
        <v>0.331806412127304</v>
      </c>
    </row>
    <row r="14378" spans="1:3" x14ac:dyDescent="0.25">
      <c r="A14378" t="s">
        <v>341</v>
      </c>
      <c r="B14378" t="s">
        <v>144</v>
      </c>
      <c r="C14378" s="1">
        <v>0.29620350542106</v>
      </c>
    </row>
    <row r="14379" spans="1:3" x14ac:dyDescent="0.25">
      <c r="A14379" t="s">
        <v>341</v>
      </c>
      <c r="B14379" t="s">
        <v>146</v>
      </c>
      <c r="C14379" s="1">
        <v>0.30759473637971602</v>
      </c>
    </row>
    <row r="14380" spans="1:3" x14ac:dyDescent="0.25">
      <c r="A14380" t="s">
        <v>341</v>
      </c>
      <c r="B14380" t="s">
        <v>243</v>
      </c>
      <c r="C14380" s="1">
        <v>0.32943762783811897</v>
      </c>
    </row>
    <row r="14381" spans="1:3" x14ac:dyDescent="0.25">
      <c r="A14381" t="s">
        <v>341</v>
      </c>
      <c r="B14381" t="s">
        <v>358</v>
      </c>
      <c r="C14381" s="1">
        <v>0.31983605649566399</v>
      </c>
    </row>
    <row r="14382" spans="1:3" x14ac:dyDescent="0.25">
      <c r="A14382" t="s">
        <v>341</v>
      </c>
      <c r="B14382" t="s">
        <v>245</v>
      </c>
      <c r="C14382" s="1">
        <v>0.30259334241594799</v>
      </c>
    </row>
    <row r="14383" spans="1:3" x14ac:dyDescent="0.25">
      <c r="A14383" t="s">
        <v>341</v>
      </c>
      <c r="B14383" t="s">
        <v>359</v>
      </c>
      <c r="C14383" s="1">
        <v>0.298972954718151</v>
      </c>
    </row>
    <row r="14384" spans="1:3" x14ac:dyDescent="0.25">
      <c r="A14384" t="s">
        <v>341</v>
      </c>
      <c r="B14384" t="s">
        <v>360</v>
      </c>
      <c r="C14384" s="1">
        <v>0.30304380979615098</v>
      </c>
    </row>
    <row r="14385" spans="1:3" x14ac:dyDescent="0.25">
      <c r="A14385" t="s">
        <v>341</v>
      </c>
      <c r="B14385" t="s">
        <v>361</v>
      </c>
      <c r="C14385" s="1">
        <v>0.29817925340021401</v>
      </c>
    </row>
    <row r="14386" spans="1:3" x14ac:dyDescent="0.25">
      <c r="A14386" t="s">
        <v>341</v>
      </c>
      <c r="B14386" t="s">
        <v>247</v>
      </c>
      <c r="C14386" s="1">
        <v>0.30607458926301101</v>
      </c>
    </row>
    <row r="14387" spans="1:3" x14ac:dyDescent="0.25">
      <c r="A14387" t="s">
        <v>341</v>
      </c>
      <c r="B14387" t="s">
        <v>403</v>
      </c>
      <c r="C14387" s="1">
        <v>0.29382503480519701</v>
      </c>
    </row>
    <row r="14388" spans="1:3" x14ac:dyDescent="0.25">
      <c r="A14388" t="s">
        <v>341</v>
      </c>
      <c r="B14388" t="s">
        <v>250</v>
      </c>
      <c r="C14388" s="1">
        <v>0.33007765147782703</v>
      </c>
    </row>
    <row r="14389" spans="1:3" x14ac:dyDescent="0.25">
      <c r="A14389" t="s">
        <v>341</v>
      </c>
      <c r="B14389" t="s">
        <v>152</v>
      </c>
      <c r="C14389" s="1">
        <v>0.33129095898253402</v>
      </c>
    </row>
    <row r="14390" spans="1:3" x14ac:dyDescent="0.25">
      <c r="A14390" t="s">
        <v>341</v>
      </c>
      <c r="B14390" t="s">
        <v>365</v>
      </c>
      <c r="C14390" s="1">
        <v>0.32493082292959902</v>
      </c>
    </row>
    <row r="14391" spans="1:3" x14ac:dyDescent="0.25">
      <c r="A14391" t="s">
        <v>341</v>
      </c>
      <c r="B14391" t="s">
        <v>404</v>
      </c>
      <c r="C14391" s="1">
        <v>0.309432725013221</v>
      </c>
    </row>
    <row r="14392" spans="1:3" x14ac:dyDescent="0.25">
      <c r="A14392" t="s">
        <v>341</v>
      </c>
      <c r="B14392" t="s">
        <v>369</v>
      </c>
      <c r="C14392" s="1">
        <v>0.30955852743218298</v>
      </c>
    </row>
    <row r="14393" spans="1:3" x14ac:dyDescent="0.25">
      <c r="A14393" t="s">
        <v>341</v>
      </c>
      <c r="B14393" t="s">
        <v>370</v>
      </c>
      <c r="C14393" s="1">
        <v>0.29162378887750601</v>
      </c>
    </row>
    <row r="14394" spans="1:3" x14ac:dyDescent="0.25">
      <c r="A14394" t="s">
        <v>341</v>
      </c>
      <c r="B14394" t="s">
        <v>261</v>
      </c>
      <c r="C14394" s="1">
        <v>0.30195505618606699</v>
      </c>
    </row>
    <row r="14395" spans="1:3" x14ac:dyDescent="0.25">
      <c r="A14395" t="s">
        <v>341</v>
      </c>
      <c r="B14395" t="s">
        <v>262</v>
      </c>
      <c r="C14395" s="1">
        <v>0.293930234426385</v>
      </c>
    </row>
    <row r="14396" spans="1:3" x14ac:dyDescent="0.25">
      <c r="A14396" t="s">
        <v>341</v>
      </c>
      <c r="B14396" t="s">
        <v>372</v>
      </c>
      <c r="C14396" s="1">
        <v>0.29656206879257602</v>
      </c>
    </row>
    <row r="14397" spans="1:3" x14ac:dyDescent="0.25">
      <c r="A14397" t="s">
        <v>341</v>
      </c>
      <c r="B14397" t="s">
        <v>383</v>
      </c>
      <c r="C14397" s="1">
        <v>0.31169574520155302</v>
      </c>
    </row>
    <row r="14398" spans="1:3" x14ac:dyDescent="0.25">
      <c r="A14398" t="s">
        <v>341</v>
      </c>
      <c r="B14398" t="s">
        <v>268</v>
      </c>
      <c r="C14398" s="1">
        <v>0.30726086687898402</v>
      </c>
    </row>
    <row r="14399" spans="1:3" x14ac:dyDescent="0.25">
      <c r="A14399" t="s">
        <v>341</v>
      </c>
      <c r="B14399" t="s">
        <v>407</v>
      </c>
      <c r="C14399" s="1">
        <v>0.30496421211168601</v>
      </c>
    </row>
    <row r="14400" spans="1:3" x14ac:dyDescent="0.25">
      <c r="A14400" t="s">
        <v>341</v>
      </c>
      <c r="B14400" t="s">
        <v>153</v>
      </c>
      <c r="C14400" s="1">
        <v>0.30768028632531402</v>
      </c>
    </row>
    <row r="14401" spans="1:3" x14ac:dyDescent="0.25">
      <c r="A14401" t="s">
        <v>342</v>
      </c>
      <c r="B14401" t="s">
        <v>162</v>
      </c>
      <c r="C14401" s="1">
        <v>0.31738535343228202</v>
      </c>
    </row>
    <row r="14402" spans="1:3" x14ac:dyDescent="0.25">
      <c r="A14402" t="s">
        <v>342</v>
      </c>
      <c r="B14402" t="s">
        <v>192</v>
      </c>
      <c r="C14402" s="1">
        <v>0.293458407371263</v>
      </c>
    </row>
    <row r="14403" spans="1:3" x14ac:dyDescent="0.25">
      <c r="A14403" t="s">
        <v>342</v>
      </c>
      <c r="B14403" t="s">
        <v>344</v>
      </c>
      <c r="C14403" s="1">
        <v>0.29147735374217698</v>
      </c>
    </row>
    <row r="14404" spans="1:3" x14ac:dyDescent="0.25">
      <c r="A14404" t="s">
        <v>342</v>
      </c>
      <c r="B14404" t="s">
        <v>232</v>
      </c>
      <c r="C14404" s="1">
        <v>0.30918195526784198</v>
      </c>
    </row>
    <row r="14405" spans="1:3" x14ac:dyDescent="0.25">
      <c r="A14405" t="s">
        <v>342</v>
      </c>
      <c r="B14405" t="s">
        <v>141</v>
      </c>
      <c r="C14405" s="1">
        <v>0.309855673299538</v>
      </c>
    </row>
    <row r="14406" spans="1:3" x14ac:dyDescent="0.25">
      <c r="A14406" t="s">
        <v>342</v>
      </c>
      <c r="B14406" t="s">
        <v>348</v>
      </c>
      <c r="C14406" s="1">
        <v>0.29497308037308301</v>
      </c>
    </row>
    <row r="14407" spans="1:3" x14ac:dyDescent="0.25">
      <c r="A14407" t="s">
        <v>342</v>
      </c>
      <c r="B14407" t="s">
        <v>237</v>
      </c>
      <c r="C14407" s="1">
        <v>0.30868172940308802</v>
      </c>
    </row>
    <row r="14408" spans="1:3" x14ac:dyDescent="0.25">
      <c r="A14408" t="s">
        <v>342</v>
      </c>
      <c r="B14408" t="s">
        <v>239</v>
      </c>
      <c r="C14408" s="1">
        <v>0.34636917373835902</v>
      </c>
    </row>
    <row r="14409" spans="1:3" x14ac:dyDescent="0.25">
      <c r="A14409" t="s">
        <v>342</v>
      </c>
      <c r="B14409" t="s">
        <v>142</v>
      </c>
      <c r="C14409" s="1">
        <v>0.30209263203323999</v>
      </c>
    </row>
    <row r="14410" spans="1:3" x14ac:dyDescent="0.25">
      <c r="A14410" t="s">
        <v>342</v>
      </c>
      <c r="B14410" t="s">
        <v>143</v>
      </c>
      <c r="C14410" s="1">
        <v>0.32435455881015202</v>
      </c>
    </row>
    <row r="14411" spans="1:3" x14ac:dyDescent="0.25">
      <c r="A14411" t="s">
        <v>342</v>
      </c>
      <c r="B14411" t="s">
        <v>242</v>
      </c>
      <c r="C14411" s="1">
        <v>0.340950343222226</v>
      </c>
    </row>
    <row r="14412" spans="1:3" x14ac:dyDescent="0.25">
      <c r="A14412" t="s">
        <v>342</v>
      </c>
      <c r="B14412" t="s">
        <v>146</v>
      </c>
      <c r="C14412" s="1">
        <v>0.32603287629489502</v>
      </c>
    </row>
    <row r="14413" spans="1:3" x14ac:dyDescent="0.25">
      <c r="A14413" t="s">
        <v>342</v>
      </c>
      <c r="B14413" t="s">
        <v>357</v>
      </c>
      <c r="C14413" s="1">
        <v>0.28986516212431601</v>
      </c>
    </row>
    <row r="14414" spans="1:3" x14ac:dyDescent="0.25">
      <c r="A14414" t="s">
        <v>342</v>
      </c>
      <c r="B14414" t="s">
        <v>243</v>
      </c>
      <c r="C14414" s="1">
        <v>0.29646593435033203</v>
      </c>
    </row>
    <row r="14415" spans="1:3" x14ac:dyDescent="0.25">
      <c r="A14415" t="s">
        <v>342</v>
      </c>
      <c r="B14415" t="s">
        <v>244</v>
      </c>
      <c r="C14415" s="1">
        <v>0.28944774711898702</v>
      </c>
    </row>
    <row r="14416" spans="1:3" x14ac:dyDescent="0.25">
      <c r="A14416" t="s">
        <v>342</v>
      </c>
      <c r="B14416" t="s">
        <v>245</v>
      </c>
      <c r="C14416" s="1">
        <v>0.315333303463459</v>
      </c>
    </row>
    <row r="14417" spans="1:3" x14ac:dyDescent="0.25">
      <c r="A14417" t="s">
        <v>342</v>
      </c>
      <c r="B14417" t="s">
        <v>359</v>
      </c>
      <c r="C14417" s="1">
        <v>0.29702223979470499</v>
      </c>
    </row>
    <row r="14418" spans="1:3" x14ac:dyDescent="0.25">
      <c r="A14418" t="s">
        <v>342</v>
      </c>
      <c r="B14418" t="s">
        <v>247</v>
      </c>
      <c r="C14418" s="1">
        <v>0.30486180314017702</v>
      </c>
    </row>
    <row r="14419" spans="1:3" x14ac:dyDescent="0.25">
      <c r="A14419" t="s">
        <v>342</v>
      </c>
      <c r="B14419" t="s">
        <v>250</v>
      </c>
      <c r="C14419" s="1">
        <v>0.29189946003239903</v>
      </c>
    </row>
    <row r="14420" spans="1:3" x14ac:dyDescent="0.25">
      <c r="A14420" t="s">
        <v>342</v>
      </c>
      <c r="B14420" t="s">
        <v>253</v>
      </c>
      <c r="C14420" s="1">
        <v>0.32828292891723598</v>
      </c>
    </row>
    <row r="14421" spans="1:3" x14ac:dyDescent="0.25">
      <c r="A14421" t="s">
        <v>342</v>
      </c>
      <c r="B14421" t="s">
        <v>152</v>
      </c>
      <c r="C14421" s="1">
        <v>0.29724570048342802</v>
      </c>
    </row>
    <row r="14422" spans="1:3" x14ac:dyDescent="0.25">
      <c r="A14422" t="s">
        <v>342</v>
      </c>
      <c r="B14422" t="s">
        <v>254</v>
      </c>
      <c r="C14422" s="1">
        <v>0.30193381804436298</v>
      </c>
    </row>
    <row r="14423" spans="1:3" x14ac:dyDescent="0.25">
      <c r="A14423" t="s">
        <v>342</v>
      </c>
      <c r="B14423" t="s">
        <v>255</v>
      </c>
      <c r="C14423" s="1">
        <v>0.29831670840855501</v>
      </c>
    </row>
    <row r="14424" spans="1:3" x14ac:dyDescent="0.25">
      <c r="A14424" t="s">
        <v>342</v>
      </c>
      <c r="B14424" t="s">
        <v>256</v>
      </c>
      <c r="C14424" s="1">
        <v>0.29150481490712399</v>
      </c>
    </row>
    <row r="14425" spans="1:3" x14ac:dyDescent="0.25">
      <c r="A14425" t="s">
        <v>342</v>
      </c>
      <c r="B14425" t="s">
        <v>259</v>
      </c>
      <c r="C14425" s="1">
        <v>0.29027534569676</v>
      </c>
    </row>
    <row r="14426" spans="1:3" x14ac:dyDescent="0.25">
      <c r="A14426" t="s">
        <v>342</v>
      </c>
      <c r="B14426" t="s">
        <v>263</v>
      </c>
      <c r="C14426" s="1">
        <v>0.29799794949561498</v>
      </c>
    </row>
    <row r="14427" spans="1:3" x14ac:dyDescent="0.25">
      <c r="A14427" t="s">
        <v>342</v>
      </c>
      <c r="B14427" t="s">
        <v>265</v>
      </c>
      <c r="C14427" s="1">
        <v>0.28901479643793898</v>
      </c>
    </row>
    <row r="14428" spans="1:3" x14ac:dyDescent="0.25">
      <c r="A14428" t="s">
        <v>342</v>
      </c>
      <c r="B14428" t="s">
        <v>269</v>
      </c>
      <c r="C14428" s="1">
        <v>0.29143085432383198</v>
      </c>
    </row>
    <row r="14429" spans="1:3" x14ac:dyDescent="0.25">
      <c r="A14429" t="s">
        <v>342</v>
      </c>
      <c r="B14429" t="s">
        <v>153</v>
      </c>
      <c r="C14429" s="1">
        <v>0.32404895227437103</v>
      </c>
    </row>
    <row r="14430" spans="1:3" x14ac:dyDescent="0.25">
      <c r="A14430" t="s">
        <v>230</v>
      </c>
      <c r="B14430" t="s">
        <v>155</v>
      </c>
      <c r="C14430" s="1">
        <v>0.31232432989004899</v>
      </c>
    </row>
    <row r="14431" spans="1:3" x14ac:dyDescent="0.25">
      <c r="A14431" t="s">
        <v>230</v>
      </c>
      <c r="B14431" t="s">
        <v>162</v>
      </c>
      <c r="C14431" s="1">
        <v>0.30606642610857598</v>
      </c>
    </row>
    <row r="14432" spans="1:3" x14ac:dyDescent="0.25">
      <c r="A14432" t="s">
        <v>230</v>
      </c>
      <c r="B14432" t="s">
        <v>219</v>
      </c>
      <c r="C14432" s="1">
        <v>0.29096242605970801</v>
      </c>
    </row>
    <row r="14433" spans="1:3" x14ac:dyDescent="0.25">
      <c r="A14433" t="s">
        <v>230</v>
      </c>
      <c r="B14433" t="s">
        <v>233</v>
      </c>
      <c r="C14433" s="1">
        <v>0.29897288395726701</v>
      </c>
    </row>
    <row r="14434" spans="1:3" x14ac:dyDescent="0.25">
      <c r="A14434" t="s">
        <v>230</v>
      </c>
      <c r="B14434" t="s">
        <v>140</v>
      </c>
      <c r="C14434" s="1">
        <v>0.31768435867236799</v>
      </c>
    </row>
    <row r="14435" spans="1:3" x14ac:dyDescent="0.25">
      <c r="A14435" t="s">
        <v>230</v>
      </c>
      <c r="B14435" t="s">
        <v>234</v>
      </c>
      <c r="C14435" s="1">
        <v>0.29288047460855898</v>
      </c>
    </row>
    <row r="14436" spans="1:3" x14ac:dyDescent="0.25">
      <c r="A14436" t="s">
        <v>230</v>
      </c>
      <c r="B14436" t="s">
        <v>141</v>
      </c>
      <c r="C14436" s="1">
        <v>0.33613937723439302</v>
      </c>
    </row>
    <row r="14437" spans="1:3" x14ac:dyDescent="0.25">
      <c r="A14437" t="s">
        <v>230</v>
      </c>
      <c r="B14437" t="s">
        <v>237</v>
      </c>
      <c r="C14437" s="1">
        <v>0.33338584250445702</v>
      </c>
    </row>
    <row r="14438" spans="1:3" x14ac:dyDescent="0.25">
      <c r="A14438" t="s">
        <v>230</v>
      </c>
      <c r="B14438" t="s">
        <v>239</v>
      </c>
      <c r="C14438" s="1">
        <v>0.32869384408288599</v>
      </c>
    </row>
    <row r="14439" spans="1:3" x14ac:dyDescent="0.25">
      <c r="A14439" t="s">
        <v>230</v>
      </c>
      <c r="B14439" t="s">
        <v>242</v>
      </c>
      <c r="C14439" s="1">
        <v>0.36708161293352998</v>
      </c>
    </row>
    <row r="14440" spans="1:3" x14ac:dyDescent="0.25">
      <c r="A14440" t="s">
        <v>230</v>
      </c>
      <c r="B14440" t="s">
        <v>361</v>
      </c>
      <c r="C14440" s="1">
        <v>0.305968882474138</v>
      </c>
    </row>
    <row r="14441" spans="1:3" x14ac:dyDescent="0.25">
      <c r="A14441" t="s">
        <v>230</v>
      </c>
      <c r="B14441" t="s">
        <v>246</v>
      </c>
      <c r="C14441" s="1">
        <v>0.29385058516853602</v>
      </c>
    </row>
    <row r="14442" spans="1:3" x14ac:dyDescent="0.25">
      <c r="A14442" t="s">
        <v>230</v>
      </c>
      <c r="B14442" t="s">
        <v>247</v>
      </c>
      <c r="C14442" s="1">
        <v>0.30026300363938901</v>
      </c>
    </row>
    <row r="14443" spans="1:3" x14ac:dyDescent="0.25">
      <c r="A14443" t="s">
        <v>230</v>
      </c>
      <c r="B14443" t="s">
        <v>253</v>
      </c>
      <c r="C14443" s="1">
        <v>0.320006239691707</v>
      </c>
    </row>
    <row r="14444" spans="1:3" x14ac:dyDescent="0.25">
      <c r="A14444" t="s">
        <v>230</v>
      </c>
      <c r="B14444" t="s">
        <v>263</v>
      </c>
      <c r="C14444" s="1">
        <v>0.29135542135988102</v>
      </c>
    </row>
    <row r="14445" spans="1:3" x14ac:dyDescent="0.25">
      <c r="A14445" t="s">
        <v>230</v>
      </c>
      <c r="B14445" t="s">
        <v>267</v>
      </c>
      <c r="C14445" s="1">
        <v>0.29423009465430899</v>
      </c>
    </row>
    <row r="14446" spans="1:3" x14ac:dyDescent="0.25">
      <c r="A14446" t="s">
        <v>230</v>
      </c>
      <c r="B14446" t="s">
        <v>271</v>
      </c>
      <c r="C14446" s="1">
        <v>0.32014964216119202</v>
      </c>
    </row>
    <row r="14447" spans="1:3" x14ac:dyDescent="0.25">
      <c r="A14447" t="s">
        <v>230</v>
      </c>
      <c r="B14447" t="s">
        <v>153</v>
      </c>
      <c r="C14447" s="1">
        <v>0.30271464318786201</v>
      </c>
    </row>
    <row r="14448" spans="1:3" x14ac:dyDescent="0.25">
      <c r="A14448" t="s">
        <v>413</v>
      </c>
      <c r="B14448" t="s">
        <v>231</v>
      </c>
      <c r="C14448" s="1">
        <v>0.34153225874721499</v>
      </c>
    </row>
    <row r="14449" spans="1:3" x14ac:dyDescent="0.25">
      <c r="A14449" t="s">
        <v>413</v>
      </c>
      <c r="B14449" t="s">
        <v>233</v>
      </c>
      <c r="C14449" s="1">
        <v>0.29033618702879899</v>
      </c>
    </row>
    <row r="14450" spans="1:3" x14ac:dyDescent="0.25">
      <c r="A14450" t="s">
        <v>413</v>
      </c>
      <c r="B14450" t="s">
        <v>140</v>
      </c>
      <c r="C14450" s="1">
        <v>0.29299057928938199</v>
      </c>
    </row>
    <row r="14451" spans="1:3" x14ac:dyDescent="0.25">
      <c r="A14451" t="s">
        <v>413</v>
      </c>
      <c r="B14451" t="s">
        <v>409</v>
      </c>
      <c r="C14451" s="1">
        <v>0.29752474993413303</v>
      </c>
    </row>
    <row r="14452" spans="1:3" x14ac:dyDescent="0.25">
      <c r="A14452" t="s">
        <v>413</v>
      </c>
      <c r="B14452" t="s">
        <v>235</v>
      </c>
      <c r="C14452" s="1">
        <v>0.30854120131919799</v>
      </c>
    </row>
    <row r="14453" spans="1:3" x14ac:dyDescent="0.25">
      <c r="A14453" t="s">
        <v>413</v>
      </c>
      <c r="B14453" t="s">
        <v>236</v>
      </c>
      <c r="C14453" s="1">
        <v>0.292655467087448</v>
      </c>
    </row>
    <row r="14454" spans="1:3" x14ac:dyDescent="0.25">
      <c r="A14454" t="s">
        <v>413</v>
      </c>
      <c r="B14454" t="s">
        <v>239</v>
      </c>
      <c r="C14454" s="1">
        <v>0.300213955050738</v>
      </c>
    </row>
    <row r="14455" spans="1:3" x14ac:dyDescent="0.25">
      <c r="A14455" t="s">
        <v>413</v>
      </c>
      <c r="B14455" t="s">
        <v>142</v>
      </c>
      <c r="C14455" s="1">
        <v>0.30049251885283801</v>
      </c>
    </row>
    <row r="14456" spans="1:3" x14ac:dyDescent="0.25">
      <c r="A14456" t="s">
        <v>413</v>
      </c>
      <c r="B14456" t="s">
        <v>242</v>
      </c>
      <c r="C14456" s="1">
        <v>0.30779741721675002</v>
      </c>
    </row>
    <row r="14457" spans="1:3" x14ac:dyDescent="0.25">
      <c r="A14457" t="s">
        <v>413</v>
      </c>
      <c r="B14457" t="s">
        <v>250</v>
      </c>
      <c r="C14457" s="1">
        <v>0.32858173061016699</v>
      </c>
    </row>
    <row r="14458" spans="1:3" x14ac:dyDescent="0.25">
      <c r="A14458" t="s">
        <v>413</v>
      </c>
      <c r="B14458" t="s">
        <v>261</v>
      </c>
      <c r="C14458" s="1">
        <v>0.30810264332940701</v>
      </c>
    </row>
    <row r="14459" spans="1:3" x14ac:dyDescent="0.25">
      <c r="A14459" t="s">
        <v>413</v>
      </c>
      <c r="B14459" t="s">
        <v>266</v>
      </c>
      <c r="C14459" s="1">
        <v>0.29037395510539699</v>
      </c>
    </row>
    <row r="14460" spans="1:3" x14ac:dyDescent="0.25">
      <c r="A14460" t="s">
        <v>413</v>
      </c>
      <c r="B14460" t="s">
        <v>267</v>
      </c>
      <c r="C14460" s="1">
        <v>0.31126563498158899</v>
      </c>
    </row>
    <row r="14461" spans="1:3" x14ac:dyDescent="0.25">
      <c r="A14461" t="s">
        <v>413</v>
      </c>
      <c r="B14461" t="s">
        <v>271</v>
      </c>
      <c r="C14461" s="1">
        <v>0.31948047131240898</v>
      </c>
    </row>
    <row r="14462" spans="1:3" x14ac:dyDescent="0.25">
      <c r="A14462" t="s">
        <v>413</v>
      </c>
      <c r="B14462" t="s">
        <v>153</v>
      </c>
      <c r="C14462" s="1">
        <v>0.30560076426349397</v>
      </c>
    </row>
    <row r="14463" spans="1:3" x14ac:dyDescent="0.25">
      <c r="A14463" t="s">
        <v>400</v>
      </c>
      <c r="B14463" t="s">
        <v>303</v>
      </c>
      <c r="C14463" s="1">
        <v>0.30011062024702601</v>
      </c>
    </row>
    <row r="14464" spans="1:3" x14ac:dyDescent="0.25">
      <c r="A14464" t="s">
        <v>400</v>
      </c>
      <c r="B14464" t="s">
        <v>192</v>
      </c>
      <c r="C14464" s="1">
        <v>0.294941319315151</v>
      </c>
    </row>
    <row r="14465" spans="1:3" x14ac:dyDescent="0.25">
      <c r="A14465" t="s">
        <v>400</v>
      </c>
      <c r="B14465" t="s">
        <v>219</v>
      </c>
      <c r="C14465" s="1">
        <v>0.33249945723976299</v>
      </c>
    </row>
    <row r="14466" spans="1:3" x14ac:dyDescent="0.25">
      <c r="A14466" t="s">
        <v>400</v>
      </c>
      <c r="B14466" t="s">
        <v>141</v>
      </c>
      <c r="C14466" s="1">
        <v>0.29695991605132599</v>
      </c>
    </row>
    <row r="14467" spans="1:3" x14ac:dyDescent="0.25">
      <c r="A14467" t="s">
        <v>400</v>
      </c>
      <c r="B14467" t="s">
        <v>350</v>
      </c>
      <c r="C14467" s="1">
        <v>0.29291754079843901</v>
      </c>
    </row>
    <row r="14468" spans="1:3" x14ac:dyDescent="0.25">
      <c r="A14468" t="s">
        <v>400</v>
      </c>
      <c r="B14468" t="s">
        <v>351</v>
      </c>
      <c r="C14468" s="1">
        <v>0.30747447736091799</v>
      </c>
    </row>
    <row r="14469" spans="1:3" x14ac:dyDescent="0.25">
      <c r="A14469" t="s">
        <v>400</v>
      </c>
      <c r="B14469" t="s">
        <v>388</v>
      </c>
      <c r="C14469" s="1">
        <v>0.30095541824436001</v>
      </c>
    </row>
    <row r="14470" spans="1:3" x14ac:dyDescent="0.25">
      <c r="A14470" t="s">
        <v>400</v>
      </c>
      <c r="B14470" t="s">
        <v>239</v>
      </c>
      <c r="C14470" s="1">
        <v>0.31128773359794598</v>
      </c>
    </row>
    <row r="14471" spans="1:3" x14ac:dyDescent="0.25">
      <c r="A14471" t="s">
        <v>400</v>
      </c>
      <c r="B14471" t="s">
        <v>142</v>
      </c>
      <c r="C14471" s="1">
        <v>0.29878515112127402</v>
      </c>
    </row>
    <row r="14472" spans="1:3" x14ac:dyDescent="0.25">
      <c r="A14472" t="s">
        <v>400</v>
      </c>
      <c r="B14472" t="s">
        <v>425</v>
      </c>
      <c r="C14472" s="1">
        <v>0.30640034148989398</v>
      </c>
    </row>
    <row r="14473" spans="1:3" x14ac:dyDescent="0.25">
      <c r="A14473" t="s">
        <v>400</v>
      </c>
      <c r="B14473" t="s">
        <v>242</v>
      </c>
      <c r="C14473" s="1">
        <v>0.31816009234900799</v>
      </c>
    </row>
    <row r="14474" spans="1:3" x14ac:dyDescent="0.25">
      <c r="A14474" t="s">
        <v>400</v>
      </c>
      <c r="B14474" t="s">
        <v>144</v>
      </c>
      <c r="C14474" s="1">
        <v>0.29746043189076499</v>
      </c>
    </row>
    <row r="14475" spans="1:3" x14ac:dyDescent="0.25">
      <c r="A14475" t="s">
        <v>400</v>
      </c>
      <c r="B14475" t="s">
        <v>243</v>
      </c>
      <c r="C14475" s="1">
        <v>0.31477240028993803</v>
      </c>
    </row>
    <row r="14476" spans="1:3" x14ac:dyDescent="0.25">
      <c r="A14476" t="s">
        <v>400</v>
      </c>
      <c r="B14476" t="s">
        <v>402</v>
      </c>
      <c r="C14476" s="1">
        <v>0.29938457416415598</v>
      </c>
    </row>
    <row r="14477" spans="1:3" x14ac:dyDescent="0.25">
      <c r="A14477" t="s">
        <v>400</v>
      </c>
      <c r="B14477" t="s">
        <v>358</v>
      </c>
      <c r="C14477" s="1">
        <v>0.30655874084715401</v>
      </c>
    </row>
    <row r="14478" spans="1:3" x14ac:dyDescent="0.25">
      <c r="A14478" t="s">
        <v>400</v>
      </c>
      <c r="B14478" t="s">
        <v>360</v>
      </c>
      <c r="C14478" s="1">
        <v>0.303545111349035</v>
      </c>
    </row>
    <row r="14479" spans="1:3" x14ac:dyDescent="0.25">
      <c r="A14479" t="s">
        <v>400</v>
      </c>
      <c r="B14479" t="s">
        <v>361</v>
      </c>
      <c r="C14479" s="1">
        <v>0.30513733301642598</v>
      </c>
    </row>
    <row r="14480" spans="1:3" x14ac:dyDescent="0.25">
      <c r="A14480" t="s">
        <v>400</v>
      </c>
      <c r="B14480" t="s">
        <v>250</v>
      </c>
      <c r="C14480" s="1">
        <v>0.33945851918088799</v>
      </c>
    </row>
    <row r="14481" spans="1:3" x14ac:dyDescent="0.25">
      <c r="A14481" t="s">
        <v>400</v>
      </c>
      <c r="B14481" t="s">
        <v>152</v>
      </c>
      <c r="C14481" s="1">
        <v>0.30721053463048598</v>
      </c>
    </row>
    <row r="14482" spans="1:3" x14ac:dyDescent="0.25">
      <c r="A14482" t="s">
        <v>400</v>
      </c>
      <c r="B14482" t="s">
        <v>365</v>
      </c>
      <c r="C14482" s="1">
        <v>0.34637511599576998</v>
      </c>
    </row>
    <row r="14483" spans="1:3" x14ac:dyDescent="0.25">
      <c r="A14483" t="s">
        <v>400</v>
      </c>
      <c r="B14483" t="s">
        <v>404</v>
      </c>
      <c r="C14483" s="1">
        <v>0.30538442776515801</v>
      </c>
    </row>
    <row r="14484" spans="1:3" x14ac:dyDescent="0.25">
      <c r="A14484" t="s">
        <v>400</v>
      </c>
      <c r="B14484" t="s">
        <v>369</v>
      </c>
      <c r="C14484" s="1">
        <v>0.32019566511071301</v>
      </c>
    </row>
    <row r="14485" spans="1:3" x14ac:dyDescent="0.25">
      <c r="A14485" t="s">
        <v>400</v>
      </c>
      <c r="B14485" t="s">
        <v>261</v>
      </c>
      <c r="C14485" s="1">
        <v>0.32270327580732899</v>
      </c>
    </row>
    <row r="14486" spans="1:3" x14ac:dyDescent="0.25">
      <c r="A14486" t="s">
        <v>400</v>
      </c>
      <c r="B14486" t="s">
        <v>262</v>
      </c>
      <c r="C14486" s="1">
        <v>0.311836292823503</v>
      </c>
    </row>
    <row r="14487" spans="1:3" x14ac:dyDescent="0.25">
      <c r="A14487" t="s">
        <v>400</v>
      </c>
      <c r="B14487" t="s">
        <v>383</v>
      </c>
      <c r="C14487" s="1">
        <v>0.33250290305520402</v>
      </c>
    </row>
    <row r="14488" spans="1:3" x14ac:dyDescent="0.25">
      <c r="A14488" t="s">
        <v>400</v>
      </c>
      <c r="B14488" t="s">
        <v>407</v>
      </c>
      <c r="C14488" s="1">
        <v>0.31811619704877703</v>
      </c>
    </row>
    <row r="14489" spans="1:3" x14ac:dyDescent="0.25">
      <c r="A14489" t="s">
        <v>400</v>
      </c>
      <c r="B14489" t="s">
        <v>418</v>
      </c>
      <c r="C14489" s="1">
        <v>0.301987903121957</v>
      </c>
    </row>
    <row r="14490" spans="1:3" x14ac:dyDescent="0.25">
      <c r="A14490" t="s">
        <v>400</v>
      </c>
      <c r="B14490" t="s">
        <v>408</v>
      </c>
      <c r="C14490" s="1">
        <v>0.29006272888656198</v>
      </c>
    </row>
    <row r="14491" spans="1:3" x14ac:dyDescent="0.25">
      <c r="A14491" t="s">
        <v>231</v>
      </c>
      <c r="B14491" t="s">
        <v>154</v>
      </c>
      <c r="C14491" s="1">
        <v>0.34326448454235597</v>
      </c>
    </row>
    <row r="14492" spans="1:3" x14ac:dyDescent="0.25">
      <c r="A14492" t="s">
        <v>231</v>
      </c>
      <c r="B14492" t="s">
        <v>162</v>
      </c>
      <c r="C14492" s="1">
        <v>0.297296685333725</v>
      </c>
    </row>
    <row r="14493" spans="1:3" x14ac:dyDescent="0.25">
      <c r="A14493" t="s">
        <v>231</v>
      </c>
      <c r="B14493" t="s">
        <v>219</v>
      </c>
      <c r="C14493" s="1">
        <v>0.31519142932861799</v>
      </c>
    </row>
    <row r="14494" spans="1:3" x14ac:dyDescent="0.25">
      <c r="A14494" t="s">
        <v>231</v>
      </c>
      <c r="B14494" t="s">
        <v>343</v>
      </c>
      <c r="C14494" s="1">
        <v>0.3154978644175</v>
      </c>
    </row>
    <row r="14495" spans="1:3" x14ac:dyDescent="0.25">
      <c r="A14495" t="s">
        <v>231</v>
      </c>
      <c r="B14495" t="s">
        <v>233</v>
      </c>
      <c r="C14495" s="1">
        <v>0.34620493803392999</v>
      </c>
    </row>
    <row r="14496" spans="1:3" x14ac:dyDescent="0.25">
      <c r="A14496" t="s">
        <v>231</v>
      </c>
      <c r="B14496" t="s">
        <v>140</v>
      </c>
      <c r="C14496" s="1">
        <v>0.32143447191575403</v>
      </c>
    </row>
    <row r="14497" spans="1:3" x14ac:dyDescent="0.25">
      <c r="A14497" t="s">
        <v>231</v>
      </c>
      <c r="B14497" t="s">
        <v>414</v>
      </c>
      <c r="C14497" s="1">
        <v>0.32369338129485198</v>
      </c>
    </row>
    <row r="14498" spans="1:3" x14ac:dyDescent="0.25">
      <c r="A14498" t="s">
        <v>231</v>
      </c>
      <c r="B14498" t="s">
        <v>409</v>
      </c>
      <c r="C14498" s="1">
        <v>0.36442891469314997</v>
      </c>
    </row>
    <row r="14499" spans="1:3" x14ac:dyDescent="0.25">
      <c r="A14499" t="s">
        <v>231</v>
      </c>
      <c r="B14499" t="s">
        <v>235</v>
      </c>
      <c r="C14499" s="1">
        <v>0.34861501467147299</v>
      </c>
    </row>
    <row r="14500" spans="1:3" x14ac:dyDescent="0.25">
      <c r="A14500" t="s">
        <v>231</v>
      </c>
      <c r="B14500" t="s">
        <v>345</v>
      </c>
      <c r="C14500" s="1">
        <v>0.30238464971220003</v>
      </c>
    </row>
    <row r="14501" spans="1:3" x14ac:dyDescent="0.25">
      <c r="A14501" t="s">
        <v>231</v>
      </c>
      <c r="B14501" t="s">
        <v>236</v>
      </c>
      <c r="C14501" s="1">
        <v>0.34775076395962801</v>
      </c>
    </row>
    <row r="14502" spans="1:3" x14ac:dyDescent="0.25">
      <c r="A14502" t="s">
        <v>231</v>
      </c>
      <c r="B14502" t="s">
        <v>141</v>
      </c>
      <c r="C14502" s="1">
        <v>0.30950597244691302</v>
      </c>
    </row>
    <row r="14503" spans="1:3" x14ac:dyDescent="0.25">
      <c r="A14503" t="s">
        <v>231</v>
      </c>
      <c r="B14503" t="s">
        <v>350</v>
      </c>
      <c r="C14503" s="1">
        <v>0.34248528778909099</v>
      </c>
    </row>
    <row r="14504" spans="1:3" x14ac:dyDescent="0.25">
      <c r="A14504" t="s">
        <v>231</v>
      </c>
      <c r="B14504" t="s">
        <v>237</v>
      </c>
      <c r="C14504" s="1">
        <v>0.29661187396185701</v>
      </c>
    </row>
    <row r="14505" spans="1:3" x14ac:dyDescent="0.25">
      <c r="A14505" t="s">
        <v>231</v>
      </c>
      <c r="B14505" t="s">
        <v>238</v>
      </c>
      <c r="C14505" s="1">
        <v>0.29476961649487698</v>
      </c>
    </row>
    <row r="14506" spans="1:3" x14ac:dyDescent="0.25">
      <c r="A14506" t="s">
        <v>231</v>
      </c>
      <c r="B14506" t="s">
        <v>239</v>
      </c>
      <c r="C14506" s="1">
        <v>0.334563330556015</v>
      </c>
    </row>
    <row r="14507" spans="1:3" x14ac:dyDescent="0.25">
      <c r="A14507" t="s">
        <v>231</v>
      </c>
      <c r="B14507" t="s">
        <v>142</v>
      </c>
      <c r="C14507" s="1">
        <v>0.31463700257688199</v>
      </c>
    </row>
    <row r="14508" spans="1:3" x14ac:dyDescent="0.25">
      <c r="A14508" t="s">
        <v>231</v>
      </c>
      <c r="B14508" t="s">
        <v>240</v>
      </c>
      <c r="C14508" s="1">
        <v>0.29086278315352798</v>
      </c>
    </row>
    <row r="14509" spans="1:3" x14ac:dyDescent="0.25">
      <c r="A14509" t="s">
        <v>231</v>
      </c>
      <c r="B14509" t="s">
        <v>242</v>
      </c>
      <c r="C14509" s="1">
        <v>0.35418735480435998</v>
      </c>
    </row>
    <row r="14510" spans="1:3" x14ac:dyDescent="0.25">
      <c r="A14510" t="s">
        <v>231</v>
      </c>
      <c r="B14510" t="s">
        <v>146</v>
      </c>
      <c r="C14510" s="1">
        <v>0.30534453395508598</v>
      </c>
    </row>
    <row r="14511" spans="1:3" x14ac:dyDescent="0.25">
      <c r="A14511" t="s">
        <v>231</v>
      </c>
      <c r="B14511" t="s">
        <v>243</v>
      </c>
      <c r="C14511" s="1">
        <v>0.30079468471427001</v>
      </c>
    </row>
    <row r="14512" spans="1:3" x14ac:dyDescent="0.25">
      <c r="A14512" t="s">
        <v>231</v>
      </c>
      <c r="B14512" t="s">
        <v>402</v>
      </c>
      <c r="C14512" s="1">
        <v>0.30708405246245601</v>
      </c>
    </row>
    <row r="14513" spans="1:3" x14ac:dyDescent="0.25">
      <c r="A14513" t="s">
        <v>231</v>
      </c>
      <c r="B14513" t="s">
        <v>245</v>
      </c>
      <c r="C14513" s="1">
        <v>0.29507808721292</v>
      </c>
    </row>
    <row r="14514" spans="1:3" x14ac:dyDescent="0.25">
      <c r="A14514" t="s">
        <v>231</v>
      </c>
      <c r="B14514" t="s">
        <v>360</v>
      </c>
      <c r="C14514" s="1">
        <v>0.28975239682008602</v>
      </c>
    </row>
    <row r="14515" spans="1:3" x14ac:dyDescent="0.25">
      <c r="A14515" t="s">
        <v>231</v>
      </c>
      <c r="B14515" t="s">
        <v>361</v>
      </c>
      <c r="C14515" s="1">
        <v>0.29511248306884102</v>
      </c>
    </row>
    <row r="14516" spans="1:3" x14ac:dyDescent="0.25">
      <c r="A14516" t="s">
        <v>231</v>
      </c>
      <c r="B14516" t="s">
        <v>362</v>
      </c>
      <c r="C14516" s="1">
        <v>0.30344498224306599</v>
      </c>
    </row>
    <row r="14517" spans="1:3" x14ac:dyDescent="0.25">
      <c r="A14517" t="s">
        <v>231</v>
      </c>
      <c r="B14517" t="s">
        <v>246</v>
      </c>
      <c r="C14517" s="1">
        <v>0.32433786107580698</v>
      </c>
    </row>
    <row r="14518" spans="1:3" x14ac:dyDescent="0.25">
      <c r="A14518" t="s">
        <v>231</v>
      </c>
      <c r="B14518" t="s">
        <v>250</v>
      </c>
      <c r="C14518" s="1">
        <v>0.34297134873303198</v>
      </c>
    </row>
    <row r="14519" spans="1:3" x14ac:dyDescent="0.25">
      <c r="A14519" t="s">
        <v>231</v>
      </c>
      <c r="B14519" t="s">
        <v>251</v>
      </c>
      <c r="C14519" s="1">
        <v>0.30789480441621397</v>
      </c>
    </row>
    <row r="14520" spans="1:3" x14ac:dyDescent="0.25">
      <c r="A14520" t="s">
        <v>231</v>
      </c>
      <c r="B14520" t="s">
        <v>252</v>
      </c>
      <c r="C14520" s="1">
        <v>0.32458127445365598</v>
      </c>
    </row>
    <row r="14521" spans="1:3" x14ac:dyDescent="0.25">
      <c r="A14521" t="s">
        <v>231</v>
      </c>
      <c r="B14521" t="s">
        <v>365</v>
      </c>
      <c r="C14521" s="1">
        <v>0.30453984430977599</v>
      </c>
    </row>
    <row r="14522" spans="1:3" x14ac:dyDescent="0.25">
      <c r="A14522" t="s">
        <v>231</v>
      </c>
      <c r="B14522" t="s">
        <v>366</v>
      </c>
      <c r="C14522" s="1">
        <v>0.34226953664363402</v>
      </c>
    </row>
    <row r="14523" spans="1:3" x14ac:dyDescent="0.25">
      <c r="A14523" t="s">
        <v>231</v>
      </c>
      <c r="B14523" t="s">
        <v>257</v>
      </c>
      <c r="C14523" s="1">
        <v>0.31384706024303499</v>
      </c>
    </row>
    <row r="14524" spans="1:3" x14ac:dyDescent="0.25">
      <c r="A14524" t="s">
        <v>231</v>
      </c>
      <c r="B14524" t="s">
        <v>367</v>
      </c>
      <c r="C14524" s="1">
        <v>0.290891747112273</v>
      </c>
    </row>
    <row r="14525" spans="1:3" x14ac:dyDescent="0.25">
      <c r="A14525" t="s">
        <v>231</v>
      </c>
      <c r="B14525" t="s">
        <v>368</v>
      </c>
      <c r="C14525" s="1">
        <v>0.34329305264355903</v>
      </c>
    </row>
    <row r="14526" spans="1:3" x14ac:dyDescent="0.25">
      <c r="A14526" t="s">
        <v>231</v>
      </c>
      <c r="B14526" t="s">
        <v>258</v>
      </c>
      <c r="C14526" s="1">
        <v>0.29427675993226798</v>
      </c>
    </row>
    <row r="14527" spans="1:3" x14ac:dyDescent="0.25">
      <c r="A14527" t="s">
        <v>231</v>
      </c>
      <c r="B14527" t="s">
        <v>416</v>
      </c>
      <c r="C14527" s="1">
        <v>0.30574531184907</v>
      </c>
    </row>
    <row r="14528" spans="1:3" x14ac:dyDescent="0.25">
      <c r="A14528" t="s">
        <v>231</v>
      </c>
      <c r="B14528" t="s">
        <v>369</v>
      </c>
      <c r="C14528" s="1">
        <v>0.320898687380263</v>
      </c>
    </row>
    <row r="14529" spans="1:3" x14ac:dyDescent="0.25">
      <c r="A14529" t="s">
        <v>231</v>
      </c>
      <c r="B14529" t="s">
        <v>261</v>
      </c>
      <c r="C14529" s="1">
        <v>0.34652017499459098</v>
      </c>
    </row>
    <row r="14530" spans="1:3" x14ac:dyDescent="0.25">
      <c r="A14530" t="s">
        <v>231</v>
      </c>
      <c r="B14530" t="s">
        <v>262</v>
      </c>
      <c r="C14530" s="1">
        <v>0.319206052866087</v>
      </c>
    </row>
    <row r="14531" spans="1:3" x14ac:dyDescent="0.25">
      <c r="A14531" t="s">
        <v>231</v>
      </c>
      <c r="B14531" t="s">
        <v>263</v>
      </c>
      <c r="C14531" s="1">
        <v>0.29466641345993599</v>
      </c>
    </row>
    <row r="14532" spans="1:3" x14ac:dyDescent="0.25">
      <c r="A14532" t="s">
        <v>231</v>
      </c>
      <c r="B14532" t="s">
        <v>383</v>
      </c>
      <c r="C14532" s="1">
        <v>0.31660327406257199</v>
      </c>
    </row>
    <row r="14533" spans="1:3" x14ac:dyDescent="0.25">
      <c r="A14533" t="s">
        <v>231</v>
      </c>
      <c r="B14533" t="s">
        <v>265</v>
      </c>
      <c r="C14533" s="1">
        <v>0.32858720557758098</v>
      </c>
    </row>
    <row r="14534" spans="1:3" x14ac:dyDescent="0.25">
      <c r="A14534" t="s">
        <v>231</v>
      </c>
      <c r="B14534" t="s">
        <v>266</v>
      </c>
      <c r="C14534" s="1">
        <v>0.330805581605981</v>
      </c>
    </row>
    <row r="14535" spans="1:3" x14ac:dyDescent="0.25">
      <c r="A14535" t="s">
        <v>231</v>
      </c>
      <c r="B14535" t="s">
        <v>267</v>
      </c>
      <c r="C14535" s="1">
        <v>0.338860437605429</v>
      </c>
    </row>
    <row r="14536" spans="1:3" x14ac:dyDescent="0.25">
      <c r="A14536" t="s">
        <v>231</v>
      </c>
      <c r="B14536" t="s">
        <v>269</v>
      </c>
      <c r="C14536" s="1">
        <v>0.29538530215936298</v>
      </c>
    </row>
    <row r="14537" spans="1:3" x14ac:dyDescent="0.25">
      <c r="A14537" t="s">
        <v>231</v>
      </c>
      <c r="B14537" t="s">
        <v>271</v>
      </c>
      <c r="C14537" s="1">
        <v>0.36062172086074601</v>
      </c>
    </row>
    <row r="14538" spans="1:3" x14ac:dyDescent="0.25">
      <c r="A14538" t="s">
        <v>231</v>
      </c>
      <c r="B14538" t="s">
        <v>272</v>
      </c>
      <c r="C14538" s="1">
        <v>0.32728174531042398</v>
      </c>
    </row>
    <row r="14539" spans="1:3" x14ac:dyDescent="0.25">
      <c r="A14539" t="s">
        <v>231</v>
      </c>
      <c r="B14539" t="s">
        <v>273</v>
      </c>
      <c r="C14539" s="1">
        <v>0.307972339122774</v>
      </c>
    </row>
    <row r="14540" spans="1:3" x14ac:dyDescent="0.25">
      <c r="A14540" t="s">
        <v>231</v>
      </c>
      <c r="B14540" t="s">
        <v>153</v>
      </c>
      <c r="C14540" s="1">
        <v>0.326348595570426</v>
      </c>
    </row>
    <row r="14541" spans="1:3" x14ac:dyDescent="0.25">
      <c r="A14541" t="s">
        <v>343</v>
      </c>
      <c r="B14541" t="s">
        <v>233</v>
      </c>
      <c r="C14541" s="1">
        <v>0.29011914018324603</v>
      </c>
    </row>
    <row r="14542" spans="1:3" x14ac:dyDescent="0.25">
      <c r="A14542" t="s">
        <v>343</v>
      </c>
      <c r="B14542" t="s">
        <v>235</v>
      </c>
      <c r="C14542" s="1">
        <v>0.30735357501947402</v>
      </c>
    </row>
    <row r="14543" spans="1:3" x14ac:dyDescent="0.25">
      <c r="A14543" t="s">
        <v>343</v>
      </c>
      <c r="B14543" t="s">
        <v>350</v>
      </c>
      <c r="C14543" s="1">
        <v>0.291165710581685</v>
      </c>
    </row>
    <row r="14544" spans="1:3" x14ac:dyDescent="0.25">
      <c r="A14544" t="s">
        <v>343</v>
      </c>
      <c r="B14544" t="s">
        <v>239</v>
      </c>
      <c r="C14544" s="1">
        <v>0.34559541744969902</v>
      </c>
    </row>
    <row r="14545" spans="1:3" x14ac:dyDescent="0.25">
      <c r="A14545" t="s">
        <v>343</v>
      </c>
      <c r="B14545" t="s">
        <v>142</v>
      </c>
      <c r="C14545" s="1">
        <v>0.319564238508107</v>
      </c>
    </row>
    <row r="14546" spans="1:3" x14ac:dyDescent="0.25">
      <c r="A14546" t="s">
        <v>343</v>
      </c>
      <c r="B14546" t="s">
        <v>242</v>
      </c>
      <c r="C14546" s="1">
        <v>0.340834614988684</v>
      </c>
    </row>
    <row r="14547" spans="1:3" x14ac:dyDescent="0.25">
      <c r="A14547" t="s">
        <v>343</v>
      </c>
      <c r="B14547" t="s">
        <v>146</v>
      </c>
      <c r="C14547" s="1">
        <v>0.31171929117194302</v>
      </c>
    </row>
    <row r="14548" spans="1:3" x14ac:dyDescent="0.25">
      <c r="A14548" t="s">
        <v>343</v>
      </c>
      <c r="B14548" t="s">
        <v>402</v>
      </c>
      <c r="C14548" s="1">
        <v>0.29105974282965702</v>
      </c>
    </row>
    <row r="14549" spans="1:3" x14ac:dyDescent="0.25">
      <c r="A14549" t="s">
        <v>343</v>
      </c>
      <c r="B14549" t="s">
        <v>245</v>
      </c>
      <c r="C14549" s="1">
        <v>0.29557038585502599</v>
      </c>
    </row>
    <row r="14550" spans="1:3" x14ac:dyDescent="0.25">
      <c r="A14550" t="s">
        <v>343</v>
      </c>
      <c r="B14550" t="s">
        <v>250</v>
      </c>
      <c r="C14550" s="1">
        <v>0.33609688941348198</v>
      </c>
    </row>
    <row r="14551" spans="1:3" x14ac:dyDescent="0.25">
      <c r="A14551" t="s">
        <v>343</v>
      </c>
      <c r="B14551" t="s">
        <v>152</v>
      </c>
      <c r="C14551" s="1">
        <v>0.29947372428732699</v>
      </c>
    </row>
    <row r="14552" spans="1:3" x14ac:dyDescent="0.25">
      <c r="A14552" t="s">
        <v>343</v>
      </c>
      <c r="B14552" t="s">
        <v>369</v>
      </c>
      <c r="C14552" s="1">
        <v>0.289941927626855</v>
      </c>
    </row>
    <row r="14553" spans="1:3" x14ac:dyDescent="0.25">
      <c r="A14553" t="s">
        <v>343</v>
      </c>
      <c r="B14553" t="s">
        <v>261</v>
      </c>
      <c r="C14553" s="1">
        <v>0.31327642050267202</v>
      </c>
    </row>
    <row r="14554" spans="1:3" x14ac:dyDescent="0.25">
      <c r="A14554" t="s">
        <v>343</v>
      </c>
      <c r="B14554" t="s">
        <v>265</v>
      </c>
      <c r="C14554" s="1">
        <v>0.31809473575289599</v>
      </c>
    </row>
    <row r="14555" spans="1:3" x14ac:dyDescent="0.25">
      <c r="A14555" t="s">
        <v>343</v>
      </c>
      <c r="B14555" t="s">
        <v>266</v>
      </c>
      <c r="C14555" s="1">
        <v>0.32344535833127402</v>
      </c>
    </row>
    <row r="14556" spans="1:3" x14ac:dyDescent="0.25">
      <c r="A14556" t="s">
        <v>343</v>
      </c>
      <c r="B14556" t="s">
        <v>271</v>
      </c>
      <c r="C14556" s="1">
        <v>0.318405479857652</v>
      </c>
    </row>
    <row r="14557" spans="1:3" x14ac:dyDescent="0.25">
      <c r="A14557" t="s">
        <v>343</v>
      </c>
      <c r="B14557" t="s">
        <v>272</v>
      </c>
      <c r="C14557" s="1">
        <v>0.29213312088635601</v>
      </c>
    </row>
    <row r="14558" spans="1:3" x14ac:dyDescent="0.25">
      <c r="A14558" t="s">
        <v>343</v>
      </c>
      <c r="B14558" t="s">
        <v>153</v>
      </c>
      <c r="C14558" s="1">
        <v>0.32575708309450702</v>
      </c>
    </row>
    <row r="14559" spans="1:3" x14ac:dyDescent="0.25">
      <c r="A14559" t="s">
        <v>344</v>
      </c>
      <c r="B14559" t="s">
        <v>152</v>
      </c>
      <c r="C14559" s="1">
        <v>0.30505647933254698</v>
      </c>
    </row>
    <row r="14560" spans="1:3" x14ac:dyDescent="0.25">
      <c r="A14560" t="s">
        <v>232</v>
      </c>
      <c r="B14560" t="s">
        <v>155</v>
      </c>
      <c r="C14560" s="1">
        <v>0.30262596868278602</v>
      </c>
    </row>
    <row r="14561" spans="1:3" x14ac:dyDescent="0.25">
      <c r="A14561" t="s">
        <v>232</v>
      </c>
      <c r="B14561" t="s">
        <v>162</v>
      </c>
      <c r="C14561" s="1">
        <v>0.32616804564373503</v>
      </c>
    </row>
    <row r="14562" spans="1:3" x14ac:dyDescent="0.25">
      <c r="A14562" t="s">
        <v>232</v>
      </c>
      <c r="B14562" t="s">
        <v>192</v>
      </c>
      <c r="C14562" s="1">
        <v>0.30695309179124097</v>
      </c>
    </row>
    <row r="14563" spans="1:3" x14ac:dyDescent="0.25">
      <c r="A14563" t="s">
        <v>232</v>
      </c>
      <c r="B14563" t="s">
        <v>344</v>
      </c>
      <c r="C14563" s="1">
        <v>0.30174731904671898</v>
      </c>
    </row>
    <row r="14564" spans="1:3" x14ac:dyDescent="0.25">
      <c r="A14564" t="s">
        <v>232</v>
      </c>
      <c r="B14564" t="s">
        <v>233</v>
      </c>
      <c r="C14564" s="1">
        <v>0.302120602149895</v>
      </c>
    </row>
    <row r="14565" spans="1:3" x14ac:dyDescent="0.25">
      <c r="A14565" t="s">
        <v>232</v>
      </c>
      <c r="B14565" t="s">
        <v>140</v>
      </c>
      <c r="C14565" s="1">
        <v>0.31203547287514499</v>
      </c>
    </row>
    <row r="14566" spans="1:3" x14ac:dyDescent="0.25">
      <c r="A14566" t="s">
        <v>232</v>
      </c>
      <c r="B14566" t="s">
        <v>141</v>
      </c>
      <c r="C14566" s="1">
        <v>0.323330634997745</v>
      </c>
    </row>
    <row r="14567" spans="1:3" x14ac:dyDescent="0.25">
      <c r="A14567" t="s">
        <v>232</v>
      </c>
      <c r="B14567" t="s">
        <v>346</v>
      </c>
      <c r="C14567" s="1">
        <v>0.29107560375970498</v>
      </c>
    </row>
    <row r="14568" spans="1:3" x14ac:dyDescent="0.25">
      <c r="A14568" t="s">
        <v>232</v>
      </c>
      <c r="B14568" t="s">
        <v>348</v>
      </c>
      <c r="C14568" s="1">
        <v>0.30163551485055001</v>
      </c>
    </row>
    <row r="14569" spans="1:3" x14ac:dyDescent="0.25">
      <c r="A14569" t="s">
        <v>232</v>
      </c>
      <c r="B14569" t="s">
        <v>349</v>
      </c>
      <c r="C14569" s="1">
        <v>0.29981043070003399</v>
      </c>
    </row>
    <row r="14570" spans="1:3" x14ac:dyDescent="0.25">
      <c r="A14570" t="s">
        <v>232</v>
      </c>
      <c r="B14570" t="s">
        <v>237</v>
      </c>
      <c r="C14570" s="1">
        <v>0.32169626842182902</v>
      </c>
    </row>
    <row r="14571" spans="1:3" x14ac:dyDescent="0.25">
      <c r="A14571" t="s">
        <v>232</v>
      </c>
      <c r="B14571" t="s">
        <v>239</v>
      </c>
      <c r="C14571" s="1">
        <v>0.36286235309489001</v>
      </c>
    </row>
    <row r="14572" spans="1:3" x14ac:dyDescent="0.25">
      <c r="A14572" t="s">
        <v>232</v>
      </c>
      <c r="B14572" t="s">
        <v>142</v>
      </c>
      <c r="C14572" s="1">
        <v>0.32069975438381498</v>
      </c>
    </row>
    <row r="14573" spans="1:3" x14ac:dyDescent="0.25">
      <c r="A14573" t="s">
        <v>232</v>
      </c>
      <c r="B14573" t="s">
        <v>143</v>
      </c>
      <c r="C14573" s="1">
        <v>0.331122551246612</v>
      </c>
    </row>
    <row r="14574" spans="1:3" x14ac:dyDescent="0.25">
      <c r="A14574" t="s">
        <v>232</v>
      </c>
      <c r="B14574" t="s">
        <v>241</v>
      </c>
      <c r="C14574" s="1">
        <v>0.30353404756619601</v>
      </c>
    </row>
    <row r="14575" spans="1:3" x14ac:dyDescent="0.25">
      <c r="A14575" t="s">
        <v>232</v>
      </c>
      <c r="B14575" t="s">
        <v>353</v>
      </c>
      <c r="C14575" s="1">
        <v>0.29678635036908302</v>
      </c>
    </row>
    <row r="14576" spans="1:3" x14ac:dyDescent="0.25">
      <c r="A14576" t="s">
        <v>232</v>
      </c>
      <c r="B14576" t="s">
        <v>242</v>
      </c>
      <c r="C14576" s="1">
        <v>0.36251929279478701</v>
      </c>
    </row>
    <row r="14577" spans="1:3" x14ac:dyDescent="0.25">
      <c r="A14577" t="s">
        <v>232</v>
      </c>
      <c r="B14577" t="s">
        <v>146</v>
      </c>
      <c r="C14577" s="1">
        <v>0.33427872095647998</v>
      </c>
    </row>
    <row r="14578" spans="1:3" x14ac:dyDescent="0.25">
      <c r="A14578" t="s">
        <v>232</v>
      </c>
      <c r="B14578" t="s">
        <v>357</v>
      </c>
      <c r="C14578" s="1">
        <v>0.30202647537931598</v>
      </c>
    </row>
    <row r="14579" spans="1:3" x14ac:dyDescent="0.25">
      <c r="A14579" t="s">
        <v>232</v>
      </c>
      <c r="B14579" t="s">
        <v>243</v>
      </c>
      <c r="C14579" s="1">
        <v>0.308076058585045</v>
      </c>
    </row>
    <row r="14580" spans="1:3" x14ac:dyDescent="0.25">
      <c r="A14580" t="s">
        <v>232</v>
      </c>
      <c r="B14580" t="s">
        <v>148</v>
      </c>
      <c r="C14580" s="1">
        <v>0.29042925729097901</v>
      </c>
    </row>
    <row r="14581" spans="1:3" x14ac:dyDescent="0.25">
      <c r="A14581" t="s">
        <v>232</v>
      </c>
      <c r="B14581" t="s">
        <v>244</v>
      </c>
      <c r="C14581" s="1">
        <v>0.30600143822741699</v>
      </c>
    </row>
    <row r="14582" spans="1:3" x14ac:dyDescent="0.25">
      <c r="A14582" t="s">
        <v>232</v>
      </c>
      <c r="B14582" t="s">
        <v>245</v>
      </c>
      <c r="C14582" s="1">
        <v>0.32177339513741998</v>
      </c>
    </row>
    <row r="14583" spans="1:3" x14ac:dyDescent="0.25">
      <c r="A14583" t="s">
        <v>232</v>
      </c>
      <c r="B14583" t="s">
        <v>359</v>
      </c>
      <c r="C14583" s="1">
        <v>0.29846904038366001</v>
      </c>
    </row>
    <row r="14584" spans="1:3" x14ac:dyDescent="0.25">
      <c r="A14584" t="s">
        <v>232</v>
      </c>
      <c r="B14584" t="s">
        <v>428</v>
      </c>
      <c r="C14584" s="1">
        <v>0.288995267664654</v>
      </c>
    </row>
    <row r="14585" spans="1:3" x14ac:dyDescent="0.25">
      <c r="A14585" t="s">
        <v>232</v>
      </c>
      <c r="B14585" t="s">
        <v>247</v>
      </c>
      <c r="C14585" s="1">
        <v>0.310986294692712</v>
      </c>
    </row>
    <row r="14586" spans="1:3" x14ac:dyDescent="0.25">
      <c r="A14586" t="s">
        <v>232</v>
      </c>
      <c r="B14586" t="s">
        <v>150</v>
      </c>
      <c r="C14586" s="1">
        <v>0.29103432107633598</v>
      </c>
    </row>
    <row r="14587" spans="1:3" x14ac:dyDescent="0.25">
      <c r="A14587" t="s">
        <v>232</v>
      </c>
      <c r="B14587" t="s">
        <v>250</v>
      </c>
      <c r="C14587" s="1">
        <v>0.31113234228772002</v>
      </c>
    </row>
    <row r="14588" spans="1:3" x14ac:dyDescent="0.25">
      <c r="A14588" t="s">
        <v>232</v>
      </c>
      <c r="B14588" t="s">
        <v>364</v>
      </c>
      <c r="C14588" s="1">
        <v>0.28995863011256801</v>
      </c>
    </row>
    <row r="14589" spans="1:3" x14ac:dyDescent="0.25">
      <c r="A14589" t="s">
        <v>232</v>
      </c>
      <c r="B14589" t="s">
        <v>253</v>
      </c>
      <c r="C14589" s="1">
        <v>0.33390727014842198</v>
      </c>
    </row>
    <row r="14590" spans="1:3" x14ac:dyDescent="0.25">
      <c r="A14590" t="s">
        <v>232</v>
      </c>
      <c r="B14590" t="s">
        <v>152</v>
      </c>
      <c r="C14590" s="1">
        <v>0.30633596361290899</v>
      </c>
    </row>
    <row r="14591" spans="1:3" x14ac:dyDescent="0.25">
      <c r="A14591" t="s">
        <v>232</v>
      </c>
      <c r="B14591" t="s">
        <v>254</v>
      </c>
      <c r="C14591" s="1">
        <v>0.31162125294421</v>
      </c>
    </row>
    <row r="14592" spans="1:3" x14ac:dyDescent="0.25">
      <c r="A14592" t="s">
        <v>232</v>
      </c>
      <c r="B14592" t="s">
        <v>255</v>
      </c>
      <c r="C14592" s="1">
        <v>0.30962459176330198</v>
      </c>
    </row>
    <row r="14593" spans="1:3" x14ac:dyDescent="0.25">
      <c r="A14593" t="s">
        <v>232</v>
      </c>
      <c r="B14593" t="s">
        <v>365</v>
      </c>
      <c r="C14593" s="1">
        <v>0.29105446382695399</v>
      </c>
    </row>
    <row r="14594" spans="1:3" x14ac:dyDescent="0.25">
      <c r="A14594" t="s">
        <v>232</v>
      </c>
      <c r="B14594" t="s">
        <v>256</v>
      </c>
      <c r="C14594" s="1">
        <v>0.31176882005395101</v>
      </c>
    </row>
    <row r="14595" spans="1:3" x14ac:dyDescent="0.25">
      <c r="A14595" t="s">
        <v>232</v>
      </c>
      <c r="B14595" t="s">
        <v>259</v>
      </c>
      <c r="C14595" s="1">
        <v>0.29233827622097402</v>
      </c>
    </row>
    <row r="14596" spans="1:3" x14ac:dyDescent="0.25">
      <c r="A14596" t="s">
        <v>232</v>
      </c>
      <c r="B14596" t="s">
        <v>263</v>
      </c>
      <c r="C14596" s="1">
        <v>0.31488515208372803</v>
      </c>
    </row>
    <row r="14597" spans="1:3" x14ac:dyDescent="0.25">
      <c r="A14597" t="s">
        <v>232</v>
      </c>
      <c r="B14597" t="s">
        <v>373</v>
      </c>
      <c r="C14597" s="1">
        <v>0.28986877937778699</v>
      </c>
    </row>
    <row r="14598" spans="1:3" x14ac:dyDescent="0.25">
      <c r="A14598" t="s">
        <v>232</v>
      </c>
      <c r="B14598" t="s">
        <v>430</v>
      </c>
      <c r="C14598" s="1">
        <v>0.29106834922369501</v>
      </c>
    </row>
    <row r="14599" spans="1:3" x14ac:dyDescent="0.25">
      <c r="A14599" t="s">
        <v>232</v>
      </c>
      <c r="B14599" t="s">
        <v>265</v>
      </c>
      <c r="C14599" s="1">
        <v>0.31343458257255202</v>
      </c>
    </row>
    <row r="14600" spans="1:3" x14ac:dyDescent="0.25">
      <c r="A14600" t="s">
        <v>232</v>
      </c>
      <c r="B14600" t="s">
        <v>266</v>
      </c>
      <c r="C14600" s="1">
        <v>0.30283242701221602</v>
      </c>
    </row>
    <row r="14601" spans="1:3" x14ac:dyDescent="0.25">
      <c r="A14601" t="s">
        <v>232</v>
      </c>
      <c r="B14601" t="s">
        <v>267</v>
      </c>
      <c r="C14601" s="1">
        <v>0.30197310607361699</v>
      </c>
    </row>
    <row r="14602" spans="1:3" x14ac:dyDescent="0.25">
      <c r="A14602" t="s">
        <v>232</v>
      </c>
      <c r="B14602" t="s">
        <v>269</v>
      </c>
      <c r="C14602" s="1">
        <v>0.30558927396249602</v>
      </c>
    </row>
    <row r="14603" spans="1:3" x14ac:dyDescent="0.25">
      <c r="A14603" t="s">
        <v>232</v>
      </c>
      <c r="B14603" t="s">
        <v>270</v>
      </c>
      <c r="C14603" s="1">
        <v>0.29695484473266098</v>
      </c>
    </row>
    <row r="14604" spans="1:3" x14ac:dyDescent="0.25">
      <c r="A14604" t="s">
        <v>232</v>
      </c>
      <c r="B14604" t="s">
        <v>271</v>
      </c>
      <c r="C14604" s="1">
        <v>0.311776299679206</v>
      </c>
    </row>
    <row r="14605" spans="1:3" x14ac:dyDescent="0.25">
      <c r="A14605" t="s">
        <v>232</v>
      </c>
      <c r="B14605" t="s">
        <v>375</v>
      </c>
      <c r="C14605" s="1">
        <v>0.30058196226417</v>
      </c>
    </row>
    <row r="14606" spans="1:3" x14ac:dyDescent="0.25">
      <c r="A14606" t="s">
        <v>232</v>
      </c>
      <c r="B14606" t="s">
        <v>376</v>
      </c>
      <c r="C14606" s="1">
        <v>0.29051468225147298</v>
      </c>
    </row>
    <row r="14607" spans="1:3" x14ac:dyDescent="0.25">
      <c r="A14607" t="s">
        <v>232</v>
      </c>
      <c r="B14607" t="s">
        <v>272</v>
      </c>
      <c r="C14607" s="1">
        <v>0.31451128742932</v>
      </c>
    </row>
    <row r="14608" spans="1:3" x14ac:dyDescent="0.25">
      <c r="A14608" t="s">
        <v>232</v>
      </c>
      <c r="B14608" t="s">
        <v>153</v>
      </c>
      <c r="C14608" s="1">
        <v>0.34313583076673498</v>
      </c>
    </row>
    <row r="14609" spans="1:3" x14ac:dyDescent="0.25">
      <c r="A14609" t="s">
        <v>139</v>
      </c>
      <c r="B14609" t="s">
        <v>162</v>
      </c>
      <c r="C14609" s="1">
        <v>0.30448735188791798</v>
      </c>
    </row>
    <row r="14610" spans="1:3" x14ac:dyDescent="0.25">
      <c r="A14610" t="s">
        <v>139</v>
      </c>
      <c r="B14610" t="s">
        <v>219</v>
      </c>
      <c r="C14610" s="1">
        <v>0.29089452448505798</v>
      </c>
    </row>
    <row r="14611" spans="1:3" x14ac:dyDescent="0.25">
      <c r="A14611" t="s">
        <v>139</v>
      </c>
      <c r="B14611" t="s">
        <v>140</v>
      </c>
      <c r="C14611" s="1">
        <v>0.312625108211392</v>
      </c>
    </row>
    <row r="14612" spans="1:3" x14ac:dyDescent="0.25">
      <c r="A14612" t="s">
        <v>139</v>
      </c>
      <c r="B14612" t="s">
        <v>141</v>
      </c>
      <c r="C14612" s="1">
        <v>0.322473819897027</v>
      </c>
    </row>
    <row r="14613" spans="1:3" x14ac:dyDescent="0.25">
      <c r="A14613" t="s">
        <v>139</v>
      </c>
      <c r="B14613" t="s">
        <v>239</v>
      </c>
      <c r="C14613" s="1">
        <v>0.31003432062405101</v>
      </c>
    </row>
    <row r="14614" spans="1:3" x14ac:dyDescent="0.25">
      <c r="A14614" t="s">
        <v>139</v>
      </c>
      <c r="B14614" t="s">
        <v>142</v>
      </c>
      <c r="C14614" s="1">
        <v>0.30619805119843702</v>
      </c>
    </row>
    <row r="14615" spans="1:3" x14ac:dyDescent="0.25">
      <c r="A14615" t="s">
        <v>139</v>
      </c>
      <c r="B14615" t="s">
        <v>242</v>
      </c>
      <c r="C14615" s="1">
        <v>0.32196635808914797</v>
      </c>
    </row>
    <row r="14616" spans="1:3" x14ac:dyDescent="0.25">
      <c r="A14616" t="s">
        <v>139</v>
      </c>
      <c r="B14616" t="s">
        <v>243</v>
      </c>
      <c r="C14616" s="1">
        <v>0.30880361478116602</v>
      </c>
    </row>
    <row r="14617" spans="1:3" x14ac:dyDescent="0.25">
      <c r="A14617" t="s">
        <v>139</v>
      </c>
      <c r="B14617" t="s">
        <v>247</v>
      </c>
      <c r="C14617" s="1">
        <v>0.296904027098574</v>
      </c>
    </row>
    <row r="14618" spans="1:3" x14ac:dyDescent="0.25">
      <c r="A14618" t="s">
        <v>139</v>
      </c>
      <c r="B14618" t="s">
        <v>152</v>
      </c>
      <c r="C14618" s="1">
        <v>0.32685324771880098</v>
      </c>
    </row>
    <row r="14619" spans="1:3" x14ac:dyDescent="0.25">
      <c r="A14619" t="s">
        <v>139</v>
      </c>
      <c r="B14619" t="s">
        <v>268</v>
      </c>
      <c r="C14619" s="1">
        <v>0.29566404852061001</v>
      </c>
    </row>
    <row r="14620" spans="1:3" x14ac:dyDescent="0.25">
      <c r="A14620" t="s">
        <v>139</v>
      </c>
      <c r="B14620" t="s">
        <v>153</v>
      </c>
      <c r="C14620" s="1">
        <v>0.29325131955888001</v>
      </c>
    </row>
    <row r="14621" spans="1:3" x14ac:dyDescent="0.25">
      <c r="A14621" t="s">
        <v>233</v>
      </c>
      <c r="B14621" t="s">
        <v>154</v>
      </c>
      <c r="C14621" s="1">
        <v>0.33455176481475102</v>
      </c>
    </row>
    <row r="14622" spans="1:3" x14ac:dyDescent="0.25">
      <c r="A14622" t="s">
        <v>233</v>
      </c>
      <c r="B14622" t="s">
        <v>155</v>
      </c>
      <c r="C14622" s="1">
        <v>0.31073759997156403</v>
      </c>
    </row>
    <row r="14623" spans="1:3" x14ac:dyDescent="0.25">
      <c r="A14623" t="s">
        <v>233</v>
      </c>
      <c r="B14623" t="s">
        <v>162</v>
      </c>
      <c r="C14623" s="1">
        <v>0.30920131860775402</v>
      </c>
    </row>
    <row r="14624" spans="1:3" x14ac:dyDescent="0.25">
      <c r="A14624" t="s">
        <v>233</v>
      </c>
      <c r="B14624" t="s">
        <v>219</v>
      </c>
      <c r="C14624" s="1">
        <v>0.28942254034366499</v>
      </c>
    </row>
    <row r="14625" spans="1:3" x14ac:dyDescent="0.25">
      <c r="A14625" t="s">
        <v>233</v>
      </c>
      <c r="B14625" t="s">
        <v>140</v>
      </c>
      <c r="C14625" s="1">
        <v>0.32246684177836898</v>
      </c>
    </row>
    <row r="14626" spans="1:3" x14ac:dyDescent="0.25">
      <c r="A14626" t="s">
        <v>233</v>
      </c>
      <c r="B14626" t="s">
        <v>234</v>
      </c>
      <c r="C14626" s="1">
        <v>0.29342221715469002</v>
      </c>
    </row>
    <row r="14627" spans="1:3" x14ac:dyDescent="0.25">
      <c r="A14627" t="s">
        <v>233</v>
      </c>
      <c r="B14627" t="s">
        <v>409</v>
      </c>
      <c r="C14627" s="1">
        <v>0.33116905819956999</v>
      </c>
    </row>
    <row r="14628" spans="1:3" x14ac:dyDescent="0.25">
      <c r="A14628" t="s">
        <v>233</v>
      </c>
      <c r="B14628" t="s">
        <v>235</v>
      </c>
      <c r="C14628" s="1">
        <v>0.32167128108549398</v>
      </c>
    </row>
    <row r="14629" spans="1:3" x14ac:dyDescent="0.25">
      <c r="A14629" t="s">
        <v>233</v>
      </c>
      <c r="B14629" t="s">
        <v>236</v>
      </c>
      <c r="C14629" s="1">
        <v>0.31890596965319401</v>
      </c>
    </row>
    <row r="14630" spans="1:3" x14ac:dyDescent="0.25">
      <c r="A14630" t="s">
        <v>233</v>
      </c>
      <c r="B14630" t="s">
        <v>141</v>
      </c>
      <c r="C14630" s="1">
        <v>0.31082350321104502</v>
      </c>
    </row>
    <row r="14631" spans="1:3" x14ac:dyDescent="0.25">
      <c r="A14631" t="s">
        <v>233</v>
      </c>
      <c r="B14631" t="s">
        <v>347</v>
      </c>
      <c r="C14631" s="1">
        <v>0.32743801445549298</v>
      </c>
    </row>
    <row r="14632" spans="1:3" x14ac:dyDescent="0.25">
      <c r="A14632" t="s">
        <v>233</v>
      </c>
      <c r="B14632" t="s">
        <v>350</v>
      </c>
      <c r="C14632" s="1">
        <v>0.31854965143532299</v>
      </c>
    </row>
    <row r="14633" spans="1:3" x14ac:dyDescent="0.25">
      <c r="A14633" t="s">
        <v>233</v>
      </c>
      <c r="B14633" t="s">
        <v>237</v>
      </c>
      <c r="C14633" s="1">
        <v>0.31344124461377199</v>
      </c>
    </row>
    <row r="14634" spans="1:3" x14ac:dyDescent="0.25">
      <c r="A14634" t="s">
        <v>233</v>
      </c>
      <c r="B14634" t="s">
        <v>238</v>
      </c>
      <c r="C14634" s="1">
        <v>0.29281801962179499</v>
      </c>
    </row>
    <row r="14635" spans="1:3" x14ac:dyDescent="0.25">
      <c r="A14635" t="s">
        <v>233</v>
      </c>
      <c r="B14635" t="s">
        <v>239</v>
      </c>
      <c r="C14635" s="1">
        <v>0.33958526032250103</v>
      </c>
    </row>
    <row r="14636" spans="1:3" x14ac:dyDescent="0.25">
      <c r="A14636" t="s">
        <v>233</v>
      </c>
      <c r="B14636" t="s">
        <v>142</v>
      </c>
      <c r="C14636" s="1">
        <v>0.30556547797272698</v>
      </c>
    </row>
    <row r="14637" spans="1:3" x14ac:dyDescent="0.25">
      <c r="A14637" t="s">
        <v>233</v>
      </c>
      <c r="B14637" t="s">
        <v>240</v>
      </c>
      <c r="C14637" s="1">
        <v>0.32529989328317099</v>
      </c>
    </row>
    <row r="14638" spans="1:3" x14ac:dyDescent="0.25">
      <c r="A14638" t="s">
        <v>233</v>
      </c>
      <c r="B14638" t="s">
        <v>242</v>
      </c>
      <c r="C14638" s="1">
        <v>0.37322072791017802</v>
      </c>
    </row>
    <row r="14639" spans="1:3" x14ac:dyDescent="0.25">
      <c r="A14639" t="s">
        <v>233</v>
      </c>
      <c r="B14639" t="s">
        <v>146</v>
      </c>
      <c r="C14639" s="1">
        <v>0.31596771436405902</v>
      </c>
    </row>
    <row r="14640" spans="1:3" x14ac:dyDescent="0.25">
      <c r="A14640" t="s">
        <v>233</v>
      </c>
      <c r="B14640" t="s">
        <v>357</v>
      </c>
      <c r="C14640" s="1">
        <v>0.309537817847583</v>
      </c>
    </row>
    <row r="14641" spans="1:3" x14ac:dyDescent="0.25">
      <c r="A14641" t="s">
        <v>233</v>
      </c>
      <c r="B14641" t="s">
        <v>243</v>
      </c>
      <c r="C14641" s="1">
        <v>0.29498815501300102</v>
      </c>
    </row>
    <row r="14642" spans="1:3" x14ac:dyDescent="0.25">
      <c r="A14642" t="s">
        <v>233</v>
      </c>
      <c r="B14642" t="s">
        <v>415</v>
      </c>
      <c r="C14642" s="1">
        <v>0.301781260708396</v>
      </c>
    </row>
    <row r="14643" spans="1:3" x14ac:dyDescent="0.25">
      <c r="A14643" t="s">
        <v>233</v>
      </c>
      <c r="B14643" t="s">
        <v>245</v>
      </c>
      <c r="C14643" s="1">
        <v>0.30253346339824999</v>
      </c>
    </row>
    <row r="14644" spans="1:3" x14ac:dyDescent="0.25">
      <c r="A14644" t="s">
        <v>233</v>
      </c>
      <c r="B14644" t="s">
        <v>361</v>
      </c>
      <c r="C14644" s="1">
        <v>0.293138608615236</v>
      </c>
    </row>
    <row r="14645" spans="1:3" x14ac:dyDescent="0.25">
      <c r="A14645" t="s">
        <v>233</v>
      </c>
      <c r="B14645" t="s">
        <v>246</v>
      </c>
      <c r="C14645" s="1">
        <v>0.30138251392137599</v>
      </c>
    </row>
    <row r="14646" spans="1:3" x14ac:dyDescent="0.25">
      <c r="A14646" t="s">
        <v>233</v>
      </c>
      <c r="B14646" t="s">
        <v>247</v>
      </c>
      <c r="C14646" s="1">
        <v>0.29145951672345599</v>
      </c>
    </row>
    <row r="14647" spans="1:3" x14ac:dyDescent="0.25">
      <c r="A14647" t="s">
        <v>233</v>
      </c>
      <c r="B14647" t="s">
        <v>248</v>
      </c>
      <c r="C14647" s="1">
        <v>0.30365140856849498</v>
      </c>
    </row>
    <row r="14648" spans="1:3" x14ac:dyDescent="0.25">
      <c r="A14648" t="s">
        <v>233</v>
      </c>
      <c r="B14648" t="s">
        <v>249</v>
      </c>
      <c r="C14648" s="1">
        <v>0.292867542162149</v>
      </c>
    </row>
    <row r="14649" spans="1:3" x14ac:dyDescent="0.25">
      <c r="A14649" t="s">
        <v>233</v>
      </c>
      <c r="B14649" t="s">
        <v>150</v>
      </c>
      <c r="C14649" s="1">
        <v>0.29731748938375302</v>
      </c>
    </row>
    <row r="14650" spans="1:3" x14ac:dyDescent="0.25">
      <c r="A14650" t="s">
        <v>233</v>
      </c>
      <c r="B14650" t="s">
        <v>250</v>
      </c>
      <c r="C14650" s="1">
        <v>0.32196057572513198</v>
      </c>
    </row>
    <row r="14651" spans="1:3" x14ac:dyDescent="0.25">
      <c r="A14651" t="s">
        <v>233</v>
      </c>
      <c r="B14651" t="s">
        <v>251</v>
      </c>
      <c r="C14651" s="1">
        <v>0.32836517363787698</v>
      </c>
    </row>
    <row r="14652" spans="1:3" x14ac:dyDescent="0.25">
      <c r="A14652" t="s">
        <v>233</v>
      </c>
      <c r="B14652" t="s">
        <v>252</v>
      </c>
      <c r="C14652" s="1">
        <v>0.30651001094992097</v>
      </c>
    </row>
    <row r="14653" spans="1:3" x14ac:dyDescent="0.25">
      <c r="A14653" t="s">
        <v>233</v>
      </c>
      <c r="B14653" t="s">
        <v>253</v>
      </c>
      <c r="C14653" s="1">
        <v>0.31098832519113701</v>
      </c>
    </row>
    <row r="14654" spans="1:3" x14ac:dyDescent="0.25">
      <c r="A14654" t="s">
        <v>233</v>
      </c>
      <c r="B14654" t="s">
        <v>255</v>
      </c>
      <c r="C14654" s="1">
        <v>0.299774626555037</v>
      </c>
    </row>
    <row r="14655" spans="1:3" x14ac:dyDescent="0.25">
      <c r="A14655" t="s">
        <v>233</v>
      </c>
      <c r="B14655" t="s">
        <v>365</v>
      </c>
      <c r="C14655" s="1">
        <v>0.28914446211018202</v>
      </c>
    </row>
    <row r="14656" spans="1:3" x14ac:dyDescent="0.25">
      <c r="A14656" t="s">
        <v>233</v>
      </c>
      <c r="B14656" t="s">
        <v>366</v>
      </c>
      <c r="C14656" s="1">
        <v>0.329393436852015</v>
      </c>
    </row>
    <row r="14657" spans="1:3" x14ac:dyDescent="0.25">
      <c r="A14657" t="s">
        <v>233</v>
      </c>
      <c r="B14657" t="s">
        <v>257</v>
      </c>
      <c r="C14657" s="1">
        <v>0.32385613976923899</v>
      </c>
    </row>
    <row r="14658" spans="1:3" x14ac:dyDescent="0.25">
      <c r="A14658" t="s">
        <v>233</v>
      </c>
      <c r="B14658" t="s">
        <v>368</v>
      </c>
      <c r="C14658" s="1">
        <v>0.32466516499673098</v>
      </c>
    </row>
    <row r="14659" spans="1:3" x14ac:dyDescent="0.25">
      <c r="A14659" t="s">
        <v>233</v>
      </c>
      <c r="B14659" t="s">
        <v>258</v>
      </c>
      <c r="C14659" s="1">
        <v>0.30206358679613499</v>
      </c>
    </row>
    <row r="14660" spans="1:3" x14ac:dyDescent="0.25">
      <c r="A14660" t="s">
        <v>233</v>
      </c>
      <c r="B14660" t="s">
        <v>416</v>
      </c>
      <c r="C14660" s="1">
        <v>0.29369985373615098</v>
      </c>
    </row>
    <row r="14661" spans="1:3" x14ac:dyDescent="0.25">
      <c r="A14661" t="s">
        <v>233</v>
      </c>
      <c r="B14661" t="s">
        <v>261</v>
      </c>
      <c r="C14661" s="1">
        <v>0.30992610919415797</v>
      </c>
    </row>
    <row r="14662" spans="1:3" x14ac:dyDescent="0.25">
      <c r="A14662" t="s">
        <v>233</v>
      </c>
      <c r="B14662" t="s">
        <v>263</v>
      </c>
      <c r="C14662" s="1">
        <v>0.32911218501973</v>
      </c>
    </row>
    <row r="14663" spans="1:3" x14ac:dyDescent="0.25">
      <c r="A14663" t="s">
        <v>233</v>
      </c>
      <c r="B14663" t="s">
        <v>265</v>
      </c>
      <c r="C14663" s="1">
        <v>0.32408486162646599</v>
      </c>
    </row>
    <row r="14664" spans="1:3" x14ac:dyDescent="0.25">
      <c r="A14664" t="s">
        <v>233</v>
      </c>
      <c r="B14664" t="s">
        <v>266</v>
      </c>
      <c r="C14664" s="1">
        <v>0.31509916599950699</v>
      </c>
    </row>
    <row r="14665" spans="1:3" x14ac:dyDescent="0.25">
      <c r="A14665" t="s">
        <v>233</v>
      </c>
      <c r="B14665" t="s">
        <v>267</v>
      </c>
      <c r="C14665" s="1">
        <v>0.335715784544593</v>
      </c>
    </row>
    <row r="14666" spans="1:3" x14ac:dyDescent="0.25">
      <c r="A14666" t="s">
        <v>233</v>
      </c>
      <c r="B14666" t="s">
        <v>269</v>
      </c>
      <c r="C14666" s="1">
        <v>0.30651278763844397</v>
      </c>
    </row>
    <row r="14667" spans="1:3" x14ac:dyDescent="0.25">
      <c r="A14667" t="s">
        <v>233</v>
      </c>
      <c r="B14667" t="s">
        <v>271</v>
      </c>
      <c r="C14667" s="1">
        <v>0.37252765896135998</v>
      </c>
    </row>
    <row r="14668" spans="1:3" x14ac:dyDescent="0.25">
      <c r="A14668" t="s">
        <v>233</v>
      </c>
      <c r="B14668" t="s">
        <v>272</v>
      </c>
      <c r="C14668" s="1">
        <v>0.32758545336233102</v>
      </c>
    </row>
    <row r="14669" spans="1:3" x14ac:dyDescent="0.25">
      <c r="A14669" t="s">
        <v>233</v>
      </c>
      <c r="B14669" t="s">
        <v>153</v>
      </c>
      <c r="C14669" s="1">
        <v>0.33146286384083401</v>
      </c>
    </row>
    <row r="14670" spans="1:3" x14ac:dyDescent="0.25">
      <c r="A14670" t="s">
        <v>140</v>
      </c>
      <c r="B14670" t="s">
        <v>154</v>
      </c>
      <c r="C14670" s="1">
        <v>0.31560565824048697</v>
      </c>
    </row>
    <row r="14671" spans="1:3" x14ac:dyDescent="0.25">
      <c r="A14671" t="s">
        <v>140</v>
      </c>
      <c r="B14671" t="s">
        <v>155</v>
      </c>
      <c r="C14671" s="1">
        <v>0.31195272583720401</v>
      </c>
    </row>
    <row r="14672" spans="1:3" x14ac:dyDescent="0.25">
      <c r="A14672" t="s">
        <v>140</v>
      </c>
      <c r="B14672" t="s">
        <v>162</v>
      </c>
      <c r="C14672" s="1">
        <v>0.337760333806709</v>
      </c>
    </row>
    <row r="14673" spans="1:3" x14ac:dyDescent="0.25">
      <c r="A14673" t="s">
        <v>140</v>
      </c>
      <c r="B14673" t="s">
        <v>118</v>
      </c>
      <c r="C14673" s="1">
        <v>0.31610669995717799</v>
      </c>
    </row>
    <row r="14674" spans="1:3" x14ac:dyDescent="0.25">
      <c r="A14674" t="s">
        <v>140</v>
      </c>
      <c r="B14674" t="s">
        <v>303</v>
      </c>
      <c r="C14674" s="1">
        <v>0.29671221630113298</v>
      </c>
    </row>
    <row r="14675" spans="1:3" x14ac:dyDescent="0.25">
      <c r="A14675" t="s">
        <v>140</v>
      </c>
      <c r="B14675" t="s">
        <v>192</v>
      </c>
      <c r="C14675" s="1">
        <v>0.29897425481411</v>
      </c>
    </row>
    <row r="14676" spans="1:3" x14ac:dyDescent="0.25">
      <c r="A14676" t="s">
        <v>140</v>
      </c>
      <c r="B14676" t="s">
        <v>219</v>
      </c>
      <c r="C14676" s="1">
        <v>0.30535361005846001</v>
      </c>
    </row>
    <row r="14677" spans="1:3" x14ac:dyDescent="0.25">
      <c r="A14677" t="s">
        <v>140</v>
      </c>
      <c r="B14677" t="s">
        <v>234</v>
      </c>
      <c r="C14677" s="1">
        <v>0.319050236155065</v>
      </c>
    </row>
    <row r="14678" spans="1:3" x14ac:dyDescent="0.25">
      <c r="A14678" t="s">
        <v>140</v>
      </c>
      <c r="B14678" t="s">
        <v>409</v>
      </c>
      <c r="C14678" s="1">
        <v>0.29808663353231002</v>
      </c>
    </row>
    <row r="14679" spans="1:3" x14ac:dyDescent="0.25">
      <c r="A14679" t="s">
        <v>140</v>
      </c>
      <c r="B14679" t="s">
        <v>235</v>
      </c>
      <c r="C14679" s="1">
        <v>0.32677232392254102</v>
      </c>
    </row>
    <row r="14680" spans="1:3" x14ac:dyDescent="0.25">
      <c r="A14680" t="s">
        <v>140</v>
      </c>
      <c r="B14680" t="s">
        <v>236</v>
      </c>
      <c r="C14680" s="1">
        <v>0.30332400991671299</v>
      </c>
    </row>
    <row r="14681" spans="1:3" x14ac:dyDescent="0.25">
      <c r="A14681" t="s">
        <v>140</v>
      </c>
      <c r="B14681" t="s">
        <v>141</v>
      </c>
      <c r="C14681" s="1">
        <v>0.34366166908330897</v>
      </c>
    </row>
    <row r="14682" spans="1:3" x14ac:dyDescent="0.25">
      <c r="A14682" t="s">
        <v>140</v>
      </c>
      <c r="B14682" t="s">
        <v>347</v>
      </c>
      <c r="C14682" s="1">
        <v>0.289858665383252</v>
      </c>
    </row>
    <row r="14683" spans="1:3" x14ac:dyDescent="0.25">
      <c r="A14683" t="s">
        <v>140</v>
      </c>
      <c r="B14683" t="s">
        <v>350</v>
      </c>
      <c r="C14683" s="1">
        <v>0.29144072958192602</v>
      </c>
    </row>
    <row r="14684" spans="1:3" x14ac:dyDescent="0.25">
      <c r="A14684" t="s">
        <v>140</v>
      </c>
      <c r="B14684" t="s">
        <v>388</v>
      </c>
      <c r="C14684" s="1">
        <v>0.30164985813086398</v>
      </c>
    </row>
    <row r="14685" spans="1:3" x14ac:dyDescent="0.25">
      <c r="A14685" t="s">
        <v>140</v>
      </c>
      <c r="B14685" t="s">
        <v>237</v>
      </c>
      <c r="C14685" s="1">
        <v>0.32468028879623001</v>
      </c>
    </row>
    <row r="14686" spans="1:3" x14ac:dyDescent="0.25">
      <c r="A14686" t="s">
        <v>140</v>
      </c>
      <c r="B14686" t="s">
        <v>238</v>
      </c>
      <c r="C14686" s="1">
        <v>0.33835145429102598</v>
      </c>
    </row>
    <row r="14687" spans="1:3" x14ac:dyDescent="0.25">
      <c r="A14687" t="s">
        <v>140</v>
      </c>
      <c r="B14687" t="s">
        <v>239</v>
      </c>
      <c r="C14687" s="1">
        <v>0.34332756065532299</v>
      </c>
    </row>
    <row r="14688" spans="1:3" x14ac:dyDescent="0.25">
      <c r="A14688" t="s">
        <v>140</v>
      </c>
      <c r="B14688" t="s">
        <v>142</v>
      </c>
      <c r="C14688" s="1">
        <v>0.34325662269242302</v>
      </c>
    </row>
    <row r="14689" spans="1:3" x14ac:dyDescent="0.25">
      <c r="A14689" t="s">
        <v>140</v>
      </c>
      <c r="B14689" t="s">
        <v>143</v>
      </c>
      <c r="C14689" s="1">
        <v>0.29960687632331101</v>
      </c>
    </row>
    <row r="14690" spans="1:3" x14ac:dyDescent="0.25">
      <c r="A14690" t="s">
        <v>140</v>
      </c>
      <c r="B14690" t="s">
        <v>240</v>
      </c>
      <c r="C14690" s="1">
        <v>0.33216557917188499</v>
      </c>
    </row>
    <row r="14691" spans="1:3" x14ac:dyDescent="0.25">
      <c r="A14691" t="s">
        <v>140</v>
      </c>
      <c r="B14691" t="s">
        <v>241</v>
      </c>
      <c r="C14691" s="1">
        <v>0.30163165448742002</v>
      </c>
    </row>
    <row r="14692" spans="1:3" x14ac:dyDescent="0.25">
      <c r="A14692" t="s">
        <v>140</v>
      </c>
      <c r="B14692" t="s">
        <v>242</v>
      </c>
      <c r="C14692" s="1">
        <v>0.37105404060421798</v>
      </c>
    </row>
    <row r="14693" spans="1:3" x14ac:dyDescent="0.25">
      <c r="A14693" t="s">
        <v>140</v>
      </c>
      <c r="B14693" t="s">
        <v>144</v>
      </c>
      <c r="C14693" s="1">
        <v>0.29289651008598999</v>
      </c>
    </row>
    <row r="14694" spans="1:3" x14ac:dyDescent="0.25">
      <c r="A14694" t="s">
        <v>140</v>
      </c>
      <c r="B14694" t="s">
        <v>146</v>
      </c>
      <c r="C14694" s="1">
        <v>0.32972980955384701</v>
      </c>
    </row>
    <row r="14695" spans="1:3" x14ac:dyDescent="0.25">
      <c r="A14695" t="s">
        <v>140</v>
      </c>
      <c r="B14695" t="s">
        <v>357</v>
      </c>
      <c r="C14695" s="1">
        <v>0.28907111123725199</v>
      </c>
    </row>
    <row r="14696" spans="1:3" x14ac:dyDescent="0.25">
      <c r="A14696" t="s">
        <v>140</v>
      </c>
      <c r="B14696" t="s">
        <v>243</v>
      </c>
      <c r="C14696" s="1">
        <v>0.32445373567799901</v>
      </c>
    </row>
    <row r="14697" spans="1:3" x14ac:dyDescent="0.25">
      <c r="A14697" t="s">
        <v>140</v>
      </c>
      <c r="B14697" t="s">
        <v>147</v>
      </c>
      <c r="C14697" s="1">
        <v>0.32707256470470297</v>
      </c>
    </row>
    <row r="14698" spans="1:3" x14ac:dyDescent="0.25">
      <c r="A14698" t="s">
        <v>140</v>
      </c>
      <c r="B14698" t="s">
        <v>148</v>
      </c>
      <c r="C14698" s="1">
        <v>0.31668799100181</v>
      </c>
    </row>
    <row r="14699" spans="1:3" x14ac:dyDescent="0.25">
      <c r="A14699" t="s">
        <v>140</v>
      </c>
      <c r="B14699" t="s">
        <v>244</v>
      </c>
      <c r="C14699" s="1">
        <v>0.30709643748863402</v>
      </c>
    </row>
    <row r="14700" spans="1:3" x14ac:dyDescent="0.25">
      <c r="A14700" t="s">
        <v>140</v>
      </c>
      <c r="B14700" t="s">
        <v>245</v>
      </c>
      <c r="C14700" s="1">
        <v>0.31474987804479498</v>
      </c>
    </row>
    <row r="14701" spans="1:3" x14ac:dyDescent="0.25">
      <c r="A14701" t="s">
        <v>140</v>
      </c>
      <c r="B14701" t="s">
        <v>360</v>
      </c>
      <c r="C14701" s="1">
        <v>0.30158174979184998</v>
      </c>
    </row>
    <row r="14702" spans="1:3" x14ac:dyDescent="0.25">
      <c r="A14702" t="s">
        <v>140</v>
      </c>
      <c r="B14702" t="s">
        <v>361</v>
      </c>
      <c r="C14702" s="1">
        <v>0.29130062335940099</v>
      </c>
    </row>
    <row r="14703" spans="1:3" x14ac:dyDescent="0.25">
      <c r="A14703" t="s">
        <v>140</v>
      </c>
      <c r="B14703" t="s">
        <v>362</v>
      </c>
      <c r="C14703" s="1">
        <v>0.29380387428024501</v>
      </c>
    </row>
    <row r="14704" spans="1:3" x14ac:dyDescent="0.25">
      <c r="A14704" t="s">
        <v>140</v>
      </c>
      <c r="B14704" t="s">
        <v>246</v>
      </c>
      <c r="C14704" s="1">
        <v>0.32397445231354699</v>
      </c>
    </row>
    <row r="14705" spans="1:3" x14ac:dyDescent="0.25">
      <c r="A14705" t="s">
        <v>140</v>
      </c>
      <c r="B14705" t="s">
        <v>247</v>
      </c>
      <c r="C14705" s="1">
        <v>0.32323698257058697</v>
      </c>
    </row>
    <row r="14706" spans="1:3" x14ac:dyDescent="0.25">
      <c r="A14706" t="s">
        <v>140</v>
      </c>
      <c r="B14706" t="s">
        <v>249</v>
      </c>
      <c r="C14706" s="1">
        <v>0.31263301180380698</v>
      </c>
    </row>
    <row r="14707" spans="1:3" x14ac:dyDescent="0.25">
      <c r="A14707" t="s">
        <v>140</v>
      </c>
      <c r="B14707" t="s">
        <v>150</v>
      </c>
      <c r="C14707" s="1">
        <v>0.35182394479464002</v>
      </c>
    </row>
    <row r="14708" spans="1:3" x14ac:dyDescent="0.25">
      <c r="A14708" t="s">
        <v>140</v>
      </c>
      <c r="B14708" t="s">
        <v>151</v>
      </c>
      <c r="C14708" s="1">
        <v>0.311983619901682</v>
      </c>
    </row>
    <row r="14709" spans="1:3" x14ac:dyDescent="0.25">
      <c r="A14709" t="s">
        <v>140</v>
      </c>
      <c r="B14709" t="s">
        <v>250</v>
      </c>
      <c r="C14709" s="1">
        <v>0.33247054177941499</v>
      </c>
    </row>
    <row r="14710" spans="1:3" x14ac:dyDescent="0.25">
      <c r="A14710" t="s">
        <v>140</v>
      </c>
      <c r="B14710" t="s">
        <v>251</v>
      </c>
      <c r="C14710" s="1">
        <v>0.33924189978115399</v>
      </c>
    </row>
    <row r="14711" spans="1:3" x14ac:dyDescent="0.25">
      <c r="A14711" t="s">
        <v>140</v>
      </c>
      <c r="B14711" t="s">
        <v>252</v>
      </c>
      <c r="C14711" s="1">
        <v>0.30084983190209702</v>
      </c>
    </row>
    <row r="14712" spans="1:3" x14ac:dyDescent="0.25">
      <c r="A14712" t="s">
        <v>140</v>
      </c>
      <c r="B14712" t="s">
        <v>253</v>
      </c>
      <c r="C14712" s="1">
        <v>0.32899482623641202</v>
      </c>
    </row>
    <row r="14713" spans="1:3" x14ac:dyDescent="0.25">
      <c r="A14713" t="s">
        <v>140</v>
      </c>
      <c r="B14713" t="s">
        <v>152</v>
      </c>
      <c r="C14713" s="1">
        <v>0.32000428781859502</v>
      </c>
    </row>
    <row r="14714" spans="1:3" x14ac:dyDescent="0.25">
      <c r="A14714" t="s">
        <v>140</v>
      </c>
      <c r="B14714" t="s">
        <v>254</v>
      </c>
      <c r="C14714" s="1">
        <v>0.30517938268953998</v>
      </c>
    </row>
    <row r="14715" spans="1:3" x14ac:dyDescent="0.25">
      <c r="A14715" t="s">
        <v>140</v>
      </c>
      <c r="B14715" t="s">
        <v>255</v>
      </c>
      <c r="C14715" s="1">
        <v>0.32124470368063002</v>
      </c>
    </row>
    <row r="14716" spans="1:3" x14ac:dyDescent="0.25">
      <c r="A14716" t="s">
        <v>140</v>
      </c>
      <c r="B14716" t="s">
        <v>256</v>
      </c>
      <c r="C14716" s="1">
        <v>0.29501642902025899</v>
      </c>
    </row>
    <row r="14717" spans="1:3" x14ac:dyDescent="0.25">
      <c r="A14717" t="s">
        <v>140</v>
      </c>
      <c r="B14717" t="s">
        <v>257</v>
      </c>
      <c r="C14717" s="1">
        <v>0.31611173172089901</v>
      </c>
    </row>
    <row r="14718" spans="1:3" x14ac:dyDescent="0.25">
      <c r="A14718" t="s">
        <v>140</v>
      </c>
      <c r="B14718" t="s">
        <v>258</v>
      </c>
      <c r="C14718" s="1">
        <v>0.30864533594688498</v>
      </c>
    </row>
    <row r="14719" spans="1:3" x14ac:dyDescent="0.25">
      <c r="A14719" t="s">
        <v>140</v>
      </c>
      <c r="B14719" t="s">
        <v>259</v>
      </c>
      <c r="C14719" s="1">
        <v>0.29654218707980301</v>
      </c>
    </row>
    <row r="14720" spans="1:3" x14ac:dyDescent="0.25">
      <c r="A14720" t="s">
        <v>140</v>
      </c>
      <c r="B14720" t="s">
        <v>416</v>
      </c>
      <c r="C14720" s="1">
        <v>0.312924258963034</v>
      </c>
    </row>
    <row r="14721" spans="1:3" x14ac:dyDescent="0.25">
      <c r="A14721" t="s">
        <v>140</v>
      </c>
      <c r="B14721" t="s">
        <v>369</v>
      </c>
      <c r="C14721" s="1">
        <v>0.31322453483770402</v>
      </c>
    </row>
    <row r="14722" spans="1:3" x14ac:dyDescent="0.25">
      <c r="A14722" t="s">
        <v>140</v>
      </c>
      <c r="B14722" t="s">
        <v>371</v>
      </c>
      <c r="C14722" s="1">
        <v>0.311374497240541</v>
      </c>
    </row>
    <row r="14723" spans="1:3" x14ac:dyDescent="0.25">
      <c r="A14723" t="s">
        <v>140</v>
      </c>
      <c r="B14723" t="s">
        <v>261</v>
      </c>
      <c r="C14723" s="1">
        <v>0.32410582550179301</v>
      </c>
    </row>
    <row r="14724" spans="1:3" x14ac:dyDescent="0.25">
      <c r="A14724" t="s">
        <v>140</v>
      </c>
      <c r="B14724" t="s">
        <v>262</v>
      </c>
      <c r="C14724" s="1">
        <v>0.30845894957459202</v>
      </c>
    </row>
    <row r="14725" spans="1:3" x14ac:dyDescent="0.25">
      <c r="A14725" t="s">
        <v>140</v>
      </c>
      <c r="B14725" t="s">
        <v>263</v>
      </c>
      <c r="C14725" s="1">
        <v>0.30966871204016799</v>
      </c>
    </row>
    <row r="14726" spans="1:3" x14ac:dyDescent="0.25">
      <c r="A14726" t="s">
        <v>140</v>
      </c>
      <c r="B14726" t="s">
        <v>264</v>
      </c>
      <c r="C14726" s="1">
        <v>0.31081413932963498</v>
      </c>
    </row>
    <row r="14727" spans="1:3" x14ac:dyDescent="0.25">
      <c r="A14727" t="s">
        <v>140</v>
      </c>
      <c r="B14727" t="s">
        <v>372</v>
      </c>
      <c r="C14727" s="1">
        <v>0.290000574266217</v>
      </c>
    </row>
    <row r="14728" spans="1:3" x14ac:dyDescent="0.25">
      <c r="A14728" t="s">
        <v>140</v>
      </c>
      <c r="B14728" t="s">
        <v>383</v>
      </c>
      <c r="C14728" s="1">
        <v>0.29636655470618001</v>
      </c>
    </row>
    <row r="14729" spans="1:3" x14ac:dyDescent="0.25">
      <c r="A14729" t="s">
        <v>140</v>
      </c>
      <c r="B14729" t="s">
        <v>265</v>
      </c>
      <c r="C14729" s="1">
        <v>0.31866299050573199</v>
      </c>
    </row>
    <row r="14730" spans="1:3" x14ac:dyDescent="0.25">
      <c r="A14730" t="s">
        <v>140</v>
      </c>
      <c r="B14730" t="s">
        <v>406</v>
      </c>
      <c r="C14730" s="1">
        <v>0.29936844134467899</v>
      </c>
    </row>
    <row r="14731" spans="1:3" x14ac:dyDescent="0.25">
      <c r="A14731" t="s">
        <v>140</v>
      </c>
      <c r="B14731" t="s">
        <v>266</v>
      </c>
      <c r="C14731" s="1">
        <v>0.309071542750331</v>
      </c>
    </row>
    <row r="14732" spans="1:3" x14ac:dyDescent="0.25">
      <c r="A14732" t="s">
        <v>140</v>
      </c>
      <c r="B14732" t="s">
        <v>267</v>
      </c>
      <c r="C14732" s="1">
        <v>0.33434482024574602</v>
      </c>
    </row>
    <row r="14733" spans="1:3" x14ac:dyDescent="0.25">
      <c r="A14733" t="s">
        <v>140</v>
      </c>
      <c r="B14733" t="s">
        <v>268</v>
      </c>
      <c r="C14733" s="1">
        <v>0.31909134043055498</v>
      </c>
    </row>
    <row r="14734" spans="1:3" x14ac:dyDescent="0.25">
      <c r="A14734" t="s">
        <v>140</v>
      </c>
      <c r="B14734" t="s">
        <v>269</v>
      </c>
      <c r="C14734" s="1">
        <v>0.29632688997748202</v>
      </c>
    </row>
    <row r="14735" spans="1:3" x14ac:dyDescent="0.25">
      <c r="A14735" t="s">
        <v>140</v>
      </c>
      <c r="B14735" t="s">
        <v>270</v>
      </c>
      <c r="C14735" s="1">
        <v>0.29481840683452498</v>
      </c>
    </row>
    <row r="14736" spans="1:3" x14ac:dyDescent="0.25">
      <c r="A14736" t="s">
        <v>140</v>
      </c>
      <c r="B14736" t="s">
        <v>271</v>
      </c>
      <c r="C14736" s="1">
        <v>0.34294416323000299</v>
      </c>
    </row>
    <row r="14737" spans="1:3" x14ac:dyDescent="0.25">
      <c r="A14737" t="s">
        <v>140</v>
      </c>
      <c r="B14737" t="s">
        <v>272</v>
      </c>
      <c r="C14737" s="1">
        <v>0.321561224225829</v>
      </c>
    </row>
    <row r="14738" spans="1:3" x14ac:dyDescent="0.25">
      <c r="A14738" t="s">
        <v>140</v>
      </c>
      <c r="B14738" t="s">
        <v>273</v>
      </c>
      <c r="C14738" s="1">
        <v>0.31675405961685599</v>
      </c>
    </row>
    <row r="14739" spans="1:3" x14ac:dyDescent="0.25">
      <c r="A14739" t="s">
        <v>140</v>
      </c>
      <c r="B14739" t="s">
        <v>153</v>
      </c>
      <c r="C14739" s="1">
        <v>0.34548421413061298</v>
      </c>
    </row>
    <row r="14740" spans="1:3" x14ac:dyDescent="0.25">
      <c r="A14740" t="s">
        <v>234</v>
      </c>
      <c r="B14740" t="s">
        <v>155</v>
      </c>
      <c r="C14740" s="1">
        <v>0.29738101121208299</v>
      </c>
    </row>
    <row r="14741" spans="1:3" x14ac:dyDescent="0.25">
      <c r="A14741" t="s">
        <v>234</v>
      </c>
      <c r="B14741" t="s">
        <v>162</v>
      </c>
      <c r="C14741" s="1">
        <v>0.33203274901702301</v>
      </c>
    </row>
    <row r="14742" spans="1:3" x14ac:dyDescent="0.25">
      <c r="A14742" t="s">
        <v>234</v>
      </c>
      <c r="B14742" t="s">
        <v>219</v>
      </c>
      <c r="C14742" s="1">
        <v>0.31375991791501601</v>
      </c>
    </row>
    <row r="14743" spans="1:3" x14ac:dyDescent="0.25">
      <c r="A14743" t="s">
        <v>234</v>
      </c>
      <c r="B14743" t="s">
        <v>141</v>
      </c>
      <c r="C14743" s="1">
        <v>0.34973447492560999</v>
      </c>
    </row>
    <row r="14744" spans="1:3" x14ac:dyDescent="0.25">
      <c r="A14744" t="s">
        <v>234</v>
      </c>
      <c r="B14744" t="s">
        <v>237</v>
      </c>
      <c r="C14744" s="1">
        <v>0.33815303351460302</v>
      </c>
    </row>
    <row r="14745" spans="1:3" x14ac:dyDescent="0.25">
      <c r="A14745" t="s">
        <v>234</v>
      </c>
      <c r="B14745" t="s">
        <v>239</v>
      </c>
      <c r="C14745" s="1">
        <v>0.352142101354387</v>
      </c>
    </row>
    <row r="14746" spans="1:3" x14ac:dyDescent="0.25">
      <c r="A14746" t="s">
        <v>234</v>
      </c>
      <c r="B14746" t="s">
        <v>142</v>
      </c>
      <c r="C14746" s="1">
        <v>0.30491347494506899</v>
      </c>
    </row>
    <row r="14747" spans="1:3" x14ac:dyDescent="0.25">
      <c r="A14747" t="s">
        <v>234</v>
      </c>
      <c r="B14747" t="s">
        <v>241</v>
      </c>
      <c r="C14747" s="1">
        <v>0.29022058708260501</v>
      </c>
    </row>
    <row r="14748" spans="1:3" x14ac:dyDescent="0.25">
      <c r="A14748" t="s">
        <v>234</v>
      </c>
      <c r="B14748" t="s">
        <v>242</v>
      </c>
      <c r="C14748" s="1">
        <v>0.37617712811790699</v>
      </c>
    </row>
    <row r="14749" spans="1:3" x14ac:dyDescent="0.25">
      <c r="A14749" t="s">
        <v>234</v>
      </c>
      <c r="B14749" t="s">
        <v>146</v>
      </c>
      <c r="C14749" s="1">
        <v>0.30753045622599001</v>
      </c>
    </row>
    <row r="14750" spans="1:3" x14ac:dyDescent="0.25">
      <c r="A14750" t="s">
        <v>234</v>
      </c>
      <c r="B14750" t="s">
        <v>243</v>
      </c>
      <c r="C14750" s="1">
        <v>0.31684011824865999</v>
      </c>
    </row>
    <row r="14751" spans="1:3" x14ac:dyDescent="0.25">
      <c r="A14751" t="s">
        <v>234</v>
      </c>
      <c r="B14751" t="s">
        <v>244</v>
      </c>
      <c r="C14751" s="1">
        <v>0.29064518011158702</v>
      </c>
    </row>
    <row r="14752" spans="1:3" x14ac:dyDescent="0.25">
      <c r="A14752" t="s">
        <v>234</v>
      </c>
      <c r="B14752" t="s">
        <v>245</v>
      </c>
      <c r="C14752" s="1">
        <v>0.29116791807236297</v>
      </c>
    </row>
    <row r="14753" spans="1:3" x14ac:dyDescent="0.25">
      <c r="A14753" t="s">
        <v>234</v>
      </c>
      <c r="B14753" t="s">
        <v>359</v>
      </c>
      <c r="C14753" s="1">
        <v>0.29773612269823801</v>
      </c>
    </row>
    <row r="14754" spans="1:3" x14ac:dyDescent="0.25">
      <c r="A14754" t="s">
        <v>234</v>
      </c>
      <c r="B14754" t="s">
        <v>361</v>
      </c>
      <c r="C14754" s="1">
        <v>0.318312683955291</v>
      </c>
    </row>
    <row r="14755" spans="1:3" x14ac:dyDescent="0.25">
      <c r="A14755" t="s">
        <v>234</v>
      </c>
      <c r="B14755" t="s">
        <v>246</v>
      </c>
      <c r="C14755" s="1">
        <v>0.29422430803022398</v>
      </c>
    </row>
    <row r="14756" spans="1:3" x14ac:dyDescent="0.25">
      <c r="A14756" t="s">
        <v>234</v>
      </c>
      <c r="B14756" t="s">
        <v>247</v>
      </c>
      <c r="C14756" s="1">
        <v>0.32406060154577798</v>
      </c>
    </row>
    <row r="14757" spans="1:3" x14ac:dyDescent="0.25">
      <c r="A14757" t="s">
        <v>234</v>
      </c>
      <c r="B14757" t="s">
        <v>249</v>
      </c>
      <c r="C14757" s="1">
        <v>0.29243958955495297</v>
      </c>
    </row>
    <row r="14758" spans="1:3" x14ac:dyDescent="0.25">
      <c r="A14758" t="s">
        <v>234</v>
      </c>
      <c r="B14758" t="s">
        <v>150</v>
      </c>
      <c r="C14758" s="1">
        <v>0.29774622684100599</v>
      </c>
    </row>
    <row r="14759" spans="1:3" x14ac:dyDescent="0.25">
      <c r="A14759" t="s">
        <v>234</v>
      </c>
      <c r="B14759" t="s">
        <v>250</v>
      </c>
      <c r="C14759" s="1">
        <v>0.316092235309687</v>
      </c>
    </row>
    <row r="14760" spans="1:3" x14ac:dyDescent="0.25">
      <c r="A14760" t="s">
        <v>234</v>
      </c>
      <c r="B14760" t="s">
        <v>253</v>
      </c>
      <c r="C14760" s="1">
        <v>0.32932764765808098</v>
      </c>
    </row>
    <row r="14761" spans="1:3" x14ac:dyDescent="0.25">
      <c r="A14761" t="s">
        <v>234</v>
      </c>
      <c r="B14761" t="s">
        <v>152</v>
      </c>
      <c r="C14761" s="1">
        <v>0.29468479159854599</v>
      </c>
    </row>
    <row r="14762" spans="1:3" x14ac:dyDescent="0.25">
      <c r="A14762" t="s">
        <v>234</v>
      </c>
      <c r="B14762" t="s">
        <v>254</v>
      </c>
      <c r="C14762" s="1">
        <v>0.29072533947092299</v>
      </c>
    </row>
    <row r="14763" spans="1:3" x14ac:dyDescent="0.25">
      <c r="A14763" t="s">
        <v>234</v>
      </c>
      <c r="B14763" t="s">
        <v>365</v>
      </c>
      <c r="C14763" s="1">
        <v>0.31518145415808602</v>
      </c>
    </row>
    <row r="14764" spans="1:3" x14ac:dyDescent="0.25">
      <c r="A14764" t="s">
        <v>234</v>
      </c>
      <c r="B14764" t="s">
        <v>404</v>
      </c>
      <c r="C14764" s="1">
        <v>0.29570668515023502</v>
      </c>
    </row>
    <row r="14765" spans="1:3" x14ac:dyDescent="0.25">
      <c r="A14765" t="s">
        <v>234</v>
      </c>
      <c r="B14765" t="s">
        <v>371</v>
      </c>
      <c r="C14765" s="1">
        <v>0.29754038971466001</v>
      </c>
    </row>
    <row r="14766" spans="1:3" x14ac:dyDescent="0.25">
      <c r="A14766" t="s">
        <v>234</v>
      </c>
      <c r="B14766" t="s">
        <v>261</v>
      </c>
      <c r="C14766" s="1">
        <v>0.29856657370193801</v>
      </c>
    </row>
    <row r="14767" spans="1:3" x14ac:dyDescent="0.25">
      <c r="A14767" t="s">
        <v>234</v>
      </c>
      <c r="B14767" t="s">
        <v>264</v>
      </c>
      <c r="C14767" s="1">
        <v>0.29403608250063901</v>
      </c>
    </row>
    <row r="14768" spans="1:3" x14ac:dyDescent="0.25">
      <c r="A14768" t="s">
        <v>234</v>
      </c>
      <c r="B14768" t="s">
        <v>267</v>
      </c>
      <c r="C14768" s="1">
        <v>0.31637156766028801</v>
      </c>
    </row>
    <row r="14769" spans="1:3" x14ac:dyDescent="0.25">
      <c r="A14769" t="s">
        <v>234</v>
      </c>
      <c r="B14769" t="s">
        <v>268</v>
      </c>
      <c r="C14769" s="1">
        <v>0.29393704590862901</v>
      </c>
    </row>
    <row r="14770" spans="1:3" x14ac:dyDescent="0.25">
      <c r="A14770" t="s">
        <v>234</v>
      </c>
      <c r="B14770" t="s">
        <v>270</v>
      </c>
      <c r="C14770" s="1">
        <v>0.28935648747510101</v>
      </c>
    </row>
    <row r="14771" spans="1:3" x14ac:dyDescent="0.25">
      <c r="A14771" t="s">
        <v>234</v>
      </c>
      <c r="B14771" t="s">
        <v>271</v>
      </c>
      <c r="C14771" s="1">
        <v>0.31483767790258199</v>
      </c>
    </row>
    <row r="14772" spans="1:3" x14ac:dyDescent="0.25">
      <c r="A14772" t="s">
        <v>234</v>
      </c>
      <c r="B14772" t="s">
        <v>272</v>
      </c>
      <c r="C14772" s="1">
        <v>0.30132608530209998</v>
      </c>
    </row>
    <row r="14773" spans="1:3" x14ac:dyDescent="0.25">
      <c r="A14773" t="s">
        <v>234</v>
      </c>
      <c r="B14773" t="s">
        <v>153</v>
      </c>
      <c r="C14773" s="1">
        <v>0.32572330348057799</v>
      </c>
    </row>
    <row r="14774" spans="1:3" x14ac:dyDescent="0.25">
      <c r="A14774" t="s">
        <v>414</v>
      </c>
      <c r="B14774" t="s">
        <v>219</v>
      </c>
      <c r="C14774" s="1">
        <v>0.32561457996924198</v>
      </c>
    </row>
    <row r="14775" spans="1:3" x14ac:dyDescent="0.25">
      <c r="A14775" t="s">
        <v>414</v>
      </c>
      <c r="B14775" t="s">
        <v>236</v>
      </c>
      <c r="C14775" s="1">
        <v>0.30562043622641</v>
      </c>
    </row>
    <row r="14776" spans="1:3" x14ac:dyDescent="0.25">
      <c r="A14776" t="s">
        <v>414</v>
      </c>
      <c r="B14776" t="s">
        <v>350</v>
      </c>
      <c r="C14776" s="1">
        <v>0.348646374930484</v>
      </c>
    </row>
    <row r="14777" spans="1:3" x14ac:dyDescent="0.25">
      <c r="A14777" t="s">
        <v>414</v>
      </c>
      <c r="B14777" t="s">
        <v>239</v>
      </c>
      <c r="C14777" s="1">
        <v>0.30087070496731599</v>
      </c>
    </row>
    <row r="14778" spans="1:3" x14ac:dyDescent="0.25">
      <c r="A14778" t="s">
        <v>414</v>
      </c>
      <c r="B14778" t="s">
        <v>242</v>
      </c>
      <c r="C14778" s="1">
        <v>0.34245833354310401</v>
      </c>
    </row>
    <row r="14779" spans="1:3" x14ac:dyDescent="0.25">
      <c r="A14779" t="s">
        <v>414</v>
      </c>
      <c r="B14779" t="s">
        <v>361</v>
      </c>
      <c r="C14779" s="1">
        <v>0.30232755849430998</v>
      </c>
    </row>
    <row r="14780" spans="1:3" x14ac:dyDescent="0.25">
      <c r="A14780" t="s">
        <v>414</v>
      </c>
      <c r="B14780" t="s">
        <v>246</v>
      </c>
      <c r="C14780" s="1">
        <v>0.29720315305879902</v>
      </c>
    </row>
    <row r="14781" spans="1:3" x14ac:dyDescent="0.25">
      <c r="A14781" t="s">
        <v>414</v>
      </c>
      <c r="B14781" t="s">
        <v>250</v>
      </c>
      <c r="C14781" s="1">
        <v>0.31397076890211401</v>
      </c>
    </row>
    <row r="14782" spans="1:3" x14ac:dyDescent="0.25">
      <c r="A14782" t="s">
        <v>414</v>
      </c>
      <c r="B14782" t="s">
        <v>365</v>
      </c>
      <c r="C14782" s="1">
        <v>0.30530842855861801</v>
      </c>
    </row>
    <row r="14783" spans="1:3" x14ac:dyDescent="0.25">
      <c r="A14783" t="s">
        <v>414</v>
      </c>
      <c r="B14783" t="s">
        <v>368</v>
      </c>
      <c r="C14783" s="1">
        <v>0.3100732520351</v>
      </c>
    </row>
    <row r="14784" spans="1:3" x14ac:dyDescent="0.25">
      <c r="A14784" t="s">
        <v>414</v>
      </c>
      <c r="B14784" t="s">
        <v>261</v>
      </c>
      <c r="C14784" s="1">
        <v>0.35078657152165699</v>
      </c>
    </row>
    <row r="14785" spans="1:3" x14ac:dyDescent="0.25">
      <c r="A14785" t="s">
        <v>414</v>
      </c>
      <c r="B14785" t="s">
        <v>262</v>
      </c>
      <c r="C14785" s="1">
        <v>0.29593702453898801</v>
      </c>
    </row>
    <row r="14786" spans="1:3" x14ac:dyDescent="0.25">
      <c r="A14786" t="s">
        <v>414</v>
      </c>
      <c r="B14786" t="s">
        <v>383</v>
      </c>
      <c r="C14786" s="1">
        <v>0.303122319502031</v>
      </c>
    </row>
    <row r="14787" spans="1:3" x14ac:dyDescent="0.25">
      <c r="A14787" t="s">
        <v>414</v>
      </c>
      <c r="B14787" t="s">
        <v>267</v>
      </c>
      <c r="C14787" s="1">
        <v>0.30899063318026698</v>
      </c>
    </row>
    <row r="14788" spans="1:3" x14ac:dyDescent="0.25">
      <c r="A14788" t="s">
        <v>414</v>
      </c>
      <c r="B14788" t="s">
        <v>271</v>
      </c>
      <c r="C14788" s="1">
        <v>0.33218508219022402</v>
      </c>
    </row>
    <row r="14789" spans="1:3" x14ac:dyDescent="0.25">
      <c r="A14789" t="s">
        <v>414</v>
      </c>
      <c r="B14789" t="s">
        <v>272</v>
      </c>
      <c r="C14789" s="1">
        <v>0.29124833287380397</v>
      </c>
    </row>
    <row r="14790" spans="1:3" x14ac:dyDescent="0.25">
      <c r="A14790" t="s">
        <v>409</v>
      </c>
      <c r="B14790" t="s">
        <v>154</v>
      </c>
      <c r="C14790" s="1">
        <v>0.31264666105813199</v>
      </c>
    </row>
    <row r="14791" spans="1:3" x14ac:dyDescent="0.25">
      <c r="A14791" t="s">
        <v>409</v>
      </c>
      <c r="B14791" t="s">
        <v>235</v>
      </c>
      <c r="C14791" s="1">
        <v>0.30023618107322297</v>
      </c>
    </row>
    <row r="14792" spans="1:3" x14ac:dyDescent="0.25">
      <c r="A14792" t="s">
        <v>409</v>
      </c>
      <c r="B14792" t="s">
        <v>236</v>
      </c>
      <c r="C14792" s="1">
        <v>0.34012080743094703</v>
      </c>
    </row>
    <row r="14793" spans="1:3" x14ac:dyDescent="0.25">
      <c r="A14793" t="s">
        <v>409</v>
      </c>
      <c r="B14793" t="s">
        <v>350</v>
      </c>
      <c r="C14793" s="1">
        <v>0.33652533488416903</v>
      </c>
    </row>
    <row r="14794" spans="1:3" x14ac:dyDescent="0.25">
      <c r="A14794" t="s">
        <v>409</v>
      </c>
      <c r="B14794" t="s">
        <v>239</v>
      </c>
      <c r="C14794" s="1">
        <v>0.30160769515153901</v>
      </c>
    </row>
    <row r="14795" spans="1:3" x14ac:dyDescent="0.25">
      <c r="A14795" t="s">
        <v>409</v>
      </c>
      <c r="B14795" t="s">
        <v>242</v>
      </c>
      <c r="C14795" s="1">
        <v>0.34161740186899803</v>
      </c>
    </row>
    <row r="14796" spans="1:3" x14ac:dyDescent="0.25">
      <c r="A14796" t="s">
        <v>409</v>
      </c>
      <c r="B14796" t="s">
        <v>246</v>
      </c>
      <c r="C14796" s="1">
        <v>0.29147512299399703</v>
      </c>
    </row>
    <row r="14797" spans="1:3" x14ac:dyDescent="0.25">
      <c r="A14797" t="s">
        <v>409</v>
      </c>
      <c r="B14797" t="s">
        <v>250</v>
      </c>
      <c r="C14797" s="1">
        <v>0.32059654995304898</v>
      </c>
    </row>
    <row r="14798" spans="1:3" x14ac:dyDescent="0.25">
      <c r="A14798" t="s">
        <v>409</v>
      </c>
      <c r="B14798" t="s">
        <v>252</v>
      </c>
      <c r="C14798" s="1">
        <v>0.28971924590711501</v>
      </c>
    </row>
    <row r="14799" spans="1:3" x14ac:dyDescent="0.25">
      <c r="A14799" t="s">
        <v>409</v>
      </c>
      <c r="B14799" t="s">
        <v>366</v>
      </c>
      <c r="C14799" s="1">
        <v>0.33462980873154402</v>
      </c>
    </row>
    <row r="14800" spans="1:3" x14ac:dyDescent="0.25">
      <c r="A14800" t="s">
        <v>409</v>
      </c>
      <c r="B14800" t="s">
        <v>368</v>
      </c>
      <c r="C14800" s="1">
        <v>0.32628047577604102</v>
      </c>
    </row>
    <row r="14801" spans="1:3" x14ac:dyDescent="0.25">
      <c r="A14801" t="s">
        <v>409</v>
      </c>
      <c r="B14801" t="s">
        <v>261</v>
      </c>
      <c r="C14801" s="1">
        <v>0.32425005179199301</v>
      </c>
    </row>
    <row r="14802" spans="1:3" x14ac:dyDescent="0.25">
      <c r="A14802" t="s">
        <v>409</v>
      </c>
      <c r="B14802" t="s">
        <v>265</v>
      </c>
      <c r="C14802" s="1">
        <v>0.29391096477945799</v>
      </c>
    </row>
    <row r="14803" spans="1:3" x14ac:dyDescent="0.25">
      <c r="A14803" t="s">
        <v>409</v>
      </c>
      <c r="B14803" t="s">
        <v>266</v>
      </c>
      <c r="C14803" s="1">
        <v>0.28894566515178199</v>
      </c>
    </row>
    <row r="14804" spans="1:3" x14ac:dyDescent="0.25">
      <c r="A14804" t="s">
        <v>409</v>
      </c>
      <c r="B14804" t="s">
        <v>267</v>
      </c>
      <c r="C14804" s="1">
        <v>0.32747276075218701</v>
      </c>
    </row>
    <row r="14805" spans="1:3" x14ac:dyDescent="0.25">
      <c r="A14805" t="s">
        <v>409</v>
      </c>
      <c r="B14805" t="s">
        <v>271</v>
      </c>
      <c r="C14805" s="1">
        <v>0.36546491153372301</v>
      </c>
    </row>
    <row r="14806" spans="1:3" x14ac:dyDescent="0.25">
      <c r="A14806" t="s">
        <v>409</v>
      </c>
      <c r="B14806" t="s">
        <v>272</v>
      </c>
      <c r="C14806" s="1">
        <v>0.29626392309599298</v>
      </c>
    </row>
    <row r="14807" spans="1:3" x14ac:dyDescent="0.25">
      <c r="A14807" t="s">
        <v>409</v>
      </c>
      <c r="B14807" t="s">
        <v>153</v>
      </c>
      <c r="C14807" s="1">
        <v>0.28981764023464901</v>
      </c>
    </row>
    <row r="14808" spans="1:3" x14ac:dyDescent="0.25">
      <c r="A14808" t="s">
        <v>235</v>
      </c>
      <c r="B14808" t="s">
        <v>154</v>
      </c>
      <c r="C14808" s="1">
        <v>0.302332745797606</v>
      </c>
    </row>
    <row r="14809" spans="1:3" x14ac:dyDescent="0.25">
      <c r="A14809" t="s">
        <v>235</v>
      </c>
      <c r="B14809" t="s">
        <v>162</v>
      </c>
      <c r="C14809" s="1">
        <v>0.30042201738040097</v>
      </c>
    </row>
    <row r="14810" spans="1:3" x14ac:dyDescent="0.25">
      <c r="A14810" t="s">
        <v>235</v>
      </c>
      <c r="B14810" t="s">
        <v>303</v>
      </c>
      <c r="C14810" s="1">
        <v>0.30296865694631597</v>
      </c>
    </row>
    <row r="14811" spans="1:3" x14ac:dyDescent="0.25">
      <c r="A14811" t="s">
        <v>235</v>
      </c>
      <c r="B14811" t="s">
        <v>219</v>
      </c>
      <c r="C14811" s="1">
        <v>0.314417561477703</v>
      </c>
    </row>
    <row r="14812" spans="1:3" x14ac:dyDescent="0.25">
      <c r="A14812" t="s">
        <v>235</v>
      </c>
      <c r="B14812" t="s">
        <v>236</v>
      </c>
      <c r="C14812" s="1">
        <v>0.30984760461518401</v>
      </c>
    </row>
    <row r="14813" spans="1:3" x14ac:dyDescent="0.25">
      <c r="A14813" t="s">
        <v>235</v>
      </c>
      <c r="B14813" t="s">
        <v>141</v>
      </c>
      <c r="C14813" s="1">
        <v>0.30363756478663201</v>
      </c>
    </row>
    <row r="14814" spans="1:3" x14ac:dyDescent="0.25">
      <c r="A14814" t="s">
        <v>235</v>
      </c>
      <c r="B14814" t="s">
        <v>350</v>
      </c>
      <c r="C14814" s="1">
        <v>0.33071996776553197</v>
      </c>
    </row>
    <row r="14815" spans="1:3" x14ac:dyDescent="0.25">
      <c r="A14815" t="s">
        <v>235</v>
      </c>
      <c r="B14815" t="s">
        <v>239</v>
      </c>
      <c r="C14815" s="1">
        <v>0.35869777818548698</v>
      </c>
    </row>
    <row r="14816" spans="1:3" x14ac:dyDescent="0.25">
      <c r="A14816" t="s">
        <v>235</v>
      </c>
      <c r="B14816" t="s">
        <v>142</v>
      </c>
      <c r="C14816" s="1">
        <v>0.33339737926805502</v>
      </c>
    </row>
    <row r="14817" spans="1:3" x14ac:dyDescent="0.25">
      <c r="A14817" t="s">
        <v>235</v>
      </c>
      <c r="B14817" t="s">
        <v>242</v>
      </c>
      <c r="C14817" s="1">
        <v>0.37378738661269201</v>
      </c>
    </row>
    <row r="14818" spans="1:3" x14ac:dyDescent="0.25">
      <c r="A14818" t="s">
        <v>235</v>
      </c>
      <c r="B14818" t="s">
        <v>146</v>
      </c>
      <c r="C14818" s="1">
        <v>0.315214184573262</v>
      </c>
    </row>
    <row r="14819" spans="1:3" x14ac:dyDescent="0.25">
      <c r="A14819" t="s">
        <v>235</v>
      </c>
      <c r="B14819" t="s">
        <v>243</v>
      </c>
      <c r="C14819" s="1">
        <v>0.30248008585112801</v>
      </c>
    </row>
    <row r="14820" spans="1:3" x14ac:dyDescent="0.25">
      <c r="A14820" t="s">
        <v>235</v>
      </c>
      <c r="B14820" t="s">
        <v>402</v>
      </c>
      <c r="C14820" s="1">
        <v>0.294965316235477</v>
      </c>
    </row>
    <row r="14821" spans="1:3" x14ac:dyDescent="0.25">
      <c r="A14821" t="s">
        <v>235</v>
      </c>
      <c r="B14821" t="s">
        <v>245</v>
      </c>
      <c r="C14821" s="1">
        <v>0.30656531262898001</v>
      </c>
    </row>
    <row r="14822" spans="1:3" x14ac:dyDescent="0.25">
      <c r="A14822" t="s">
        <v>235</v>
      </c>
      <c r="B14822" t="s">
        <v>361</v>
      </c>
      <c r="C14822" s="1">
        <v>0.29002562826780398</v>
      </c>
    </row>
    <row r="14823" spans="1:3" x14ac:dyDescent="0.25">
      <c r="A14823" t="s">
        <v>235</v>
      </c>
      <c r="B14823" t="s">
        <v>362</v>
      </c>
      <c r="C14823" s="1">
        <v>0.29203877413767798</v>
      </c>
    </row>
    <row r="14824" spans="1:3" x14ac:dyDescent="0.25">
      <c r="A14824" t="s">
        <v>235</v>
      </c>
      <c r="B14824" t="s">
        <v>246</v>
      </c>
      <c r="C14824" s="1">
        <v>0.28933300430189302</v>
      </c>
    </row>
    <row r="14825" spans="1:3" x14ac:dyDescent="0.25">
      <c r="A14825" t="s">
        <v>235</v>
      </c>
      <c r="B14825" t="s">
        <v>250</v>
      </c>
      <c r="C14825" s="1">
        <v>0.35625320181822601</v>
      </c>
    </row>
    <row r="14826" spans="1:3" x14ac:dyDescent="0.25">
      <c r="A14826" t="s">
        <v>235</v>
      </c>
      <c r="B14826" t="s">
        <v>152</v>
      </c>
      <c r="C14826" s="1">
        <v>0.30302727241316302</v>
      </c>
    </row>
    <row r="14827" spans="1:3" x14ac:dyDescent="0.25">
      <c r="A14827" t="s">
        <v>235</v>
      </c>
      <c r="B14827" t="s">
        <v>255</v>
      </c>
      <c r="C14827" s="1">
        <v>0.30125171625393499</v>
      </c>
    </row>
    <row r="14828" spans="1:3" x14ac:dyDescent="0.25">
      <c r="A14828" t="s">
        <v>235</v>
      </c>
      <c r="B14828" t="s">
        <v>365</v>
      </c>
      <c r="C14828" s="1">
        <v>0.31509252104690999</v>
      </c>
    </row>
    <row r="14829" spans="1:3" x14ac:dyDescent="0.25">
      <c r="A14829" t="s">
        <v>235</v>
      </c>
      <c r="B14829" t="s">
        <v>257</v>
      </c>
      <c r="C14829" s="1">
        <v>0.30020748835206501</v>
      </c>
    </row>
    <row r="14830" spans="1:3" x14ac:dyDescent="0.25">
      <c r="A14830" t="s">
        <v>235</v>
      </c>
      <c r="B14830" t="s">
        <v>369</v>
      </c>
      <c r="C14830" s="1">
        <v>0.32113510050419303</v>
      </c>
    </row>
    <row r="14831" spans="1:3" x14ac:dyDescent="0.25">
      <c r="A14831" t="s">
        <v>235</v>
      </c>
      <c r="B14831" t="s">
        <v>261</v>
      </c>
      <c r="C14831" s="1">
        <v>0.345572930774381</v>
      </c>
    </row>
    <row r="14832" spans="1:3" x14ac:dyDescent="0.25">
      <c r="A14832" t="s">
        <v>235</v>
      </c>
      <c r="B14832" t="s">
        <v>262</v>
      </c>
      <c r="C14832" s="1">
        <v>0.29391580497056802</v>
      </c>
    </row>
    <row r="14833" spans="1:3" x14ac:dyDescent="0.25">
      <c r="A14833" t="s">
        <v>235</v>
      </c>
      <c r="B14833" t="s">
        <v>383</v>
      </c>
      <c r="C14833" s="1">
        <v>0.30237810798148301</v>
      </c>
    </row>
    <row r="14834" spans="1:3" x14ac:dyDescent="0.25">
      <c r="A14834" t="s">
        <v>235</v>
      </c>
      <c r="B14834" t="s">
        <v>265</v>
      </c>
      <c r="C14834" s="1">
        <v>0.313752225381216</v>
      </c>
    </row>
    <row r="14835" spans="1:3" x14ac:dyDescent="0.25">
      <c r="A14835" t="s">
        <v>235</v>
      </c>
      <c r="B14835" t="s">
        <v>266</v>
      </c>
      <c r="C14835" s="1">
        <v>0.31203834253374302</v>
      </c>
    </row>
    <row r="14836" spans="1:3" x14ac:dyDescent="0.25">
      <c r="A14836" t="s">
        <v>235</v>
      </c>
      <c r="B14836" t="s">
        <v>267</v>
      </c>
      <c r="C14836" s="1">
        <v>0.34596039197180201</v>
      </c>
    </row>
    <row r="14837" spans="1:3" x14ac:dyDescent="0.25">
      <c r="A14837" t="s">
        <v>235</v>
      </c>
      <c r="B14837" t="s">
        <v>271</v>
      </c>
      <c r="C14837" s="1">
        <v>0.355384064668476</v>
      </c>
    </row>
    <row r="14838" spans="1:3" x14ac:dyDescent="0.25">
      <c r="A14838" t="s">
        <v>235</v>
      </c>
      <c r="B14838" t="s">
        <v>272</v>
      </c>
      <c r="C14838" s="1">
        <v>0.31426335714506698</v>
      </c>
    </row>
    <row r="14839" spans="1:3" x14ac:dyDescent="0.25">
      <c r="A14839" t="s">
        <v>235</v>
      </c>
      <c r="B14839" t="s">
        <v>153</v>
      </c>
      <c r="C14839" s="1">
        <v>0.34327465821067599</v>
      </c>
    </row>
    <row r="14840" spans="1:3" x14ac:dyDescent="0.25">
      <c r="A14840" t="s">
        <v>345</v>
      </c>
      <c r="B14840" t="s">
        <v>219</v>
      </c>
      <c r="C14840" s="1">
        <v>0.31498209448554698</v>
      </c>
    </row>
    <row r="14841" spans="1:3" x14ac:dyDescent="0.25">
      <c r="A14841" t="s">
        <v>345</v>
      </c>
      <c r="B14841" t="s">
        <v>350</v>
      </c>
      <c r="C14841" s="1">
        <v>0.31158122231770202</v>
      </c>
    </row>
    <row r="14842" spans="1:3" x14ac:dyDescent="0.25">
      <c r="A14842" t="s">
        <v>345</v>
      </c>
      <c r="B14842" t="s">
        <v>239</v>
      </c>
      <c r="C14842" s="1">
        <v>0.34053666415846501</v>
      </c>
    </row>
    <row r="14843" spans="1:3" x14ac:dyDescent="0.25">
      <c r="A14843" t="s">
        <v>345</v>
      </c>
      <c r="B14843" t="s">
        <v>142</v>
      </c>
      <c r="C14843" s="1">
        <v>0.316308663916957</v>
      </c>
    </row>
    <row r="14844" spans="1:3" x14ac:dyDescent="0.25">
      <c r="A14844" t="s">
        <v>345</v>
      </c>
      <c r="B14844" t="s">
        <v>242</v>
      </c>
      <c r="C14844" s="1">
        <v>0.34345173046644301</v>
      </c>
    </row>
    <row r="14845" spans="1:3" x14ac:dyDescent="0.25">
      <c r="A14845" t="s">
        <v>345</v>
      </c>
      <c r="B14845" t="s">
        <v>146</v>
      </c>
      <c r="C14845" s="1">
        <v>0.29359803374063898</v>
      </c>
    </row>
    <row r="14846" spans="1:3" x14ac:dyDescent="0.25">
      <c r="A14846" t="s">
        <v>345</v>
      </c>
      <c r="B14846" t="s">
        <v>243</v>
      </c>
      <c r="C14846" s="1">
        <v>0.29372339198949898</v>
      </c>
    </row>
    <row r="14847" spans="1:3" x14ac:dyDescent="0.25">
      <c r="A14847" t="s">
        <v>345</v>
      </c>
      <c r="B14847" t="s">
        <v>402</v>
      </c>
      <c r="C14847" s="1">
        <v>0.30462467848838298</v>
      </c>
    </row>
    <row r="14848" spans="1:3" x14ac:dyDescent="0.25">
      <c r="A14848" t="s">
        <v>345</v>
      </c>
      <c r="B14848" t="s">
        <v>250</v>
      </c>
      <c r="C14848" s="1">
        <v>0.35798999287281102</v>
      </c>
    </row>
    <row r="14849" spans="1:3" x14ac:dyDescent="0.25">
      <c r="A14849" t="s">
        <v>345</v>
      </c>
      <c r="B14849" t="s">
        <v>152</v>
      </c>
      <c r="C14849" s="1">
        <v>0.29551438995732998</v>
      </c>
    </row>
    <row r="14850" spans="1:3" x14ac:dyDescent="0.25">
      <c r="A14850" t="s">
        <v>345</v>
      </c>
      <c r="B14850" t="s">
        <v>365</v>
      </c>
      <c r="C14850" s="1">
        <v>0.33401443633232702</v>
      </c>
    </row>
    <row r="14851" spans="1:3" x14ac:dyDescent="0.25">
      <c r="A14851" t="s">
        <v>345</v>
      </c>
      <c r="B14851" t="s">
        <v>369</v>
      </c>
      <c r="C14851" s="1">
        <v>0.31452924333974802</v>
      </c>
    </row>
    <row r="14852" spans="1:3" x14ac:dyDescent="0.25">
      <c r="A14852" t="s">
        <v>345</v>
      </c>
      <c r="B14852" t="s">
        <v>261</v>
      </c>
      <c r="C14852" s="1">
        <v>0.34037519841969799</v>
      </c>
    </row>
    <row r="14853" spans="1:3" x14ac:dyDescent="0.25">
      <c r="A14853" t="s">
        <v>345</v>
      </c>
      <c r="B14853" t="s">
        <v>262</v>
      </c>
      <c r="C14853" s="1">
        <v>0.30317064912945202</v>
      </c>
    </row>
    <row r="14854" spans="1:3" x14ac:dyDescent="0.25">
      <c r="A14854" t="s">
        <v>345</v>
      </c>
      <c r="B14854" t="s">
        <v>383</v>
      </c>
      <c r="C14854" s="1">
        <v>0.32158910347656</v>
      </c>
    </row>
    <row r="14855" spans="1:3" x14ac:dyDescent="0.25">
      <c r="A14855" t="s">
        <v>345</v>
      </c>
      <c r="B14855" t="s">
        <v>267</v>
      </c>
      <c r="C14855" s="1">
        <v>0.30377872764363101</v>
      </c>
    </row>
    <row r="14856" spans="1:3" x14ac:dyDescent="0.25">
      <c r="A14856" t="s">
        <v>345</v>
      </c>
      <c r="B14856" t="s">
        <v>271</v>
      </c>
      <c r="C14856" s="1">
        <v>0.30240473732606998</v>
      </c>
    </row>
    <row r="14857" spans="1:3" x14ac:dyDescent="0.25">
      <c r="A14857" t="s">
        <v>345</v>
      </c>
      <c r="B14857" t="s">
        <v>153</v>
      </c>
      <c r="C14857" s="1">
        <v>0.314145048206595</v>
      </c>
    </row>
    <row r="14858" spans="1:3" x14ac:dyDescent="0.25">
      <c r="A14858" t="s">
        <v>424</v>
      </c>
      <c r="B14858" t="s">
        <v>141</v>
      </c>
      <c r="C14858" s="1">
        <v>0.28891010399273898</v>
      </c>
    </row>
    <row r="14859" spans="1:3" x14ac:dyDescent="0.25">
      <c r="A14859" t="s">
        <v>424</v>
      </c>
      <c r="B14859" t="s">
        <v>237</v>
      </c>
      <c r="C14859" s="1">
        <v>0.30549894620212897</v>
      </c>
    </row>
    <row r="14860" spans="1:3" x14ac:dyDescent="0.25">
      <c r="A14860" t="s">
        <v>424</v>
      </c>
      <c r="B14860" t="s">
        <v>239</v>
      </c>
      <c r="C14860" s="1">
        <v>0.30394949942348798</v>
      </c>
    </row>
    <row r="14861" spans="1:3" x14ac:dyDescent="0.25">
      <c r="A14861" t="s">
        <v>424</v>
      </c>
      <c r="B14861" t="s">
        <v>242</v>
      </c>
      <c r="C14861" s="1">
        <v>0.32132595259193703</v>
      </c>
    </row>
    <row r="14862" spans="1:3" x14ac:dyDescent="0.25">
      <c r="A14862" t="s">
        <v>424</v>
      </c>
      <c r="B14862" t="s">
        <v>253</v>
      </c>
      <c r="C14862" s="1">
        <v>0.30832049172904602</v>
      </c>
    </row>
    <row r="14863" spans="1:3" x14ac:dyDescent="0.25">
      <c r="A14863" t="s">
        <v>236</v>
      </c>
      <c r="B14863" t="s">
        <v>162</v>
      </c>
      <c r="C14863" s="1">
        <v>0.29262444609610699</v>
      </c>
    </row>
    <row r="14864" spans="1:3" x14ac:dyDescent="0.25">
      <c r="A14864" t="s">
        <v>236</v>
      </c>
      <c r="B14864" t="s">
        <v>192</v>
      </c>
      <c r="C14864" s="1">
        <v>0.29456037207963698</v>
      </c>
    </row>
    <row r="14865" spans="1:3" x14ac:dyDescent="0.25">
      <c r="A14865" t="s">
        <v>236</v>
      </c>
      <c r="B14865" t="s">
        <v>219</v>
      </c>
      <c r="C14865" s="1">
        <v>0.32444640146070902</v>
      </c>
    </row>
    <row r="14866" spans="1:3" x14ac:dyDescent="0.25">
      <c r="A14866" t="s">
        <v>236</v>
      </c>
      <c r="B14866" t="s">
        <v>141</v>
      </c>
      <c r="C14866" s="1">
        <v>0.319619829447708</v>
      </c>
    </row>
    <row r="14867" spans="1:3" x14ac:dyDescent="0.25">
      <c r="A14867" t="s">
        <v>236</v>
      </c>
      <c r="B14867" t="s">
        <v>350</v>
      </c>
      <c r="C14867" s="1">
        <v>0.33556992214021802</v>
      </c>
    </row>
    <row r="14868" spans="1:3" x14ac:dyDescent="0.25">
      <c r="A14868" t="s">
        <v>236</v>
      </c>
      <c r="B14868" t="s">
        <v>237</v>
      </c>
      <c r="C14868" s="1">
        <v>0.30117120185148699</v>
      </c>
    </row>
    <row r="14869" spans="1:3" x14ac:dyDescent="0.25">
      <c r="A14869" t="s">
        <v>236</v>
      </c>
      <c r="B14869" t="s">
        <v>239</v>
      </c>
      <c r="C14869" s="1">
        <v>0.319800927207889</v>
      </c>
    </row>
    <row r="14870" spans="1:3" x14ac:dyDescent="0.25">
      <c r="A14870" t="s">
        <v>236</v>
      </c>
      <c r="B14870" t="s">
        <v>142</v>
      </c>
      <c r="C14870" s="1">
        <v>0.290368242109873</v>
      </c>
    </row>
    <row r="14871" spans="1:3" x14ac:dyDescent="0.25">
      <c r="A14871" t="s">
        <v>236</v>
      </c>
      <c r="B14871" t="s">
        <v>242</v>
      </c>
      <c r="C14871" s="1">
        <v>0.34304706424314702</v>
      </c>
    </row>
    <row r="14872" spans="1:3" x14ac:dyDescent="0.25">
      <c r="A14872" t="s">
        <v>236</v>
      </c>
      <c r="B14872" t="s">
        <v>243</v>
      </c>
      <c r="C14872" s="1">
        <v>0.29486526973327398</v>
      </c>
    </row>
    <row r="14873" spans="1:3" x14ac:dyDescent="0.25">
      <c r="A14873" t="s">
        <v>236</v>
      </c>
      <c r="B14873" t="s">
        <v>402</v>
      </c>
      <c r="C14873" s="1">
        <v>0.30391941189023702</v>
      </c>
    </row>
    <row r="14874" spans="1:3" x14ac:dyDescent="0.25">
      <c r="A14874" t="s">
        <v>236</v>
      </c>
      <c r="B14874" t="s">
        <v>360</v>
      </c>
      <c r="C14874" s="1">
        <v>0.28946558505200298</v>
      </c>
    </row>
    <row r="14875" spans="1:3" x14ac:dyDescent="0.25">
      <c r="A14875" t="s">
        <v>236</v>
      </c>
      <c r="B14875" t="s">
        <v>361</v>
      </c>
      <c r="C14875" s="1">
        <v>0.32400584665267901</v>
      </c>
    </row>
    <row r="14876" spans="1:3" x14ac:dyDescent="0.25">
      <c r="A14876" t="s">
        <v>236</v>
      </c>
      <c r="B14876" t="s">
        <v>246</v>
      </c>
      <c r="C14876" s="1">
        <v>0.341798251524986</v>
      </c>
    </row>
    <row r="14877" spans="1:3" x14ac:dyDescent="0.25">
      <c r="A14877" t="s">
        <v>236</v>
      </c>
      <c r="B14877" t="s">
        <v>247</v>
      </c>
      <c r="C14877" s="1">
        <v>0.292482804729773</v>
      </c>
    </row>
    <row r="14878" spans="1:3" x14ac:dyDescent="0.25">
      <c r="A14878" t="s">
        <v>236</v>
      </c>
      <c r="B14878" t="s">
        <v>250</v>
      </c>
      <c r="C14878" s="1">
        <v>0.34739255019377902</v>
      </c>
    </row>
    <row r="14879" spans="1:3" x14ac:dyDescent="0.25">
      <c r="A14879" t="s">
        <v>236</v>
      </c>
      <c r="B14879" t="s">
        <v>365</v>
      </c>
      <c r="C14879" s="1">
        <v>0.32866898857285098</v>
      </c>
    </row>
    <row r="14880" spans="1:3" x14ac:dyDescent="0.25">
      <c r="A14880" t="s">
        <v>236</v>
      </c>
      <c r="B14880" t="s">
        <v>404</v>
      </c>
      <c r="C14880" s="1">
        <v>0.30426144993986798</v>
      </c>
    </row>
    <row r="14881" spans="1:3" x14ac:dyDescent="0.25">
      <c r="A14881" t="s">
        <v>236</v>
      </c>
      <c r="B14881" t="s">
        <v>366</v>
      </c>
      <c r="C14881" s="1">
        <v>0.33764674686034601</v>
      </c>
    </row>
    <row r="14882" spans="1:3" x14ac:dyDescent="0.25">
      <c r="A14882" t="s">
        <v>236</v>
      </c>
      <c r="B14882" t="s">
        <v>368</v>
      </c>
      <c r="C14882" s="1">
        <v>0.33708591114533298</v>
      </c>
    </row>
    <row r="14883" spans="1:3" x14ac:dyDescent="0.25">
      <c r="A14883" t="s">
        <v>236</v>
      </c>
      <c r="B14883" t="s">
        <v>416</v>
      </c>
      <c r="C14883" s="1">
        <v>0.32280669743472201</v>
      </c>
    </row>
    <row r="14884" spans="1:3" x14ac:dyDescent="0.25">
      <c r="A14884" t="s">
        <v>236</v>
      </c>
      <c r="B14884" t="s">
        <v>369</v>
      </c>
      <c r="C14884" s="1">
        <v>0.30478272304887299</v>
      </c>
    </row>
    <row r="14885" spans="1:3" x14ac:dyDescent="0.25">
      <c r="A14885" t="s">
        <v>236</v>
      </c>
      <c r="B14885" t="s">
        <v>261</v>
      </c>
      <c r="C14885" s="1">
        <v>0.36498973531525702</v>
      </c>
    </row>
    <row r="14886" spans="1:3" x14ac:dyDescent="0.25">
      <c r="A14886" t="s">
        <v>236</v>
      </c>
      <c r="B14886" t="s">
        <v>262</v>
      </c>
      <c r="C14886" s="1">
        <v>0.34573176193729599</v>
      </c>
    </row>
    <row r="14887" spans="1:3" x14ac:dyDescent="0.25">
      <c r="A14887" t="s">
        <v>236</v>
      </c>
      <c r="B14887" t="s">
        <v>383</v>
      </c>
      <c r="C14887" s="1">
        <v>0.33929802205670301</v>
      </c>
    </row>
    <row r="14888" spans="1:3" x14ac:dyDescent="0.25">
      <c r="A14888" t="s">
        <v>236</v>
      </c>
      <c r="B14888" t="s">
        <v>266</v>
      </c>
      <c r="C14888" s="1">
        <v>0.29432123870614801</v>
      </c>
    </row>
    <row r="14889" spans="1:3" x14ac:dyDescent="0.25">
      <c r="A14889" t="s">
        <v>236</v>
      </c>
      <c r="B14889" t="s">
        <v>267</v>
      </c>
      <c r="C14889" s="1">
        <v>0.33202927343495098</v>
      </c>
    </row>
    <row r="14890" spans="1:3" x14ac:dyDescent="0.25">
      <c r="A14890" t="s">
        <v>236</v>
      </c>
      <c r="B14890" t="s">
        <v>271</v>
      </c>
      <c r="C14890" s="1">
        <v>0.34034477666616603</v>
      </c>
    </row>
    <row r="14891" spans="1:3" x14ac:dyDescent="0.25">
      <c r="A14891" t="s">
        <v>236</v>
      </c>
      <c r="B14891" t="s">
        <v>407</v>
      </c>
      <c r="C14891" s="1">
        <v>0.29261084722161301</v>
      </c>
    </row>
    <row r="14892" spans="1:3" x14ac:dyDescent="0.25">
      <c r="A14892" t="s">
        <v>236</v>
      </c>
      <c r="B14892" t="s">
        <v>272</v>
      </c>
      <c r="C14892" s="1">
        <v>0.29484259676352598</v>
      </c>
    </row>
    <row r="14893" spans="1:3" x14ac:dyDescent="0.25">
      <c r="A14893" t="s">
        <v>236</v>
      </c>
      <c r="B14893" t="s">
        <v>153</v>
      </c>
      <c r="C14893" s="1">
        <v>0.30459727002077802</v>
      </c>
    </row>
    <row r="14894" spans="1:3" x14ac:dyDescent="0.25">
      <c r="A14894" t="s">
        <v>141</v>
      </c>
      <c r="B14894" t="s">
        <v>155</v>
      </c>
      <c r="C14894" s="1">
        <v>0.32263071096699603</v>
      </c>
    </row>
    <row r="14895" spans="1:3" x14ac:dyDescent="0.25">
      <c r="A14895" t="s">
        <v>141</v>
      </c>
      <c r="B14895" t="s">
        <v>162</v>
      </c>
      <c r="C14895" s="1">
        <v>0.34953957825919901</v>
      </c>
    </row>
    <row r="14896" spans="1:3" x14ac:dyDescent="0.25">
      <c r="A14896" t="s">
        <v>141</v>
      </c>
      <c r="B14896" t="s">
        <v>118</v>
      </c>
      <c r="C14896" s="1">
        <v>0.30557150652313197</v>
      </c>
    </row>
    <row r="14897" spans="1:3" x14ac:dyDescent="0.25">
      <c r="A14897" t="s">
        <v>141</v>
      </c>
      <c r="B14897" t="s">
        <v>384</v>
      </c>
      <c r="C14897" s="1">
        <v>0.29475434206701701</v>
      </c>
    </row>
    <row r="14898" spans="1:3" x14ac:dyDescent="0.25">
      <c r="A14898" t="s">
        <v>141</v>
      </c>
      <c r="B14898" t="s">
        <v>303</v>
      </c>
      <c r="C14898" s="1">
        <v>0.31866701879707099</v>
      </c>
    </row>
    <row r="14899" spans="1:3" x14ac:dyDescent="0.25">
      <c r="A14899" t="s">
        <v>141</v>
      </c>
      <c r="B14899" t="s">
        <v>192</v>
      </c>
      <c r="C14899" s="1">
        <v>0.32677967585911899</v>
      </c>
    </row>
    <row r="14900" spans="1:3" x14ac:dyDescent="0.25">
      <c r="A14900" t="s">
        <v>141</v>
      </c>
      <c r="B14900" t="s">
        <v>219</v>
      </c>
      <c r="C14900" s="1">
        <v>0.327955961555153</v>
      </c>
    </row>
    <row r="14901" spans="1:3" x14ac:dyDescent="0.25">
      <c r="A14901" t="s">
        <v>141</v>
      </c>
      <c r="B14901" t="s">
        <v>344</v>
      </c>
      <c r="C14901" s="1">
        <v>0.32164542764531501</v>
      </c>
    </row>
    <row r="14902" spans="1:3" x14ac:dyDescent="0.25">
      <c r="A14902" t="s">
        <v>141</v>
      </c>
      <c r="B14902" t="s">
        <v>401</v>
      </c>
      <c r="C14902" s="1">
        <v>0.31584012261314798</v>
      </c>
    </row>
    <row r="14903" spans="1:3" x14ac:dyDescent="0.25">
      <c r="A14903" t="s">
        <v>141</v>
      </c>
      <c r="B14903" t="s">
        <v>346</v>
      </c>
      <c r="C14903" s="1">
        <v>0.32820644089113898</v>
      </c>
    </row>
    <row r="14904" spans="1:3" x14ac:dyDescent="0.25">
      <c r="A14904" t="s">
        <v>141</v>
      </c>
      <c r="B14904" t="s">
        <v>348</v>
      </c>
      <c r="C14904" s="1">
        <v>0.30046868200158799</v>
      </c>
    </row>
    <row r="14905" spans="1:3" x14ac:dyDescent="0.25">
      <c r="A14905" t="s">
        <v>141</v>
      </c>
      <c r="B14905" t="s">
        <v>349</v>
      </c>
      <c r="C14905" s="1">
        <v>0.31198016183347799</v>
      </c>
    </row>
    <row r="14906" spans="1:3" x14ac:dyDescent="0.25">
      <c r="A14906" t="s">
        <v>141</v>
      </c>
      <c r="B14906" t="s">
        <v>350</v>
      </c>
      <c r="C14906" s="1">
        <v>0.30303394228207903</v>
      </c>
    </row>
    <row r="14907" spans="1:3" x14ac:dyDescent="0.25">
      <c r="A14907" t="s">
        <v>141</v>
      </c>
      <c r="B14907" t="s">
        <v>388</v>
      </c>
      <c r="C14907" s="1">
        <v>0.30505345696054997</v>
      </c>
    </row>
    <row r="14908" spans="1:3" x14ac:dyDescent="0.25">
      <c r="A14908" t="s">
        <v>141</v>
      </c>
      <c r="B14908" t="s">
        <v>237</v>
      </c>
      <c r="C14908" s="1">
        <v>0.34301720991691798</v>
      </c>
    </row>
    <row r="14909" spans="1:3" x14ac:dyDescent="0.25">
      <c r="A14909" t="s">
        <v>141</v>
      </c>
      <c r="B14909" t="s">
        <v>239</v>
      </c>
      <c r="C14909" s="1">
        <v>0.35335876603557698</v>
      </c>
    </row>
    <row r="14910" spans="1:3" x14ac:dyDescent="0.25">
      <c r="A14910" t="s">
        <v>141</v>
      </c>
      <c r="B14910" t="s">
        <v>142</v>
      </c>
      <c r="C14910" s="1">
        <v>0.32464116348527999</v>
      </c>
    </row>
    <row r="14911" spans="1:3" x14ac:dyDescent="0.25">
      <c r="A14911" t="s">
        <v>141</v>
      </c>
      <c r="B14911" t="s">
        <v>143</v>
      </c>
      <c r="C14911" s="1">
        <v>0.31515958480436701</v>
      </c>
    </row>
    <row r="14912" spans="1:3" x14ac:dyDescent="0.25">
      <c r="A14912" t="s">
        <v>141</v>
      </c>
      <c r="B14912" t="s">
        <v>240</v>
      </c>
      <c r="C14912" s="1">
        <v>0.30727180672159798</v>
      </c>
    </row>
    <row r="14913" spans="1:3" x14ac:dyDescent="0.25">
      <c r="A14913" t="s">
        <v>141</v>
      </c>
      <c r="B14913" t="s">
        <v>425</v>
      </c>
      <c r="C14913" s="1">
        <v>0.30382955881395601</v>
      </c>
    </row>
    <row r="14914" spans="1:3" x14ac:dyDescent="0.25">
      <c r="A14914" t="s">
        <v>141</v>
      </c>
      <c r="B14914" t="s">
        <v>241</v>
      </c>
      <c r="C14914" s="1">
        <v>0.32173017489336603</v>
      </c>
    </row>
    <row r="14915" spans="1:3" x14ac:dyDescent="0.25">
      <c r="A14915" t="s">
        <v>141</v>
      </c>
      <c r="B14915" t="s">
        <v>353</v>
      </c>
      <c r="C14915" s="1">
        <v>0.29129405804766401</v>
      </c>
    </row>
    <row r="14916" spans="1:3" x14ac:dyDescent="0.25">
      <c r="A14916" t="s">
        <v>141</v>
      </c>
      <c r="B14916" t="s">
        <v>242</v>
      </c>
      <c r="C14916" s="1">
        <v>0.37752597056554599</v>
      </c>
    </row>
    <row r="14917" spans="1:3" x14ac:dyDescent="0.25">
      <c r="A14917" t="s">
        <v>141</v>
      </c>
      <c r="B14917" t="s">
        <v>426</v>
      </c>
      <c r="C14917" s="1">
        <v>0.30120409088641498</v>
      </c>
    </row>
    <row r="14918" spans="1:3" x14ac:dyDescent="0.25">
      <c r="A14918" t="s">
        <v>141</v>
      </c>
      <c r="B14918" t="s">
        <v>144</v>
      </c>
      <c r="C14918" s="1">
        <v>0.29566961992111801</v>
      </c>
    </row>
    <row r="14919" spans="1:3" x14ac:dyDescent="0.25">
      <c r="A14919" t="s">
        <v>141</v>
      </c>
      <c r="B14919" t="s">
        <v>354</v>
      </c>
      <c r="C14919" s="1">
        <v>0.30509037300293801</v>
      </c>
    </row>
    <row r="14920" spans="1:3" x14ac:dyDescent="0.25">
      <c r="A14920" t="s">
        <v>141</v>
      </c>
      <c r="B14920" t="s">
        <v>355</v>
      </c>
      <c r="C14920" s="1">
        <v>0.32192297738232201</v>
      </c>
    </row>
    <row r="14921" spans="1:3" x14ac:dyDescent="0.25">
      <c r="A14921" t="s">
        <v>141</v>
      </c>
      <c r="B14921" t="s">
        <v>145</v>
      </c>
      <c r="C14921" s="1">
        <v>0.302296970269055</v>
      </c>
    </row>
    <row r="14922" spans="1:3" x14ac:dyDescent="0.25">
      <c r="A14922" t="s">
        <v>141</v>
      </c>
      <c r="B14922" t="s">
        <v>146</v>
      </c>
      <c r="C14922" s="1">
        <v>0.32886652577837999</v>
      </c>
    </row>
    <row r="14923" spans="1:3" x14ac:dyDescent="0.25">
      <c r="A14923" t="s">
        <v>141</v>
      </c>
      <c r="B14923" t="s">
        <v>357</v>
      </c>
      <c r="C14923" s="1">
        <v>0.30030424171486397</v>
      </c>
    </row>
    <row r="14924" spans="1:3" x14ac:dyDescent="0.25">
      <c r="A14924" t="s">
        <v>141</v>
      </c>
      <c r="B14924" t="s">
        <v>243</v>
      </c>
      <c r="C14924" s="1">
        <v>0.34279890333791402</v>
      </c>
    </row>
    <row r="14925" spans="1:3" x14ac:dyDescent="0.25">
      <c r="A14925" t="s">
        <v>141</v>
      </c>
      <c r="B14925" t="s">
        <v>358</v>
      </c>
      <c r="C14925" s="1">
        <v>0.31473070146475302</v>
      </c>
    </row>
    <row r="14926" spans="1:3" x14ac:dyDescent="0.25">
      <c r="A14926" t="s">
        <v>141</v>
      </c>
      <c r="B14926" t="s">
        <v>147</v>
      </c>
      <c r="C14926" s="1">
        <v>0.33282624254452903</v>
      </c>
    </row>
    <row r="14927" spans="1:3" x14ac:dyDescent="0.25">
      <c r="A14927" t="s">
        <v>141</v>
      </c>
      <c r="B14927" t="s">
        <v>427</v>
      </c>
      <c r="C14927" s="1">
        <v>0.31447864441544499</v>
      </c>
    </row>
    <row r="14928" spans="1:3" x14ac:dyDescent="0.25">
      <c r="A14928" t="s">
        <v>141</v>
      </c>
      <c r="B14928" t="s">
        <v>148</v>
      </c>
      <c r="C14928" s="1">
        <v>0.30708687555682701</v>
      </c>
    </row>
    <row r="14929" spans="1:3" x14ac:dyDescent="0.25">
      <c r="A14929" t="s">
        <v>141</v>
      </c>
      <c r="B14929" t="s">
        <v>244</v>
      </c>
      <c r="C14929" s="1">
        <v>0.31771974252565299</v>
      </c>
    </row>
    <row r="14930" spans="1:3" x14ac:dyDescent="0.25">
      <c r="A14930" t="s">
        <v>141</v>
      </c>
      <c r="B14930" t="s">
        <v>245</v>
      </c>
      <c r="C14930" s="1">
        <v>0.324084610457265</v>
      </c>
    </row>
    <row r="14931" spans="1:3" x14ac:dyDescent="0.25">
      <c r="A14931" t="s">
        <v>141</v>
      </c>
      <c r="B14931" t="s">
        <v>359</v>
      </c>
      <c r="C14931" s="1">
        <v>0.32709215867937202</v>
      </c>
    </row>
    <row r="14932" spans="1:3" x14ac:dyDescent="0.25">
      <c r="A14932" t="s">
        <v>141</v>
      </c>
      <c r="B14932" t="s">
        <v>360</v>
      </c>
      <c r="C14932" s="1">
        <v>0.32912479361476399</v>
      </c>
    </row>
    <row r="14933" spans="1:3" x14ac:dyDescent="0.25">
      <c r="A14933" t="s">
        <v>141</v>
      </c>
      <c r="B14933" t="s">
        <v>361</v>
      </c>
      <c r="C14933" s="1">
        <v>0.33683117256016498</v>
      </c>
    </row>
    <row r="14934" spans="1:3" x14ac:dyDescent="0.25">
      <c r="A14934" t="s">
        <v>141</v>
      </c>
      <c r="B14934" t="s">
        <v>246</v>
      </c>
      <c r="C14934" s="1">
        <v>0.31992931220315701</v>
      </c>
    </row>
    <row r="14935" spans="1:3" x14ac:dyDescent="0.25">
      <c r="A14935" t="s">
        <v>141</v>
      </c>
      <c r="B14935" t="s">
        <v>247</v>
      </c>
      <c r="C14935" s="1">
        <v>0.34483560911337302</v>
      </c>
    </row>
    <row r="14936" spans="1:3" x14ac:dyDescent="0.25">
      <c r="A14936" t="s">
        <v>141</v>
      </c>
      <c r="B14936" t="s">
        <v>249</v>
      </c>
      <c r="C14936" s="1">
        <v>0.32987784921138102</v>
      </c>
    </row>
    <row r="14937" spans="1:3" x14ac:dyDescent="0.25">
      <c r="A14937" t="s">
        <v>141</v>
      </c>
      <c r="B14937" t="s">
        <v>389</v>
      </c>
      <c r="C14937" s="1">
        <v>0.32236401397734299</v>
      </c>
    </row>
    <row r="14938" spans="1:3" x14ac:dyDescent="0.25">
      <c r="A14938" t="s">
        <v>141</v>
      </c>
      <c r="B14938" t="s">
        <v>403</v>
      </c>
      <c r="C14938" s="1">
        <v>0.31837188596406002</v>
      </c>
    </row>
    <row r="14939" spans="1:3" x14ac:dyDescent="0.25">
      <c r="A14939" t="s">
        <v>141</v>
      </c>
      <c r="B14939" t="s">
        <v>150</v>
      </c>
      <c r="C14939" s="1">
        <v>0.32933371120744298</v>
      </c>
    </row>
    <row r="14940" spans="1:3" x14ac:dyDescent="0.25">
      <c r="A14940" t="s">
        <v>141</v>
      </c>
      <c r="B14940" t="s">
        <v>151</v>
      </c>
      <c r="C14940" s="1">
        <v>0.313499412004624</v>
      </c>
    </row>
    <row r="14941" spans="1:3" x14ac:dyDescent="0.25">
      <c r="A14941" t="s">
        <v>141</v>
      </c>
      <c r="B14941" t="s">
        <v>250</v>
      </c>
      <c r="C14941" s="1">
        <v>0.34685499513700202</v>
      </c>
    </row>
    <row r="14942" spans="1:3" x14ac:dyDescent="0.25">
      <c r="A14942" t="s">
        <v>141</v>
      </c>
      <c r="B14942" t="s">
        <v>364</v>
      </c>
      <c r="C14942" s="1">
        <v>0.32170936404327199</v>
      </c>
    </row>
    <row r="14943" spans="1:3" x14ac:dyDescent="0.25">
      <c r="A14943" t="s">
        <v>141</v>
      </c>
      <c r="B14943" t="s">
        <v>390</v>
      </c>
      <c r="C14943" s="1">
        <v>0.32788243068651701</v>
      </c>
    </row>
    <row r="14944" spans="1:3" x14ac:dyDescent="0.25">
      <c r="A14944" t="s">
        <v>141</v>
      </c>
      <c r="B14944" t="s">
        <v>251</v>
      </c>
      <c r="C14944" s="1">
        <v>0.29785785902601403</v>
      </c>
    </row>
    <row r="14945" spans="1:3" x14ac:dyDescent="0.25">
      <c r="A14945" t="s">
        <v>141</v>
      </c>
      <c r="B14945" t="s">
        <v>253</v>
      </c>
      <c r="C14945" s="1">
        <v>0.33267668889159302</v>
      </c>
    </row>
    <row r="14946" spans="1:3" x14ac:dyDescent="0.25">
      <c r="A14946" t="s">
        <v>141</v>
      </c>
      <c r="B14946" t="s">
        <v>152</v>
      </c>
      <c r="C14946" s="1">
        <v>0.322228603655414</v>
      </c>
    </row>
    <row r="14947" spans="1:3" x14ac:dyDescent="0.25">
      <c r="A14947" t="s">
        <v>141</v>
      </c>
      <c r="B14947" t="s">
        <v>254</v>
      </c>
      <c r="C14947" s="1">
        <v>0.32587481390914902</v>
      </c>
    </row>
    <row r="14948" spans="1:3" x14ac:dyDescent="0.25">
      <c r="A14948" t="s">
        <v>141</v>
      </c>
      <c r="B14948" t="s">
        <v>255</v>
      </c>
      <c r="C14948" s="1">
        <v>0.32980632648139602</v>
      </c>
    </row>
    <row r="14949" spans="1:3" x14ac:dyDescent="0.25">
      <c r="A14949" t="s">
        <v>141</v>
      </c>
      <c r="B14949" t="s">
        <v>365</v>
      </c>
      <c r="C14949" s="1">
        <v>0.33101586056877802</v>
      </c>
    </row>
    <row r="14950" spans="1:3" x14ac:dyDescent="0.25">
      <c r="A14950" t="s">
        <v>141</v>
      </c>
      <c r="B14950" t="s">
        <v>256</v>
      </c>
      <c r="C14950" s="1">
        <v>0.30850586115308498</v>
      </c>
    </row>
    <row r="14951" spans="1:3" x14ac:dyDescent="0.25">
      <c r="A14951" t="s">
        <v>141</v>
      </c>
      <c r="B14951" t="s">
        <v>404</v>
      </c>
      <c r="C14951" s="1">
        <v>0.329565094304694</v>
      </c>
    </row>
    <row r="14952" spans="1:3" x14ac:dyDescent="0.25">
      <c r="A14952" t="s">
        <v>141</v>
      </c>
      <c r="B14952" t="s">
        <v>257</v>
      </c>
      <c r="C14952" s="1">
        <v>0.294063455495853</v>
      </c>
    </row>
    <row r="14953" spans="1:3" x14ac:dyDescent="0.25">
      <c r="A14953" t="s">
        <v>141</v>
      </c>
      <c r="B14953" t="s">
        <v>368</v>
      </c>
      <c r="C14953" s="1">
        <v>0.315135419884082</v>
      </c>
    </row>
    <row r="14954" spans="1:3" x14ac:dyDescent="0.25">
      <c r="A14954" t="s">
        <v>141</v>
      </c>
      <c r="B14954" t="s">
        <v>258</v>
      </c>
      <c r="C14954" s="1">
        <v>0.29615080466764099</v>
      </c>
    </row>
    <row r="14955" spans="1:3" x14ac:dyDescent="0.25">
      <c r="A14955" t="s">
        <v>141</v>
      </c>
      <c r="B14955" t="s">
        <v>259</v>
      </c>
      <c r="C14955" s="1">
        <v>0.30431857953389302</v>
      </c>
    </row>
    <row r="14956" spans="1:3" x14ac:dyDescent="0.25">
      <c r="A14956" t="s">
        <v>141</v>
      </c>
      <c r="B14956" t="s">
        <v>416</v>
      </c>
      <c r="C14956" s="1">
        <v>0.31361472108659699</v>
      </c>
    </row>
    <row r="14957" spans="1:3" x14ac:dyDescent="0.25">
      <c r="A14957" t="s">
        <v>141</v>
      </c>
      <c r="B14957" t="s">
        <v>369</v>
      </c>
      <c r="C14957" s="1">
        <v>0.309447870369918</v>
      </c>
    </row>
    <row r="14958" spans="1:3" x14ac:dyDescent="0.25">
      <c r="A14958" t="s">
        <v>141</v>
      </c>
      <c r="B14958" t="s">
        <v>371</v>
      </c>
      <c r="C14958" s="1">
        <v>0.35040433610878502</v>
      </c>
    </row>
    <row r="14959" spans="1:3" x14ac:dyDescent="0.25">
      <c r="A14959" t="s">
        <v>141</v>
      </c>
      <c r="B14959" t="s">
        <v>405</v>
      </c>
      <c r="C14959" s="1">
        <v>0.31928154360250099</v>
      </c>
    </row>
    <row r="14960" spans="1:3" x14ac:dyDescent="0.25">
      <c r="A14960" t="s">
        <v>141</v>
      </c>
      <c r="B14960" t="s">
        <v>261</v>
      </c>
      <c r="C14960" s="1">
        <v>0.32752182901232701</v>
      </c>
    </row>
    <row r="14961" spans="1:3" x14ac:dyDescent="0.25">
      <c r="A14961" t="s">
        <v>141</v>
      </c>
      <c r="B14961" t="s">
        <v>262</v>
      </c>
      <c r="C14961" s="1">
        <v>0.306548069322293</v>
      </c>
    </row>
    <row r="14962" spans="1:3" x14ac:dyDescent="0.25">
      <c r="A14962" t="s">
        <v>141</v>
      </c>
      <c r="B14962" t="s">
        <v>417</v>
      </c>
      <c r="C14962" s="1">
        <v>0.32503009339567701</v>
      </c>
    </row>
    <row r="14963" spans="1:3" x14ac:dyDescent="0.25">
      <c r="A14963" t="s">
        <v>141</v>
      </c>
      <c r="B14963" t="s">
        <v>263</v>
      </c>
      <c r="C14963" s="1">
        <v>0.31161998172220601</v>
      </c>
    </row>
    <row r="14964" spans="1:3" x14ac:dyDescent="0.25">
      <c r="A14964" t="s">
        <v>141</v>
      </c>
      <c r="B14964" t="s">
        <v>264</v>
      </c>
      <c r="C14964" s="1">
        <v>0.35044105010603399</v>
      </c>
    </row>
    <row r="14965" spans="1:3" x14ac:dyDescent="0.25">
      <c r="A14965" t="s">
        <v>141</v>
      </c>
      <c r="B14965" t="s">
        <v>372</v>
      </c>
      <c r="C14965" s="1">
        <v>0.325819876771763</v>
      </c>
    </row>
    <row r="14966" spans="1:3" x14ac:dyDescent="0.25">
      <c r="A14966" t="s">
        <v>141</v>
      </c>
      <c r="B14966" t="s">
        <v>383</v>
      </c>
      <c r="C14966" s="1">
        <v>0.30933919155085798</v>
      </c>
    </row>
    <row r="14967" spans="1:3" x14ac:dyDescent="0.25">
      <c r="A14967" t="s">
        <v>141</v>
      </c>
      <c r="B14967" t="s">
        <v>429</v>
      </c>
      <c r="C14967" s="1">
        <v>0.30159127918510797</v>
      </c>
    </row>
    <row r="14968" spans="1:3" x14ac:dyDescent="0.25">
      <c r="A14968" t="s">
        <v>141</v>
      </c>
      <c r="B14968" t="s">
        <v>430</v>
      </c>
      <c r="C14968" s="1">
        <v>0.29277120417963598</v>
      </c>
    </row>
    <row r="14969" spans="1:3" x14ac:dyDescent="0.25">
      <c r="A14969" t="s">
        <v>141</v>
      </c>
      <c r="B14969" t="s">
        <v>265</v>
      </c>
      <c r="C14969" s="1">
        <v>0.31225039383488001</v>
      </c>
    </row>
    <row r="14970" spans="1:3" x14ac:dyDescent="0.25">
      <c r="A14970" t="s">
        <v>141</v>
      </c>
      <c r="B14970" t="s">
        <v>406</v>
      </c>
      <c r="C14970" s="1">
        <v>0.31796102677020299</v>
      </c>
    </row>
    <row r="14971" spans="1:3" x14ac:dyDescent="0.25">
      <c r="A14971" t="s">
        <v>141</v>
      </c>
      <c r="B14971" t="s">
        <v>266</v>
      </c>
      <c r="C14971" s="1">
        <v>0.30547471523786501</v>
      </c>
    </row>
    <row r="14972" spans="1:3" x14ac:dyDescent="0.25">
      <c r="A14972" t="s">
        <v>141</v>
      </c>
      <c r="B14972" t="s">
        <v>267</v>
      </c>
      <c r="C14972" s="1">
        <v>0.33586162134085101</v>
      </c>
    </row>
    <row r="14973" spans="1:3" x14ac:dyDescent="0.25">
      <c r="A14973" t="s">
        <v>141</v>
      </c>
      <c r="B14973" t="s">
        <v>268</v>
      </c>
      <c r="C14973" s="1">
        <v>0.33843994477713402</v>
      </c>
    </row>
    <row r="14974" spans="1:3" x14ac:dyDescent="0.25">
      <c r="A14974" t="s">
        <v>141</v>
      </c>
      <c r="B14974" t="s">
        <v>269</v>
      </c>
      <c r="C14974" s="1">
        <v>0.29236268035712198</v>
      </c>
    </row>
    <row r="14975" spans="1:3" x14ac:dyDescent="0.25">
      <c r="A14975" t="s">
        <v>141</v>
      </c>
      <c r="B14975" t="s">
        <v>270</v>
      </c>
      <c r="C14975" s="1">
        <v>0.32568911001184903</v>
      </c>
    </row>
    <row r="14976" spans="1:3" x14ac:dyDescent="0.25">
      <c r="A14976" t="s">
        <v>141</v>
      </c>
      <c r="B14976" t="s">
        <v>271</v>
      </c>
      <c r="C14976" s="1">
        <v>0.33530418701848902</v>
      </c>
    </row>
    <row r="14977" spans="1:3" x14ac:dyDescent="0.25">
      <c r="A14977" t="s">
        <v>141</v>
      </c>
      <c r="B14977" t="s">
        <v>407</v>
      </c>
      <c r="C14977" s="1">
        <v>0.30486298626052699</v>
      </c>
    </row>
    <row r="14978" spans="1:3" x14ac:dyDescent="0.25">
      <c r="A14978" t="s">
        <v>141</v>
      </c>
      <c r="B14978" t="s">
        <v>375</v>
      </c>
      <c r="C14978" s="1">
        <v>0.31865371267637999</v>
      </c>
    </row>
    <row r="14979" spans="1:3" x14ac:dyDescent="0.25">
      <c r="A14979" t="s">
        <v>141</v>
      </c>
      <c r="B14979" t="s">
        <v>272</v>
      </c>
      <c r="C14979" s="1">
        <v>0.32379526241760997</v>
      </c>
    </row>
    <row r="14980" spans="1:3" x14ac:dyDescent="0.25">
      <c r="A14980" t="s">
        <v>141</v>
      </c>
      <c r="B14980" t="s">
        <v>377</v>
      </c>
      <c r="C14980" s="1">
        <v>0.30382004744576702</v>
      </c>
    </row>
    <row r="14981" spans="1:3" x14ac:dyDescent="0.25">
      <c r="A14981" t="s">
        <v>141</v>
      </c>
      <c r="B14981" t="s">
        <v>431</v>
      </c>
      <c r="C14981" s="1">
        <v>0.33238094742436602</v>
      </c>
    </row>
    <row r="14982" spans="1:3" x14ac:dyDescent="0.25">
      <c r="A14982" t="s">
        <v>141</v>
      </c>
      <c r="B14982" t="s">
        <v>408</v>
      </c>
      <c r="C14982" s="1">
        <v>0.30905875920991399</v>
      </c>
    </row>
    <row r="14983" spans="1:3" x14ac:dyDescent="0.25">
      <c r="A14983" t="s">
        <v>141</v>
      </c>
      <c r="B14983" t="s">
        <v>153</v>
      </c>
      <c r="C14983" s="1">
        <v>0.33284853493998601</v>
      </c>
    </row>
    <row r="14984" spans="1:3" x14ac:dyDescent="0.25">
      <c r="A14984" t="s">
        <v>401</v>
      </c>
      <c r="B14984" t="s">
        <v>152</v>
      </c>
      <c r="C14984" s="1">
        <v>0.299862424230387</v>
      </c>
    </row>
    <row r="14985" spans="1:3" x14ac:dyDescent="0.25">
      <c r="A14985" t="s">
        <v>401</v>
      </c>
      <c r="B14985" t="s">
        <v>383</v>
      </c>
      <c r="C14985" s="1">
        <v>0.31423912620582101</v>
      </c>
    </row>
    <row r="14986" spans="1:3" x14ac:dyDescent="0.25">
      <c r="A14986" t="s">
        <v>346</v>
      </c>
      <c r="B14986" t="s">
        <v>162</v>
      </c>
      <c r="C14986" s="1">
        <v>0.32157160084333902</v>
      </c>
    </row>
    <row r="14987" spans="1:3" x14ac:dyDescent="0.25">
      <c r="A14987" t="s">
        <v>346</v>
      </c>
      <c r="B14987" t="s">
        <v>219</v>
      </c>
      <c r="C14987" s="1">
        <v>0.30830927348021298</v>
      </c>
    </row>
    <row r="14988" spans="1:3" x14ac:dyDescent="0.25">
      <c r="A14988" t="s">
        <v>346</v>
      </c>
      <c r="B14988" t="s">
        <v>344</v>
      </c>
      <c r="C14988" s="1">
        <v>0.300571860285471</v>
      </c>
    </row>
    <row r="14989" spans="1:3" x14ac:dyDescent="0.25">
      <c r="A14989" t="s">
        <v>346</v>
      </c>
      <c r="B14989" t="s">
        <v>237</v>
      </c>
      <c r="C14989" s="1">
        <v>0.324895109147609</v>
      </c>
    </row>
    <row r="14990" spans="1:3" x14ac:dyDescent="0.25">
      <c r="A14990" t="s">
        <v>346</v>
      </c>
      <c r="B14990" t="s">
        <v>239</v>
      </c>
      <c r="C14990" s="1">
        <v>0.34010186709187001</v>
      </c>
    </row>
    <row r="14991" spans="1:3" x14ac:dyDescent="0.25">
      <c r="A14991" t="s">
        <v>346</v>
      </c>
      <c r="B14991" t="s">
        <v>241</v>
      </c>
      <c r="C14991" s="1">
        <v>0.29038230929070202</v>
      </c>
    </row>
    <row r="14992" spans="1:3" x14ac:dyDescent="0.25">
      <c r="A14992" t="s">
        <v>346</v>
      </c>
      <c r="B14992" t="s">
        <v>242</v>
      </c>
      <c r="C14992" s="1">
        <v>0.356801639064942</v>
      </c>
    </row>
    <row r="14993" spans="1:3" x14ac:dyDescent="0.25">
      <c r="A14993" t="s">
        <v>346</v>
      </c>
      <c r="B14993" t="s">
        <v>146</v>
      </c>
      <c r="C14993" s="1">
        <v>0.29965201755529702</v>
      </c>
    </row>
    <row r="14994" spans="1:3" x14ac:dyDescent="0.25">
      <c r="A14994" t="s">
        <v>346</v>
      </c>
      <c r="B14994" t="s">
        <v>243</v>
      </c>
      <c r="C14994" s="1">
        <v>0.31224051862365598</v>
      </c>
    </row>
    <row r="14995" spans="1:3" x14ac:dyDescent="0.25">
      <c r="A14995" t="s">
        <v>346</v>
      </c>
      <c r="B14995" t="s">
        <v>245</v>
      </c>
      <c r="C14995" s="1">
        <v>0.28895024455052198</v>
      </c>
    </row>
    <row r="14996" spans="1:3" x14ac:dyDescent="0.25">
      <c r="A14996" t="s">
        <v>346</v>
      </c>
      <c r="B14996" t="s">
        <v>359</v>
      </c>
      <c r="C14996" s="1">
        <v>0.30396744089404398</v>
      </c>
    </row>
    <row r="14997" spans="1:3" x14ac:dyDescent="0.25">
      <c r="A14997" t="s">
        <v>346</v>
      </c>
      <c r="B14997" t="s">
        <v>361</v>
      </c>
      <c r="C14997" s="1">
        <v>0.31254719648264401</v>
      </c>
    </row>
    <row r="14998" spans="1:3" x14ac:dyDescent="0.25">
      <c r="A14998" t="s">
        <v>346</v>
      </c>
      <c r="B14998" t="s">
        <v>247</v>
      </c>
      <c r="C14998" s="1">
        <v>0.31525558177919599</v>
      </c>
    </row>
    <row r="14999" spans="1:3" x14ac:dyDescent="0.25">
      <c r="A14999" t="s">
        <v>346</v>
      </c>
      <c r="B14999" t="s">
        <v>250</v>
      </c>
      <c r="C14999" s="1">
        <v>0.301694685053298</v>
      </c>
    </row>
    <row r="15000" spans="1:3" x14ac:dyDescent="0.25">
      <c r="A15000" t="s">
        <v>346</v>
      </c>
      <c r="B15000" t="s">
        <v>364</v>
      </c>
      <c r="C15000" s="1">
        <v>0.29379462025632103</v>
      </c>
    </row>
    <row r="15001" spans="1:3" x14ac:dyDescent="0.25">
      <c r="A15001" t="s">
        <v>346</v>
      </c>
      <c r="B15001" t="s">
        <v>253</v>
      </c>
      <c r="C15001" s="1">
        <v>0.31207882630818401</v>
      </c>
    </row>
    <row r="15002" spans="1:3" x14ac:dyDescent="0.25">
      <c r="A15002" t="s">
        <v>346</v>
      </c>
      <c r="B15002" t="s">
        <v>254</v>
      </c>
      <c r="C15002" s="1">
        <v>0.29739936870626299</v>
      </c>
    </row>
    <row r="15003" spans="1:3" x14ac:dyDescent="0.25">
      <c r="A15003" t="s">
        <v>346</v>
      </c>
      <c r="B15003" t="s">
        <v>365</v>
      </c>
      <c r="C15003" s="1">
        <v>0.322212679793414</v>
      </c>
    </row>
    <row r="15004" spans="1:3" x14ac:dyDescent="0.25">
      <c r="A15004" t="s">
        <v>346</v>
      </c>
      <c r="B15004" t="s">
        <v>404</v>
      </c>
      <c r="C15004" s="1">
        <v>0.29304275078028602</v>
      </c>
    </row>
    <row r="15005" spans="1:3" x14ac:dyDescent="0.25">
      <c r="A15005" t="s">
        <v>346</v>
      </c>
      <c r="B15005" t="s">
        <v>375</v>
      </c>
      <c r="C15005" s="1">
        <v>0.294932552269698</v>
      </c>
    </row>
    <row r="15006" spans="1:3" x14ac:dyDescent="0.25">
      <c r="A15006" t="s">
        <v>346</v>
      </c>
      <c r="B15006" t="s">
        <v>153</v>
      </c>
      <c r="C15006" s="1">
        <v>0.30200303692152097</v>
      </c>
    </row>
    <row r="15007" spans="1:3" x14ac:dyDescent="0.25">
      <c r="A15007" t="s">
        <v>347</v>
      </c>
      <c r="B15007" t="s">
        <v>155</v>
      </c>
      <c r="C15007" s="1">
        <v>0.30430827960733697</v>
      </c>
    </row>
    <row r="15008" spans="1:3" x14ac:dyDescent="0.25">
      <c r="A15008" t="s">
        <v>347</v>
      </c>
      <c r="B15008" t="s">
        <v>237</v>
      </c>
      <c r="C15008" s="1">
        <v>0.29842019768220401</v>
      </c>
    </row>
    <row r="15009" spans="1:3" x14ac:dyDescent="0.25">
      <c r="A15009" t="s">
        <v>347</v>
      </c>
      <c r="B15009" t="s">
        <v>239</v>
      </c>
      <c r="C15009" s="1">
        <v>0.31943930155457001</v>
      </c>
    </row>
    <row r="15010" spans="1:3" x14ac:dyDescent="0.25">
      <c r="A15010" t="s">
        <v>347</v>
      </c>
      <c r="B15010" t="s">
        <v>242</v>
      </c>
      <c r="C15010" s="1">
        <v>0.34693579150756299</v>
      </c>
    </row>
    <row r="15011" spans="1:3" x14ac:dyDescent="0.25">
      <c r="A15011" t="s">
        <v>347</v>
      </c>
      <c r="B15011" t="s">
        <v>253</v>
      </c>
      <c r="C15011" s="1">
        <v>0.30013764937519699</v>
      </c>
    </row>
    <row r="15012" spans="1:3" x14ac:dyDescent="0.25">
      <c r="A15012" t="s">
        <v>347</v>
      </c>
      <c r="B15012" t="s">
        <v>263</v>
      </c>
      <c r="C15012" s="1">
        <v>0.31760519859117597</v>
      </c>
    </row>
    <row r="15013" spans="1:3" x14ac:dyDescent="0.25">
      <c r="A15013" t="s">
        <v>347</v>
      </c>
      <c r="B15013" t="s">
        <v>267</v>
      </c>
      <c r="C15013" s="1">
        <v>0.28969443592749</v>
      </c>
    </row>
    <row r="15014" spans="1:3" x14ac:dyDescent="0.25">
      <c r="A15014" t="s">
        <v>347</v>
      </c>
      <c r="B15014" t="s">
        <v>271</v>
      </c>
      <c r="C15014" s="1">
        <v>0.33464494114210203</v>
      </c>
    </row>
    <row r="15015" spans="1:3" x14ac:dyDescent="0.25">
      <c r="A15015" t="s">
        <v>347</v>
      </c>
      <c r="B15015" t="s">
        <v>272</v>
      </c>
      <c r="C15015" s="1">
        <v>0.29290817941074898</v>
      </c>
    </row>
    <row r="15016" spans="1:3" x14ac:dyDescent="0.25">
      <c r="A15016" t="s">
        <v>347</v>
      </c>
      <c r="B15016" t="s">
        <v>153</v>
      </c>
      <c r="C15016" s="1">
        <v>0.30326696738091802</v>
      </c>
    </row>
    <row r="15017" spans="1:3" x14ac:dyDescent="0.25">
      <c r="A15017" t="s">
        <v>348</v>
      </c>
      <c r="B15017" t="s">
        <v>162</v>
      </c>
      <c r="C15017" s="1">
        <v>0.30571665682999399</v>
      </c>
    </row>
    <row r="15018" spans="1:3" x14ac:dyDescent="0.25">
      <c r="A15018" t="s">
        <v>348</v>
      </c>
      <c r="B15018" t="s">
        <v>237</v>
      </c>
      <c r="C15018" s="1">
        <v>0.30587627818977597</v>
      </c>
    </row>
    <row r="15019" spans="1:3" x14ac:dyDescent="0.25">
      <c r="A15019" t="s">
        <v>348</v>
      </c>
      <c r="B15019" t="s">
        <v>239</v>
      </c>
      <c r="C15019" s="1">
        <v>0.34008471309231397</v>
      </c>
    </row>
    <row r="15020" spans="1:3" x14ac:dyDescent="0.25">
      <c r="A15020" t="s">
        <v>348</v>
      </c>
      <c r="B15020" t="s">
        <v>143</v>
      </c>
      <c r="C15020" s="1">
        <v>0.297796009003576</v>
      </c>
    </row>
    <row r="15021" spans="1:3" x14ac:dyDescent="0.25">
      <c r="A15021" t="s">
        <v>348</v>
      </c>
      <c r="B15021" t="s">
        <v>242</v>
      </c>
      <c r="C15021" s="1">
        <v>0.33867523733606703</v>
      </c>
    </row>
    <row r="15022" spans="1:3" x14ac:dyDescent="0.25">
      <c r="A15022" t="s">
        <v>348</v>
      </c>
      <c r="B15022" t="s">
        <v>146</v>
      </c>
      <c r="C15022" s="1">
        <v>0.31576652207815797</v>
      </c>
    </row>
    <row r="15023" spans="1:3" x14ac:dyDescent="0.25">
      <c r="A15023" t="s">
        <v>348</v>
      </c>
      <c r="B15023" t="s">
        <v>244</v>
      </c>
      <c r="C15023" s="1">
        <v>0.29158588195896101</v>
      </c>
    </row>
    <row r="15024" spans="1:3" x14ac:dyDescent="0.25">
      <c r="A15024" t="s">
        <v>348</v>
      </c>
      <c r="B15024" t="s">
        <v>245</v>
      </c>
      <c r="C15024" s="1">
        <v>0.30657162938209298</v>
      </c>
    </row>
    <row r="15025" spans="1:3" x14ac:dyDescent="0.25">
      <c r="A15025" t="s">
        <v>348</v>
      </c>
      <c r="B15025" t="s">
        <v>359</v>
      </c>
      <c r="C15025" s="1">
        <v>0.29339597864716699</v>
      </c>
    </row>
    <row r="15026" spans="1:3" x14ac:dyDescent="0.25">
      <c r="A15026" t="s">
        <v>348</v>
      </c>
      <c r="B15026" t="s">
        <v>247</v>
      </c>
      <c r="C15026" s="1">
        <v>0.29515339542073898</v>
      </c>
    </row>
    <row r="15027" spans="1:3" x14ac:dyDescent="0.25">
      <c r="A15027" t="s">
        <v>348</v>
      </c>
      <c r="B15027" t="s">
        <v>253</v>
      </c>
      <c r="C15027" s="1">
        <v>0.32172726337896101</v>
      </c>
    </row>
    <row r="15028" spans="1:3" x14ac:dyDescent="0.25">
      <c r="A15028" t="s">
        <v>348</v>
      </c>
      <c r="B15028" t="s">
        <v>254</v>
      </c>
      <c r="C15028" s="1">
        <v>0.294582363608274</v>
      </c>
    </row>
    <row r="15029" spans="1:3" x14ac:dyDescent="0.25">
      <c r="A15029" t="s">
        <v>348</v>
      </c>
      <c r="B15029" t="s">
        <v>153</v>
      </c>
      <c r="C15029" s="1">
        <v>0.31248282586281301</v>
      </c>
    </row>
    <row r="15030" spans="1:3" x14ac:dyDescent="0.25">
      <c r="A15030" t="s">
        <v>349</v>
      </c>
      <c r="B15030" t="s">
        <v>162</v>
      </c>
      <c r="C15030" s="1">
        <v>0.31846035613679402</v>
      </c>
    </row>
    <row r="15031" spans="1:3" x14ac:dyDescent="0.25">
      <c r="A15031" t="s">
        <v>349</v>
      </c>
      <c r="B15031" t="s">
        <v>303</v>
      </c>
      <c r="C15031" s="1">
        <v>0.30006462956260299</v>
      </c>
    </row>
    <row r="15032" spans="1:3" x14ac:dyDescent="0.25">
      <c r="A15032" t="s">
        <v>349</v>
      </c>
      <c r="B15032" t="s">
        <v>192</v>
      </c>
      <c r="C15032" s="1">
        <v>0.30396383454069398</v>
      </c>
    </row>
    <row r="15033" spans="1:3" x14ac:dyDescent="0.25">
      <c r="A15033" t="s">
        <v>349</v>
      </c>
      <c r="B15033" t="s">
        <v>219</v>
      </c>
      <c r="C15033" s="1">
        <v>0.30120895605725401</v>
      </c>
    </row>
    <row r="15034" spans="1:3" x14ac:dyDescent="0.25">
      <c r="A15034" t="s">
        <v>349</v>
      </c>
      <c r="B15034" t="s">
        <v>344</v>
      </c>
      <c r="C15034" s="1">
        <v>0.29329884488537</v>
      </c>
    </row>
    <row r="15035" spans="1:3" x14ac:dyDescent="0.25">
      <c r="A15035" t="s">
        <v>349</v>
      </c>
      <c r="B15035" t="s">
        <v>351</v>
      </c>
      <c r="C15035" s="1">
        <v>0.29561618266425999</v>
      </c>
    </row>
    <row r="15036" spans="1:3" x14ac:dyDescent="0.25">
      <c r="A15036" t="s">
        <v>349</v>
      </c>
      <c r="B15036" t="s">
        <v>237</v>
      </c>
      <c r="C15036" s="1">
        <v>0.30023744333591901</v>
      </c>
    </row>
    <row r="15037" spans="1:3" x14ac:dyDescent="0.25">
      <c r="A15037" t="s">
        <v>349</v>
      </c>
      <c r="B15037" t="s">
        <v>239</v>
      </c>
      <c r="C15037" s="1">
        <v>0.36157735339036301</v>
      </c>
    </row>
    <row r="15038" spans="1:3" x14ac:dyDescent="0.25">
      <c r="A15038" t="s">
        <v>349</v>
      </c>
      <c r="B15038" t="s">
        <v>142</v>
      </c>
      <c r="C15038" s="1">
        <v>0.32422474064399098</v>
      </c>
    </row>
    <row r="15039" spans="1:3" x14ac:dyDescent="0.25">
      <c r="A15039" t="s">
        <v>349</v>
      </c>
      <c r="B15039" t="s">
        <v>143</v>
      </c>
      <c r="C15039" s="1">
        <v>0.31444964667265601</v>
      </c>
    </row>
    <row r="15040" spans="1:3" x14ac:dyDescent="0.25">
      <c r="A15040" t="s">
        <v>349</v>
      </c>
      <c r="B15040" t="s">
        <v>242</v>
      </c>
      <c r="C15040" s="1">
        <v>0.35188686636093902</v>
      </c>
    </row>
    <row r="15041" spans="1:3" x14ac:dyDescent="0.25">
      <c r="A15041" t="s">
        <v>349</v>
      </c>
      <c r="B15041" t="s">
        <v>146</v>
      </c>
      <c r="C15041" s="1">
        <v>0.33791567865608602</v>
      </c>
    </row>
    <row r="15042" spans="1:3" x14ac:dyDescent="0.25">
      <c r="A15042" t="s">
        <v>349</v>
      </c>
      <c r="B15042" t="s">
        <v>243</v>
      </c>
      <c r="C15042" s="1">
        <v>0.32032429684791303</v>
      </c>
    </row>
    <row r="15043" spans="1:3" x14ac:dyDescent="0.25">
      <c r="A15043" t="s">
        <v>349</v>
      </c>
      <c r="B15043" t="s">
        <v>358</v>
      </c>
      <c r="C15043" s="1">
        <v>0.302775247175253</v>
      </c>
    </row>
    <row r="15044" spans="1:3" x14ac:dyDescent="0.25">
      <c r="A15044" t="s">
        <v>349</v>
      </c>
      <c r="B15044" t="s">
        <v>245</v>
      </c>
      <c r="C15044" s="1">
        <v>0.32801374940463301</v>
      </c>
    </row>
    <row r="15045" spans="1:3" x14ac:dyDescent="0.25">
      <c r="A15045" t="s">
        <v>349</v>
      </c>
      <c r="B15045" t="s">
        <v>359</v>
      </c>
      <c r="C15045" s="1">
        <v>0.295575260655219</v>
      </c>
    </row>
    <row r="15046" spans="1:3" x14ac:dyDescent="0.25">
      <c r="A15046" t="s">
        <v>349</v>
      </c>
      <c r="B15046" t="s">
        <v>247</v>
      </c>
      <c r="C15046" s="1">
        <v>0.30226073177708002</v>
      </c>
    </row>
    <row r="15047" spans="1:3" x14ac:dyDescent="0.25">
      <c r="A15047" t="s">
        <v>349</v>
      </c>
      <c r="B15047" t="s">
        <v>250</v>
      </c>
      <c r="C15047" s="1">
        <v>0.32126875405623401</v>
      </c>
    </row>
    <row r="15048" spans="1:3" x14ac:dyDescent="0.25">
      <c r="A15048" t="s">
        <v>349</v>
      </c>
      <c r="B15048" t="s">
        <v>253</v>
      </c>
      <c r="C15048" s="1">
        <v>0.31083925911563298</v>
      </c>
    </row>
    <row r="15049" spans="1:3" x14ac:dyDescent="0.25">
      <c r="A15049" t="s">
        <v>349</v>
      </c>
      <c r="B15049" t="s">
        <v>152</v>
      </c>
      <c r="C15049" s="1">
        <v>0.32005070265017699</v>
      </c>
    </row>
    <row r="15050" spans="1:3" x14ac:dyDescent="0.25">
      <c r="A15050" t="s">
        <v>349</v>
      </c>
      <c r="B15050" t="s">
        <v>254</v>
      </c>
      <c r="C15050" s="1">
        <v>0.29843383272089202</v>
      </c>
    </row>
    <row r="15051" spans="1:3" x14ac:dyDescent="0.25">
      <c r="A15051" t="s">
        <v>349</v>
      </c>
      <c r="B15051" t="s">
        <v>255</v>
      </c>
      <c r="C15051" s="1">
        <v>0.30224990743970798</v>
      </c>
    </row>
    <row r="15052" spans="1:3" x14ac:dyDescent="0.25">
      <c r="A15052" t="s">
        <v>349</v>
      </c>
      <c r="B15052" t="s">
        <v>365</v>
      </c>
      <c r="C15052" s="1">
        <v>0.300922130115996</v>
      </c>
    </row>
    <row r="15053" spans="1:3" x14ac:dyDescent="0.25">
      <c r="A15053" t="s">
        <v>349</v>
      </c>
      <c r="B15053" t="s">
        <v>265</v>
      </c>
      <c r="C15053" s="1">
        <v>0.30359563906224601</v>
      </c>
    </row>
    <row r="15054" spans="1:3" x14ac:dyDescent="0.25">
      <c r="A15054" t="s">
        <v>349</v>
      </c>
      <c r="B15054" t="s">
        <v>266</v>
      </c>
      <c r="C15054" s="1">
        <v>0.301054139053898</v>
      </c>
    </row>
    <row r="15055" spans="1:3" x14ac:dyDescent="0.25">
      <c r="A15055" t="s">
        <v>349</v>
      </c>
      <c r="B15055" t="s">
        <v>272</v>
      </c>
      <c r="C15055" s="1">
        <v>0.29547164553404598</v>
      </c>
    </row>
    <row r="15056" spans="1:3" x14ac:dyDescent="0.25">
      <c r="A15056" t="s">
        <v>349</v>
      </c>
      <c r="B15056" t="s">
        <v>153</v>
      </c>
      <c r="C15056" s="1">
        <v>0.33212029906762902</v>
      </c>
    </row>
    <row r="15057" spans="1:3" x14ac:dyDescent="0.25">
      <c r="A15057" t="s">
        <v>350</v>
      </c>
      <c r="B15057" t="s">
        <v>162</v>
      </c>
      <c r="C15057" s="1">
        <v>0.29393763289297498</v>
      </c>
    </row>
    <row r="15058" spans="1:3" x14ac:dyDescent="0.25">
      <c r="A15058" t="s">
        <v>350</v>
      </c>
      <c r="B15058" t="s">
        <v>303</v>
      </c>
      <c r="C15058" s="1">
        <v>0.29889802909073199</v>
      </c>
    </row>
    <row r="15059" spans="1:3" x14ac:dyDescent="0.25">
      <c r="A15059" t="s">
        <v>350</v>
      </c>
      <c r="B15059" t="s">
        <v>219</v>
      </c>
      <c r="C15059" s="1">
        <v>0.34118051625701701</v>
      </c>
    </row>
    <row r="15060" spans="1:3" x14ac:dyDescent="0.25">
      <c r="A15060" t="s">
        <v>350</v>
      </c>
      <c r="B15060" t="s">
        <v>351</v>
      </c>
      <c r="C15060" s="1">
        <v>0.29773123070097002</v>
      </c>
    </row>
    <row r="15061" spans="1:3" x14ac:dyDescent="0.25">
      <c r="A15061" t="s">
        <v>350</v>
      </c>
      <c r="B15061" t="s">
        <v>237</v>
      </c>
      <c r="C15061" s="1">
        <v>0.29209588550196602</v>
      </c>
    </row>
    <row r="15062" spans="1:3" x14ac:dyDescent="0.25">
      <c r="A15062" t="s">
        <v>350</v>
      </c>
      <c r="B15062" t="s">
        <v>239</v>
      </c>
      <c r="C15062" s="1">
        <v>0.31826130186944201</v>
      </c>
    </row>
    <row r="15063" spans="1:3" x14ac:dyDescent="0.25">
      <c r="A15063" t="s">
        <v>350</v>
      </c>
      <c r="B15063" t="s">
        <v>242</v>
      </c>
      <c r="C15063" s="1">
        <v>0.33514759874387301</v>
      </c>
    </row>
    <row r="15064" spans="1:3" x14ac:dyDescent="0.25">
      <c r="A15064" t="s">
        <v>350</v>
      </c>
      <c r="B15064" t="s">
        <v>243</v>
      </c>
      <c r="C15064" s="1">
        <v>0.31231174259357802</v>
      </c>
    </row>
    <row r="15065" spans="1:3" x14ac:dyDescent="0.25">
      <c r="A15065" t="s">
        <v>350</v>
      </c>
      <c r="B15065" t="s">
        <v>402</v>
      </c>
      <c r="C15065" s="1">
        <v>0.31669576299317198</v>
      </c>
    </row>
    <row r="15066" spans="1:3" x14ac:dyDescent="0.25">
      <c r="A15066" t="s">
        <v>350</v>
      </c>
      <c r="B15066" t="s">
        <v>360</v>
      </c>
      <c r="C15066" s="1">
        <v>0.32247334552103302</v>
      </c>
    </row>
    <row r="15067" spans="1:3" x14ac:dyDescent="0.25">
      <c r="A15067" t="s">
        <v>350</v>
      </c>
      <c r="B15067" t="s">
        <v>361</v>
      </c>
      <c r="C15067" s="1">
        <v>0.32115924879039098</v>
      </c>
    </row>
    <row r="15068" spans="1:3" x14ac:dyDescent="0.25">
      <c r="A15068" t="s">
        <v>350</v>
      </c>
      <c r="B15068" t="s">
        <v>362</v>
      </c>
      <c r="C15068" s="1">
        <v>0.296962250302794</v>
      </c>
    </row>
    <row r="15069" spans="1:3" x14ac:dyDescent="0.25">
      <c r="A15069" t="s">
        <v>350</v>
      </c>
      <c r="B15069" t="s">
        <v>246</v>
      </c>
      <c r="C15069" s="1">
        <v>0.32700235971832498</v>
      </c>
    </row>
    <row r="15070" spans="1:3" x14ac:dyDescent="0.25">
      <c r="A15070" t="s">
        <v>350</v>
      </c>
      <c r="B15070" t="s">
        <v>250</v>
      </c>
      <c r="C15070" s="1">
        <v>0.320970347785693</v>
      </c>
    </row>
    <row r="15071" spans="1:3" x14ac:dyDescent="0.25">
      <c r="A15071" t="s">
        <v>350</v>
      </c>
      <c r="B15071" t="s">
        <v>365</v>
      </c>
      <c r="C15071" s="1">
        <v>0.32927099085998801</v>
      </c>
    </row>
    <row r="15072" spans="1:3" x14ac:dyDescent="0.25">
      <c r="A15072" t="s">
        <v>350</v>
      </c>
      <c r="B15072" t="s">
        <v>366</v>
      </c>
      <c r="C15072" s="1">
        <v>0.31396104532915198</v>
      </c>
    </row>
    <row r="15073" spans="1:3" x14ac:dyDescent="0.25">
      <c r="A15073" t="s">
        <v>350</v>
      </c>
      <c r="B15073" t="s">
        <v>368</v>
      </c>
      <c r="C15073" s="1">
        <v>0.33899648437407098</v>
      </c>
    </row>
    <row r="15074" spans="1:3" x14ac:dyDescent="0.25">
      <c r="A15074" t="s">
        <v>350</v>
      </c>
      <c r="B15074" t="s">
        <v>416</v>
      </c>
      <c r="C15074" s="1">
        <v>0.32237189368553598</v>
      </c>
    </row>
    <row r="15075" spans="1:3" x14ac:dyDescent="0.25">
      <c r="A15075" t="s">
        <v>350</v>
      </c>
      <c r="B15075" t="s">
        <v>369</v>
      </c>
      <c r="C15075" s="1">
        <v>0.33570115924251698</v>
      </c>
    </row>
    <row r="15076" spans="1:3" x14ac:dyDescent="0.25">
      <c r="A15076" t="s">
        <v>350</v>
      </c>
      <c r="B15076" t="s">
        <v>261</v>
      </c>
      <c r="C15076" s="1">
        <v>0.35569233463499</v>
      </c>
    </row>
    <row r="15077" spans="1:3" x14ac:dyDescent="0.25">
      <c r="A15077" t="s">
        <v>350</v>
      </c>
      <c r="B15077" t="s">
        <v>262</v>
      </c>
      <c r="C15077" s="1">
        <v>0.34161602606400099</v>
      </c>
    </row>
    <row r="15078" spans="1:3" x14ac:dyDescent="0.25">
      <c r="A15078" t="s">
        <v>350</v>
      </c>
      <c r="B15078" t="s">
        <v>417</v>
      </c>
      <c r="C15078" s="1">
        <v>0.32479706835725602</v>
      </c>
    </row>
    <row r="15079" spans="1:3" x14ac:dyDescent="0.25">
      <c r="A15079" t="s">
        <v>350</v>
      </c>
      <c r="B15079" t="s">
        <v>383</v>
      </c>
      <c r="C15079" s="1">
        <v>0.35335041406824802</v>
      </c>
    </row>
    <row r="15080" spans="1:3" x14ac:dyDescent="0.25">
      <c r="A15080" t="s">
        <v>350</v>
      </c>
      <c r="B15080" t="s">
        <v>265</v>
      </c>
      <c r="C15080" s="1">
        <v>0.310782400222329</v>
      </c>
    </row>
    <row r="15081" spans="1:3" x14ac:dyDescent="0.25">
      <c r="A15081" t="s">
        <v>350</v>
      </c>
      <c r="B15081" t="s">
        <v>266</v>
      </c>
      <c r="C15081" s="1">
        <v>0.31396584178578202</v>
      </c>
    </row>
    <row r="15082" spans="1:3" x14ac:dyDescent="0.25">
      <c r="A15082" t="s">
        <v>350</v>
      </c>
      <c r="B15082" t="s">
        <v>267</v>
      </c>
      <c r="C15082" s="1">
        <v>0.33852124749616502</v>
      </c>
    </row>
    <row r="15083" spans="1:3" x14ac:dyDescent="0.25">
      <c r="A15083" t="s">
        <v>350</v>
      </c>
      <c r="B15083" t="s">
        <v>271</v>
      </c>
      <c r="C15083" s="1">
        <v>0.33384096037542699</v>
      </c>
    </row>
    <row r="15084" spans="1:3" x14ac:dyDescent="0.25">
      <c r="A15084" t="s">
        <v>350</v>
      </c>
      <c r="B15084" t="s">
        <v>407</v>
      </c>
      <c r="C15084" s="1">
        <v>0.30615614513678002</v>
      </c>
    </row>
    <row r="15085" spans="1:3" x14ac:dyDescent="0.25">
      <c r="A15085" t="s">
        <v>350</v>
      </c>
      <c r="B15085" t="s">
        <v>418</v>
      </c>
      <c r="C15085" s="1">
        <v>0.31153709217230902</v>
      </c>
    </row>
    <row r="15086" spans="1:3" x14ac:dyDescent="0.25">
      <c r="A15086" t="s">
        <v>350</v>
      </c>
      <c r="B15086" t="s">
        <v>272</v>
      </c>
      <c r="C15086" s="1">
        <v>0.33027134137967301</v>
      </c>
    </row>
    <row r="15087" spans="1:3" x14ac:dyDescent="0.25">
      <c r="A15087" t="s">
        <v>350</v>
      </c>
      <c r="B15087" t="s">
        <v>273</v>
      </c>
      <c r="C15087" s="1">
        <v>0.29488467558784198</v>
      </c>
    </row>
    <row r="15088" spans="1:3" x14ac:dyDescent="0.25">
      <c r="A15088" t="s">
        <v>350</v>
      </c>
      <c r="B15088" t="s">
        <v>153</v>
      </c>
      <c r="C15088" s="1">
        <v>0.29226997217747303</v>
      </c>
    </row>
    <row r="15089" spans="1:3" x14ac:dyDescent="0.25">
      <c r="A15089" t="s">
        <v>351</v>
      </c>
      <c r="B15089" t="s">
        <v>162</v>
      </c>
      <c r="C15089" s="1">
        <v>0.29971813151746701</v>
      </c>
    </row>
    <row r="15090" spans="1:3" x14ac:dyDescent="0.25">
      <c r="A15090" t="s">
        <v>351</v>
      </c>
      <c r="B15090" t="s">
        <v>303</v>
      </c>
      <c r="C15090" s="1">
        <v>0.32387436010712101</v>
      </c>
    </row>
    <row r="15091" spans="1:3" x14ac:dyDescent="0.25">
      <c r="A15091" t="s">
        <v>351</v>
      </c>
      <c r="B15091" t="s">
        <v>304</v>
      </c>
      <c r="C15091" s="1">
        <v>0.29554515944309601</v>
      </c>
    </row>
    <row r="15092" spans="1:3" x14ac:dyDescent="0.25">
      <c r="A15092" t="s">
        <v>351</v>
      </c>
      <c r="B15092" t="s">
        <v>219</v>
      </c>
      <c r="C15092" s="1">
        <v>0.31508696548626203</v>
      </c>
    </row>
    <row r="15093" spans="1:3" x14ac:dyDescent="0.25">
      <c r="A15093" t="s">
        <v>351</v>
      </c>
      <c r="B15093" t="s">
        <v>344</v>
      </c>
      <c r="C15093" s="1">
        <v>0.29695371778111401</v>
      </c>
    </row>
    <row r="15094" spans="1:3" x14ac:dyDescent="0.25">
      <c r="A15094" t="s">
        <v>351</v>
      </c>
      <c r="B15094" t="s">
        <v>239</v>
      </c>
      <c r="C15094" s="1">
        <v>0.32640272745304</v>
      </c>
    </row>
    <row r="15095" spans="1:3" x14ac:dyDescent="0.25">
      <c r="A15095" t="s">
        <v>351</v>
      </c>
      <c r="B15095" t="s">
        <v>242</v>
      </c>
      <c r="C15095" s="1">
        <v>0.33284015134242401</v>
      </c>
    </row>
    <row r="15096" spans="1:3" x14ac:dyDescent="0.25">
      <c r="A15096" t="s">
        <v>351</v>
      </c>
      <c r="B15096" t="s">
        <v>146</v>
      </c>
      <c r="C15096" s="1">
        <v>0.30596411213524299</v>
      </c>
    </row>
    <row r="15097" spans="1:3" x14ac:dyDescent="0.25">
      <c r="A15097" t="s">
        <v>351</v>
      </c>
      <c r="B15097" t="s">
        <v>243</v>
      </c>
      <c r="C15097" s="1">
        <v>0.32036019112058201</v>
      </c>
    </row>
    <row r="15098" spans="1:3" x14ac:dyDescent="0.25">
      <c r="A15098" t="s">
        <v>351</v>
      </c>
      <c r="B15098" t="s">
        <v>358</v>
      </c>
      <c r="C15098" s="1">
        <v>0.30992078040301102</v>
      </c>
    </row>
    <row r="15099" spans="1:3" x14ac:dyDescent="0.25">
      <c r="A15099" t="s">
        <v>351</v>
      </c>
      <c r="B15099" t="s">
        <v>245</v>
      </c>
      <c r="C15099" s="1">
        <v>0.304006994332846</v>
      </c>
    </row>
    <row r="15100" spans="1:3" x14ac:dyDescent="0.25">
      <c r="A15100" t="s">
        <v>351</v>
      </c>
      <c r="B15100" t="s">
        <v>360</v>
      </c>
      <c r="C15100" s="1">
        <v>0.28901055015243399</v>
      </c>
    </row>
    <row r="15101" spans="1:3" x14ac:dyDescent="0.25">
      <c r="A15101" t="s">
        <v>351</v>
      </c>
      <c r="B15101" t="s">
        <v>250</v>
      </c>
      <c r="C15101" s="1">
        <v>0.31371218500799702</v>
      </c>
    </row>
    <row r="15102" spans="1:3" x14ac:dyDescent="0.25">
      <c r="A15102" t="s">
        <v>351</v>
      </c>
      <c r="B15102" t="s">
        <v>255</v>
      </c>
      <c r="C15102" s="1">
        <v>0.29366067009253199</v>
      </c>
    </row>
    <row r="15103" spans="1:3" x14ac:dyDescent="0.25">
      <c r="A15103" t="s">
        <v>351</v>
      </c>
      <c r="B15103" t="s">
        <v>365</v>
      </c>
      <c r="C15103" s="1">
        <v>0.32736147320937597</v>
      </c>
    </row>
    <row r="15104" spans="1:3" x14ac:dyDescent="0.25">
      <c r="A15104" t="s">
        <v>351</v>
      </c>
      <c r="B15104" t="s">
        <v>369</v>
      </c>
      <c r="C15104" s="1">
        <v>0.30382764275843699</v>
      </c>
    </row>
    <row r="15105" spans="1:3" x14ac:dyDescent="0.25">
      <c r="A15105" t="s">
        <v>351</v>
      </c>
      <c r="B15105" t="s">
        <v>261</v>
      </c>
      <c r="C15105" s="1">
        <v>0.304188317744368</v>
      </c>
    </row>
    <row r="15106" spans="1:3" x14ac:dyDescent="0.25">
      <c r="A15106" t="s">
        <v>351</v>
      </c>
      <c r="B15106" t="s">
        <v>372</v>
      </c>
      <c r="C15106" s="1">
        <v>0.29207744019419901</v>
      </c>
    </row>
    <row r="15107" spans="1:3" x14ac:dyDescent="0.25">
      <c r="A15107" t="s">
        <v>351</v>
      </c>
      <c r="B15107" t="s">
        <v>383</v>
      </c>
      <c r="C15107" s="1">
        <v>0.30591936742909098</v>
      </c>
    </row>
    <row r="15108" spans="1:3" x14ac:dyDescent="0.25">
      <c r="A15108" t="s">
        <v>351</v>
      </c>
      <c r="B15108" t="s">
        <v>407</v>
      </c>
      <c r="C15108" s="1">
        <v>0.30324770461831402</v>
      </c>
    </row>
    <row r="15109" spans="1:3" x14ac:dyDescent="0.25">
      <c r="A15109" t="s">
        <v>351</v>
      </c>
      <c r="B15109" t="s">
        <v>375</v>
      </c>
      <c r="C15109" s="1">
        <v>0.294053836613</v>
      </c>
    </row>
    <row r="15110" spans="1:3" x14ac:dyDescent="0.25">
      <c r="A15110" t="s">
        <v>351</v>
      </c>
      <c r="B15110" t="s">
        <v>418</v>
      </c>
      <c r="C15110" s="1">
        <v>0.29071855915884998</v>
      </c>
    </row>
    <row r="15111" spans="1:3" x14ac:dyDescent="0.25">
      <c r="A15111" t="s">
        <v>351</v>
      </c>
      <c r="B15111" t="s">
        <v>408</v>
      </c>
      <c r="C15111" s="1">
        <v>0.30097070477261301</v>
      </c>
    </row>
    <row r="15112" spans="1:3" x14ac:dyDescent="0.25">
      <c r="A15112" t="s">
        <v>388</v>
      </c>
      <c r="B15112" t="s">
        <v>118</v>
      </c>
      <c r="C15112" s="1">
        <v>0.315098374641611</v>
      </c>
    </row>
    <row r="15113" spans="1:3" x14ac:dyDescent="0.25">
      <c r="A15113" t="s">
        <v>388</v>
      </c>
      <c r="B15113" t="s">
        <v>192</v>
      </c>
      <c r="C15113" s="1">
        <v>0.31490094347960401</v>
      </c>
    </row>
    <row r="15114" spans="1:3" x14ac:dyDescent="0.25">
      <c r="A15114" t="s">
        <v>388</v>
      </c>
      <c r="B15114" t="s">
        <v>219</v>
      </c>
      <c r="C15114" s="1">
        <v>0.307907201131988</v>
      </c>
    </row>
    <row r="15115" spans="1:3" x14ac:dyDescent="0.25">
      <c r="A15115" t="s">
        <v>388</v>
      </c>
      <c r="B15115" t="s">
        <v>239</v>
      </c>
      <c r="C15115" s="1">
        <v>0.31381344806802203</v>
      </c>
    </row>
    <row r="15116" spans="1:3" x14ac:dyDescent="0.25">
      <c r="A15116" t="s">
        <v>388</v>
      </c>
      <c r="B15116" t="s">
        <v>142</v>
      </c>
      <c r="C15116" s="1">
        <v>0.31497301225961</v>
      </c>
    </row>
    <row r="15117" spans="1:3" x14ac:dyDescent="0.25">
      <c r="A15117" t="s">
        <v>388</v>
      </c>
      <c r="B15117" t="s">
        <v>242</v>
      </c>
      <c r="C15117" s="1">
        <v>0.32136176898333901</v>
      </c>
    </row>
    <row r="15118" spans="1:3" x14ac:dyDescent="0.25">
      <c r="A15118" t="s">
        <v>388</v>
      </c>
      <c r="B15118" t="s">
        <v>144</v>
      </c>
      <c r="C15118" s="1">
        <v>0.30302598216269</v>
      </c>
    </row>
    <row r="15119" spans="1:3" x14ac:dyDescent="0.25">
      <c r="A15119" t="s">
        <v>388</v>
      </c>
      <c r="B15119" t="s">
        <v>243</v>
      </c>
      <c r="C15119" s="1">
        <v>0.300036329379677</v>
      </c>
    </row>
    <row r="15120" spans="1:3" x14ac:dyDescent="0.25">
      <c r="A15120" t="s">
        <v>388</v>
      </c>
      <c r="B15120" t="s">
        <v>250</v>
      </c>
      <c r="C15120" s="1">
        <v>0.33611866995151402</v>
      </c>
    </row>
    <row r="15121" spans="1:3" x14ac:dyDescent="0.25">
      <c r="A15121" t="s">
        <v>388</v>
      </c>
      <c r="B15121" t="s">
        <v>152</v>
      </c>
      <c r="C15121" s="1">
        <v>0.31012343963765299</v>
      </c>
    </row>
    <row r="15122" spans="1:3" x14ac:dyDescent="0.25">
      <c r="A15122" t="s">
        <v>388</v>
      </c>
      <c r="B15122" t="s">
        <v>365</v>
      </c>
      <c r="C15122" s="1">
        <v>0.32215142582860801</v>
      </c>
    </row>
    <row r="15123" spans="1:3" x14ac:dyDescent="0.25">
      <c r="A15123" t="s">
        <v>388</v>
      </c>
      <c r="B15123" t="s">
        <v>404</v>
      </c>
      <c r="C15123" s="1">
        <v>0.29310428697458002</v>
      </c>
    </row>
    <row r="15124" spans="1:3" x14ac:dyDescent="0.25">
      <c r="A15124" t="s">
        <v>388</v>
      </c>
      <c r="B15124" t="s">
        <v>369</v>
      </c>
      <c r="C15124" s="1">
        <v>0.30542274490306398</v>
      </c>
    </row>
    <row r="15125" spans="1:3" x14ac:dyDescent="0.25">
      <c r="A15125" t="s">
        <v>388</v>
      </c>
      <c r="B15125" t="s">
        <v>261</v>
      </c>
      <c r="C15125" s="1">
        <v>0.32344052691667702</v>
      </c>
    </row>
    <row r="15126" spans="1:3" x14ac:dyDescent="0.25">
      <c r="A15126" t="s">
        <v>388</v>
      </c>
      <c r="B15126" t="s">
        <v>262</v>
      </c>
      <c r="C15126" s="1">
        <v>0.32324690160421998</v>
      </c>
    </row>
    <row r="15127" spans="1:3" x14ac:dyDescent="0.25">
      <c r="A15127" t="s">
        <v>388</v>
      </c>
      <c r="B15127" t="s">
        <v>372</v>
      </c>
      <c r="C15127" s="1">
        <v>0.28970651286381899</v>
      </c>
    </row>
    <row r="15128" spans="1:3" x14ac:dyDescent="0.25">
      <c r="A15128" t="s">
        <v>388</v>
      </c>
      <c r="B15128" t="s">
        <v>383</v>
      </c>
      <c r="C15128" s="1">
        <v>0.32727408579754602</v>
      </c>
    </row>
    <row r="15129" spans="1:3" x14ac:dyDescent="0.25">
      <c r="A15129" t="s">
        <v>388</v>
      </c>
      <c r="B15129" t="s">
        <v>267</v>
      </c>
      <c r="C15129" s="1">
        <v>0.30891112458685399</v>
      </c>
    </row>
    <row r="15130" spans="1:3" x14ac:dyDescent="0.25">
      <c r="A15130" t="s">
        <v>388</v>
      </c>
      <c r="B15130" t="s">
        <v>407</v>
      </c>
      <c r="C15130" s="1">
        <v>0.28939092007844802</v>
      </c>
    </row>
    <row r="15131" spans="1:3" x14ac:dyDescent="0.25">
      <c r="A15131" t="s">
        <v>388</v>
      </c>
      <c r="B15131" t="s">
        <v>408</v>
      </c>
      <c r="C15131" s="1">
        <v>0.29583737202474503</v>
      </c>
    </row>
    <row r="15132" spans="1:3" x14ac:dyDescent="0.25">
      <c r="A15132" t="s">
        <v>388</v>
      </c>
      <c r="B15132" t="s">
        <v>153</v>
      </c>
      <c r="C15132" s="1">
        <v>0.29928245824299599</v>
      </c>
    </row>
    <row r="15133" spans="1:3" x14ac:dyDescent="0.25">
      <c r="A15133" t="s">
        <v>237</v>
      </c>
      <c r="B15133" t="s">
        <v>155</v>
      </c>
      <c r="C15133" s="1">
        <v>0.32336378664533399</v>
      </c>
    </row>
    <row r="15134" spans="1:3" x14ac:dyDescent="0.25">
      <c r="A15134" t="s">
        <v>237</v>
      </c>
      <c r="B15134" t="s">
        <v>162</v>
      </c>
      <c r="C15134" s="1">
        <v>0.34337073977694099</v>
      </c>
    </row>
    <row r="15135" spans="1:3" x14ac:dyDescent="0.25">
      <c r="A15135" t="s">
        <v>237</v>
      </c>
      <c r="B15135" t="s">
        <v>303</v>
      </c>
      <c r="C15135" s="1">
        <v>0.30022434061147402</v>
      </c>
    </row>
    <row r="15136" spans="1:3" x14ac:dyDescent="0.25">
      <c r="A15136" t="s">
        <v>237</v>
      </c>
      <c r="B15136" t="s">
        <v>192</v>
      </c>
      <c r="C15136" s="1">
        <v>0.30021823099770401</v>
      </c>
    </row>
    <row r="15137" spans="1:3" x14ac:dyDescent="0.25">
      <c r="A15137" t="s">
        <v>237</v>
      </c>
      <c r="B15137" t="s">
        <v>219</v>
      </c>
      <c r="C15137" s="1">
        <v>0.31613217205616301</v>
      </c>
    </row>
    <row r="15138" spans="1:3" x14ac:dyDescent="0.25">
      <c r="A15138" t="s">
        <v>237</v>
      </c>
      <c r="B15138" t="s">
        <v>344</v>
      </c>
      <c r="C15138" s="1">
        <v>0.31861155850014899</v>
      </c>
    </row>
    <row r="15139" spans="1:3" x14ac:dyDescent="0.25">
      <c r="A15139" t="s">
        <v>237</v>
      </c>
      <c r="B15139" t="s">
        <v>239</v>
      </c>
      <c r="C15139" s="1">
        <v>0.356091930867527</v>
      </c>
    </row>
    <row r="15140" spans="1:3" x14ac:dyDescent="0.25">
      <c r="A15140" t="s">
        <v>237</v>
      </c>
      <c r="B15140" t="s">
        <v>142</v>
      </c>
      <c r="C15140" s="1">
        <v>0.30223788435437299</v>
      </c>
    </row>
    <row r="15141" spans="1:3" x14ac:dyDescent="0.25">
      <c r="A15141" t="s">
        <v>237</v>
      </c>
      <c r="B15141" t="s">
        <v>143</v>
      </c>
      <c r="C15141" s="1">
        <v>0.30524696181310701</v>
      </c>
    </row>
    <row r="15142" spans="1:3" x14ac:dyDescent="0.25">
      <c r="A15142" t="s">
        <v>237</v>
      </c>
      <c r="B15142" t="s">
        <v>240</v>
      </c>
      <c r="C15142" s="1">
        <v>0.30869451802724301</v>
      </c>
    </row>
    <row r="15143" spans="1:3" x14ac:dyDescent="0.25">
      <c r="A15143" t="s">
        <v>237</v>
      </c>
      <c r="B15143" t="s">
        <v>241</v>
      </c>
      <c r="C15143" s="1">
        <v>0.31370092644869702</v>
      </c>
    </row>
    <row r="15144" spans="1:3" x14ac:dyDescent="0.25">
      <c r="A15144" t="s">
        <v>237</v>
      </c>
      <c r="B15144" t="s">
        <v>353</v>
      </c>
      <c r="C15144" s="1">
        <v>0.28931304414564801</v>
      </c>
    </row>
    <row r="15145" spans="1:3" x14ac:dyDescent="0.25">
      <c r="A15145" t="s">
        <v>237</v>
      </c>
      <c r="B15145" t="s">
        <v>242</v>
      </c>
      <c r="C15145" s="1">
        <v>0.37892177068687399</v>
      </c>
    </row>
    <row r="15146" spans="1:3" x14ac:dyDescent="0.25">
      <c r="A15146" t="s">
        <v>237</v>
      </c>
      <c r="B15146" t="s">
        <v>426</v>
      </c>
      <c r="C15146" s="1">
        <v>0.31560993390341702</v>
      </c>
    </row>
    <row r="15147" spans="1:3" x14ac:dyDescent="0.25">
      <c r="A15147" t="s">
        <v>237</v>
      </c>
      <c r="B15147" t="s">
        <v>355</v>
      </c>
      <c r="C15147" s="1">
        <v>0.30985290689053002</v>
      </c>
    </row>
    <row r="15148" spans="1:3" x14ac:dyDescent="0.25">
      <c r="A15148" t="s">
        <v>237</v>
      </c>
      <c r="B15148" t="s">
        <v>146</v>
      </c>
      <c r="C15148" s="1">
        <v>0.32107269773382902</v>
      </c>
    </row>
    <row r="15149" spans="1:3" x14ac:dyDescent="0.25">
      <c r="A15149" t="s">
        <v>237</v>
      </c>
      <c r="B15149" t="s">
        <v>357</v>
      </c>
      <c r="C15149" s="1">
        <v>0.30977474711861602</v>
      </c>
    </row>
    <row r="15150" spans="1:3" x14ac:dyDescent="0.25">
      <c r="A15150" t="s">
        <v>237</v>
      </c>
      <c r="B15150" t="s">
        <v>243</v>
      </c>
      <c r="C15150" s="1">
        <v>0.32676825891303202</v>
      </c>
    </row>
    <row r="15151" spans="1:3" x14ac:dyDescent="0.25">
      <c r="A15151" t="s">
        <v>237</v>
      </c>
      <c r="B15151" t="s">
        <v>358</v>
      </c>
      <c r="C15151" s="1">
        <v>0.292562405764347</v>
      </c>
    </row>
    <row r="15152" spans="1:3" x14ac:dyDescent="0.25">
      <c r="A15152" t="s">
        <v>237</v>
      </c>
      <c r="B15152" t="s">
        <v>147</v>
      </c>
      <c r="C15152" s="1">
        <v>0.30512047338112203</v>
      </c>
    </row>
    <row r="15153" spans="1:3" x14ac:dyDescent="0.25">
      <c r="A15153" t="s">
        <v>237</v>
      </c>
      <c r="B15153" t="s">
        <v>427</v>
      </c>
      <c r="C15153" s="1">
        <v>0.29820998464850001</v>
      </c>
    </row>
    <row r="15154" spans="1:3" x14ac:dyDescent="0.25">
      <c r="A15154" t="s">
        <v>237</v>
      </c>
      <c r="B15154" t="s">
        <v>148</v>
      </c>
      <c r="C15154" s="1">
        <v>0.29203777669890901</v>
      </c>
    </row>
    <row r="15155" spans="1:3" x14ac:dyDescent="0.25">
      <c r="A15155" t="s">
        <v>237</v>
      </c>
      <c r="B15155" t="s">
        <v>244</v>
      </c>
      <c r="C15155" s="1">
        <v>0.317059825639327</v>
      </c>
    </row>
    <row r="15156" spans="1:3" x14ac:dyDescent="0.25">
      <c r="A15156" t="s">
        <v>237</v>
      </c>
      <c r="B15156" t="s">
        <v>245</v>
      </c>
      <c r="C15156" s="1">
        <v>0.314094659817925</v>
      </c>
    </row>
    <row r="15157" spans="1:3" x14ac:dyDescent="0.25">
      <c r="A15157" t="s">
        <v>237</v>
      </c>
      <c r="B15157" t="s">
        <v>359</v>
      </c>
      <c r="C15157" s="1">
        <v>0.32006092162722299</v>
      </c>
    </row>
    <row r="15158" spans="1:3" x14ac:dyDescent="0.25">
      <c r="A15158" t="s">
        <v>237</v>
      </c>
      <c r="B15158" t="s">
        <v>428</v>
      </c>
      <c r="C15158" s="1">
        <v>0.29002679266391701</v>
      </c>
    </row>
    <row r="15159" spans="1:3" x14ac:dyDescent="0.25">
      <c r="A15159" t="s">
        <v>237</v>
      </c>
      <c r="B15159" t="s">
        <v>360</v>
      </c>
      <c r="C15159" s="1">
        <v>0.30232481472534301</v>
      </c>
    </row>
    <row r="15160" spans="1:3" x14ac:dyDescent="0.25">
      <c r="A15160" t="s">
        <v>237</v>
      </c>
      <c r="B15160" t="s">
        <v>361</v>
      </c>
      <c r="C15160" s="1">
        <v>0.32577596143988102</v>
      </c>
    </row>
    <row r="15161" spans="1:3" x14ac:dyDescent="0.25">
      <c r="A15161" t="s">
        <v>237</v>
      </c>
      <c r="B15161" t="s">
        <v>246</v>
      </c>
      <c r="C15161" s="1">
        <v>0.29894127374826102</v>
      </c>
    </row>
    <row r="15162" spans="1:3" x14ac:dyDescent="0.25">
      <c r="A15162" t="s">
        <v>237</v>
      </c>
      <c r="B15162" t="s">
        <v>247</v>
      </c>
      <c r="C15162" s="1">
        <v>0.33623585430312097</v>
      </c>
    </row>
    <row r="15163" spans="1:3" x14ac:dyDescent="0.25">
      <c r="A15163" t="s">
        <v>237</v>
      </c>
      <c r="B15163" t="s">
        <v>249</v>
      </c>
      <c r="C15163" s="1">
        <v>0.32978012763362802</v>
      </c>
    </row>
    <row r="15164" spans="1:3" x14ac:dyDescent="0.25">
      <c r="A15164" t="s">
        <v>237</v>
      </c>
      <c r="B15164" t="s">
        <v>389</v>
      </c>
      <c r="C15164" s="1">
        <v>0.29694635471205699</v>
      </c>
    </row>
    <row r="15165" spans="1:3" x14ac:dyDescent="0.25">
      <c r="A15165" t="s">
        <v>237</v>
      </c>
      <c r="B15165" t="s">
        <v>403</v>
      </c>
      <c r="C15165" s="1">
        <v>0.294124844336281</v>
      </c>
    </row>
    <row r="15166" spans="1:3" x14ac:dyDescent="0.25">
      <c r="A15166" t="s">
        <v>237</v>
      </c>
      <c r="B15166" t="s">
        <v>150</v>
      </c>
      <c r="C15166" s="1">
        <v>0.31017575715217299</v>
      </c>
    </row>
    <row r="15167" spans="1:3" x14ac:dyDescent="0.25">
      <c r="A15167" t="s">
        <v>237</v>
      </c>
      <c r="B15167" t="s">
        <v>151</v>
      </c>
      <c r="C15167" s="1">
        <v>0.29708508550275098</v>
      </c>
    </row>
    <row r="15168" spans="1:3" x14ac:dyDescent="0.25">
      <c r="A15168" t="s">
        <v>237</v>
      </c>
      <c r="B15168" t="s">
        <v>250</v>
      </c>
      <c r="C15168" s="1">
        <v>0.32596779461928699</v>
      </c>
    </row>
    <row r="15169" spans="1:3" x14ac:dyDescent="0.25">
      <c r="A15169" t="s">
        <v>237</v>
      </c>
      <c r="B15169" t="s">
        <v>364</v>
      </c>
      <c r="C15169" s="1">
        <v>0.31029129875051498</v>
      </c>
    </row>
    <row r="15170" spans="1:3" x14ac:dyDescent="0.25">
      <c r="A15170" t="s">
        <v>237</v>
      </c>
      <c r="B15170" t="s">
        <v>390</v>
      </c>
      <c r="C15170" s="1">
        <v>0.29613922316435198</v>
      </c>
    </row>
    <row r="15171" spans="1:3" x14ac:dyDescent="0.25">
      <c r="A15171" t="s">
        <v>237</v>
      </c>
      <c r="B15171" t="s">
        <v>251</v>
      </c>
      <c r="C15171" s="1">
        <v>0.28994644556620403</v>
      </c>
    </row>
    <row r="15172" spans="1:3" x14ac:dyDescent="0.25">
      <c r="A15172" t="s">
        <v>237</v>
      </c>
      <c r="B15172" t="s">
        <v>253</v>
      </c>
      <c r="C15172" s="1">
        <v>0.32874040340869298</v>
      </c>
    </row>
    <row r="15173" spans="1:3" x14ac:dyDescent="0.25">
      <c r="A15173" t="s">
        <v>237</v>
      </c>
      <c r="B15173" t="s">
        <v>152</v>
      </c>
      <c r="C15173" s="1">
        <v>0.295279578601093</v>
      </c>
    </row>
    <row r="15174" spans="1:3" x14ac:dyDescent="0.25">
      <c r="A15174" t="s">
        <v>237</v>
      </c>
      <c r="B15174" t="s">
        <v>254</v>
      </c>
      <c r="C15174" s="1">
        <v>0.321898211483438</v>
      </c>
    </row>
    <row r="15175" spans="1:3" x14ac:dyDescent="0.25">
      <c r="A15175" t="s">
        <v>237</v>
      </c>
      <c r="B15175" t="s">
        <v>255</v>
      </c>
      <c r="C15175" s="1">
        <v>0.31950134874664798</v>
      </c>
    </row>
    <row r="15176" spans="1:3" x14ac:dyDescent="0.25">
      <c r="A15176" t="s">
        <v>237</v>
      </c>
      <c r="B15176" t="s">
        <v>365</v>
      </c>
      <c r="C15176" s="1">
        <v>0.32207618995072601</v>
      </c>
    </row>
    <row r="15177" spans="1:3" x14ac:dyDescent="0.25">
      <c r="A15177" t="s">
        <v>237</v>
      </c>
      <c r="B15177" t="s">
        <v>256</v>
      </c>
      <c r="C15177" s="1">
        <v>0.30716907464448201</v>
      </c>
    </row>
    <row r="15178" spans="1:3" x14ac:dyDescent="0.25">
      <c r="A15178" t="s">
        <v>237</v>
      </c>
      <c r="B15178" t="s">
        <v>404</v>
      </c>
      <c r="C15178" s="1">
        <v>0.31264501540279199</v>
      </c>
    </row>
    <row r="15179" spans="1:3" x14ac:dyDescent="0.25">
      <c r="A15179" t="s">
        <v>237</v>
      </c>
      <c r="B15179" t="s">
        <v>368</v>
      </c>
      <c r="C15179" s="1">
        <v>0.30820919471992703</v>
      </c>
    </row>
    <row r="15180" spans="1:3" x14ac:dyDescent="0.25">
      <c r="A15180" t="s">
        <v>237</v>
      </c>
      <c r="B15180" t="s">
        <v>259</v>
      </c>
      <c r="C15180" s="1">
        <v>0.29185449478935499</v>
      </c>
    </row>
    <row r="15181" spans="1:3" x14ac:dyDescent="0.25">
      <c r="A15181" t="s">
        <v>237</v>
      </c>
      <c r="B15181" t="s">
        <v>416</v>
      </c>
      <c r="C15181" s="1">
        <v>0.29247123257720598</v>
      </c>
    </row>
    <row r="15182" spans="1:3" x14ac:dyDescent="0.25">
      <c r="A15182" t="s">
        <v>237</v>
      </c>
      <c r="B15182" t="s">
        <v>371</v>
      </c>
      <c r="C15182" s="1">
        <v>0.33818774926893502</v>
      </c>
    </row>
    <row r="15183" spans="1:3" x14ac:dyDescent="0.25">
      <c r="A15183" t="s">
        <v>237</v>
      </c>
      <c r="B15183" t="s">
        <v>483</v>
      </c>
      <c r="C15183" s="1">
        <v>0.29435828578094603</v>
      </c>
    </row>
    <row r="15184" spans="1:3" x14ac:dyDescent="0.25">
      <c r="A15184" t="s">
        <v>237</v>
      </c>
      <c r="B15184" t="s">
        <v>261</v>
      </c>
      <c r="C15184" s="1">
        <v>0.30451831332003398</v>
      </c>
    </row>
    <row r="15185" spans="1:3" x14ac:dyDescent="0.25">
      <c r="A15185" t="s">
        <v>237</v>
      </c>
      <c r="B15185" t="s">
        <v>417</v>
      </c>
      <c r="C15185" s="1">
        <v>0.307920672163284</v>
      </c>
    </row>
    <row r="15186" spans="1:3" x14ac:dyDescent="0.25">
      <c r="A15186" t="s">
        <v>237</v>
      </c>
      <c r="B15186" t="s">
        <v>263</v>
      </c>
      <c r="C15186" s="1">
        <v>0.31747517865904901</v>
      </c>
    </row>
    <row r="15187" spans="1:3" x14ac:dyDescent="0.25">
      <c r="A15187" t="s">
        <v>237</v>
      </c>
      <c r="B15187" t="s">
        <v>264</v>
      </c>
      <c r="C15187" s="1">
        <v>0.33867076646647298</v>
      </c>
    </row>
    <row r="15188" spans="1:3" x14ac:dyDescent="0.25">
      <c r="A15188" t="s">
        <v>237</v>
      </c>
      <c r="B15188" t="s">
        <v>372</v>
      </c>
      <c r="C15188" s="1">
        <v>0.30277102739863299</v>
      </c>
    </row>
    <row r="15189" spans="1:3" x14ac:dyDescent="0.25">
      <c r="A15189" t="s">
        <v>237</v>
      </c>
      <c r="B15189" t="s">
        <v>429</v>
      </c>
      <c r="C15189" s="1">
        <v>0.31113281670244097</v>
      </c>
    </row>
    <row r="15190" spans="1:3" x14ac:dyDescent="0.25">
      <c r="A15190" t="s">
        <v>237</v>
      </c>
      <c r="B15190" t="s">
        <v>430</v>
      </c>
      <c r="C15190" s="1">
        <v>0.29697646816220402</v>
      </c>
    </row>
    <row r="15191" spans="1:3" x14ac:dyDescent="0.25">
      <c r="A15191" t="s">
        <v>237</v>
      </c>
      <c r="B15191" t="s">
        <v>265</v>
      </c>
      <c r="C15191" s="1">
        <v>0.30783743267157099</v>
      </c>
    </row>
    <row r="15192" spans="1:3" x14ac:dyDescent="0.25">
      <c r="A15192" t="s">
        <v>237</v>
      </c>
      <c r="B15192" t="s">
        <v>266</v>
      </c>
      <c r="C15192" s="1">
        <v>0.289969570753421</v>
      </c>
    </row>
    <row r="15193" spans="1:3" x14ac:dyDescent="0.25">
      <c r="A15193" t="s">
        <v>237</v>
      </c>
      <c r="B15193" t="s">
        <v>267</v>
      </c>
      <c r="C15193" s="1">
        <v>0.32351131842240599</v>
      </c>
    </row>
    <row r="15194" spans="1:3" x14ac:dyDescent="0.25">
      <c r="A15194" t="s">
        <v>237</v>
      </c>
      <c r="B15194" t="s">
        <v>268</v>
      </c>
      <c r="C15194" s="1">
        <v>0.31640863806497599</v>
      </c>
    </row>
    <row r="15195" spans="1:3" x14ac:dyDescent="0.25">
      <c r="A15195" t="s">
        <v>237</v>
      </c>
      <c r="B15195" t="s">
        <v>270</v>
      </c>
      <c r="C15195" s="1">
        <v>0.32539796145201999</v>
      </c>
    </row>
    <row r="15196" spans="1:3" x14ac:dyDescent="0.25">
      <c r="A15196" t="s">
        <v>237</v>
      </c>
      <c r="B15196" t="s">
        <v>271</v>
      </c>
      <c r="C15196" s="1">
        <v>0.33139642118817603</v>
      </c>
    </row>
    <row r="15197" spans="1:3" x14ac:dyDescent="0.25">
      <c r="A15197" t="s">
        <v>237</v>
      </c>
      <c r="B15197" t="s">
        <v>375</v>
      </c>
      <c r="C15197" s="1">
        <v>0.31208833504558198</v>
      </c>
    </row>
    <row r="15198" spans="1:3" x14ac:dyDescent="0.25">
      <c r="A15198" t="s">
        <v>237</v>
      </c>
      <c r="B15198" t="s">
        <v>272</v>
      </c>
      <c r="C15198" s="1">
        <v>0.31895657388903498</v>
      </c>
    </row>
    <row r="15199" spans="1:3" x14ac:dyDescent="0.25">
      <c r="A15199" t="s">
        <v>237</v>
      </c>
      <c r="B15199" t="s">
        <v>377</v>
      </c>
      <c r="C15199" s="1">
        <v>0.29134549013544497</v>
      </c>
    </row>
    <row r="15200" spans="1:3" x14ac:dyDescent="0.25">
      <c r="A15200" t="s">
        <v>237</v>
      </c>
      <c r="B15200" t="s">
        <v>431</v>
      </c>
      <c r="C15200" s="1">
        <v>0.31496995364438601</v>
      </c>
    </row>
    <row r="15201" spans="1:3" x14ac:dyDescent="0.25">
      <c r="A15201" t="s">
        <v>237</v>
      </c>
      <c r="B15201" t="s">
        <v>153</v>
      </c>
      <c r="C15201" s="1">
        <v>0.32533141381483099</v>
      </c>
    </row>
    <row r="15202" spans="1:3" x14ac:dyDescent="0.25">
      <c r="A15202" t="s">
        <v>238</v>
      </c>
      <c r="B15202" t="s">
        <v>239</v>
      </c>
      <c r="C15202" s="1">
        <v>0.29203779114790401</v>
      </c>
    </row>
    <row r="15203" spans="1:3" x14ac:dyDescent="0.25">
      <c r="A15203" t="s">
        <v>238</v>
      </c>
      <c r="B15203" t="s">
        <v>240</v>
      </c>
      <c r="C15203" s="1">
        <v>0.297329471871629</v>
      </c>
    </row>
    <row r="15204" spans="1:3" x14ac:dyDescent="0.25">
      <c r="A15204" t="s">
        <v>238</v>
      </c>
      <c r="B15204" t="s">
        <v>242</v>
      </c>
      <c r="C15204" s="1">
        <v>0.320296324632178</v>
      </c>
    </row>
    <row r="15205" spans="1:3" x14ac:dyDescent="0.25">
      <c r="A15205" t="s">
        <v>238</v>
      </c>
      <c r="B15205" t="s">
        <v>246</v>
      </c>
      <c r="C15205" s="1">
        <v>0.29017540881281401</v>
      </c>
    </row>
    <row r="15206" spans="1:3" x14ac:dyDescent="0.25">
      <c r="A15206" t="s">
        <v>238</v>
      </c>
      <c r="B15206" t="s">
        <v>150</v>
      </c>
      <c r="C15206" s="1">
        <v>0.31376361634998801</v>
      </c>
    </row>
    <row r="15207" spans="1:3" x14ac:dyDescent="0.25">
      <c r="A15207" t="s">
        <v>238</v>
      </c>
      <c r="B15207" t="s">
        <v>251</v>
      </c>
      <c r="C15207" s="1">
        <v>0.307707131319154</v>
      </c>
    </row>
    <row r="15208" spans="1:3" x14ac:dyDescent="0.25">
      <c r="A15208" t="s">
        <v>238</v>
      </c>
      <c r="B15208" t="s">
        <v>267</v>
      </c>
      <c r="C15208" s="1">
        <v>0.32587976987359402</v>
      </c>
    </row>
    <row r="15209" spans="1:3" x14ac:dyDescent="0.25">
      <c r="A15209" t="s">
        <v>238</v>
      </c>
      <c r="B15209" t="s">
        <v>271</v>
      </c>
      <c r="C15209" s="1">
        <v>0.311974258976839</v>
      </c>
    </row>
    <row r="15210" spans="1:3" x14ac:dyDescent="0.25">
      <c r="A15210" t="s">
        <v>238</v>
      </c>
      <c r="B15210" t="s">
        <v>153</v>
      </c>
      <c r="C15210" s="1">
        <v>0.30324270894396299</v>
      </c>
    </row>
    <row r="15211" spans="1:3" x14ac:dyDescent="0.25">
      <c r="A15211" t="s">
        <v>239</v>
      </c>
      <c r="B15211" t="s">
        <v>154</v>
      </c>
      <c r="C15211" s="1">
        <v>0.32209417744308999</v>
      </c>
    </row>
    <row r="15212" spans="1:3" x14ac:dyDescent="0.25">
      <c r="A15212" t="s">
        <v>239</v>
      </c>
      <c r="B15212" t="s">
        <v>155</v>
      </c>
      <c r="C15212" s="1">
        <v>0.337441230090814</v>
      </c>
    </row>
    <row r="15213" spans="1:3" x14ac:dyDescent="0.25">
      <c r="A15213" t="s">
        <v>239</v>
      </c>
      <c r="B15213" t="s">
        <v>419</v>
      </c>
      <c r="C15213" s="1">
        <v>0.28904544087106399</v>
      </c>
    </row>
    <row r="15214" spans="1:3" x14ac:dyDescent="0.25">
      <c r="A15214" t="s">
        <v>239</v>
      </c>
      <c r="B15214" t="s">
        <v>162</v>
      </c>
      <c r="C15214" s="1">
        <v>0.36352471622611499</v>
      </c>
    </row>
    <row r="15215" spans="1:3" x14ac:dyDescent="0.25">
      <c r="A15215" t="s">
        <v>239</v>
      </c>
      <c r="B15215" t="s">
        <v>118</v>
      </c>
      <c r="C15215" s="1">
        <v>0.31039417428316302</v>
      </c>
    </row>
    <row r="15216" spans="1:3" x14ac:dyDescent="0.25">
      <c r="A15216" t="s">
        <v>239</v>
      </c>
      <c r="B15216" t="s">
        <v>384</v>
      </c>
      <c r="C15216" s="1">
        <v>0.30538181984718299</v>
      </c>
    </row>
    <row r="15217" spans="1:3" x14ac:dyDescent="0.25">
      <c r="A15217" t="s">
        <v>239</v>
      </c>
      <c r="B15217" t="s">
        <v>303</v>
      </c>
      <c r="C15217" s="1">
        <v>0.35894228437473602</v>
      </c>
    </row>
    <row r="15218" spans="1:3" x14ac:dyDescent="0.25">
      <c r="A15218" t="s">
        <v>239</v>
      </c>
      <c r="B15218" t="s">
        <v>304</v>
      </c>
      <c r="C15218" s="1">
        <v>0.346477986254142</v>
      </c>
    </row>
    <row r="15219" spans="1:3" x14ac:dyDescent="0.25">
      <c r="A15219" t="s">
        <v>239</v>
      </c>
      <c r="B15219" t="s">
        <v>192</v>
      </c>
      <c r="C15219" s="1">
        <v>0.33974116599182203</v>
      </c>
    </row>
    <row r="15220" spans="1:3" x14ac:dyDescent="0.25">
      <c r="A15220" t="s">
        <v>239</v>
      </c>
      <c r="B15220" t="s">
        <v>432</v>
      </c>
      <c r="C15220" s="1">
        <v>0.30270681300425401</v>
      </c>
    </row>
    <row r="15221" spans="1:3" x14ac:dyDescent="0.25">
      <c r="A15221" t="s">
        <v>239</v>
      </c>
      <c r="B15221" t="s">
        <v>219</v>
      </c>
      <c r="C15221" s="1">
        <v>0.32855407934444503</v>
      </c>
    </row>
    <row r="15222" spans="1:3" x14ac:dyDescent="0.25">
      <c r="A15222" t="s">
        <v>239</v>
      </c>
      <c r="B15222" t="s">
        <v>344</v>
      </c>
      <c r="C15222" s="1">
        <v>0.35239758647994301</v>
      </c>
    </row>
    <row r="15223" spans="1:3" x14ac:dyDescent="0.25">
      <c r="A15223" t="s">
        <v>239</v>
      </c>
      <c r="B15223" t="s">
        <v>401</v>
      </c>
      <c r="C15223" s="1">
        <v>0.31150015111387303</v>
      </c>
    </row>
    <row r="15224" spans="1:3" x14ac:dyDescent="0.25">
      <c r="A15224" t="s">
        <v>239</v>
      </c>
      <c r="B15224" t="s">
        <v>142</v>
      </c>
      <c r="C15224" s="1">
        <v>0.362863495907637</v>
      </c>
    </row>
    <row r="15225" spans="1:3" x14ac:dyDescent="0.25">
      <c r="A15225" t="s">
        <v>239</v>
      </c>
      <c r="B15225" t="s">
        <v>143</v>
      </c>
      <c r="C15225" s="1">
        <v>0.347677675271648</v>
      </c>
    </row>
    <row r="15226" spans="1:3" x14ac:dyDescent="0.25">
      <c r="A15226" t="s">
        <v>239</v>
      </c>
      <c r="B15226" t="s">
        <v>352</v>
      </c>
      <c r="C15226" s="1">
        <v>0.30267794543107202</v>
      </c>
    </row>
    <row r="15227" spans="1:3" x14ac:dyDescent="0.25">
      <c r="A15227" t="s">
        <v>239</v>
      </c>
      <c r="B15227" t="s">
        <v>240</v>
      </c>
      <c r="C15227" s="1">
        <v>0.33122784806362099</v>
      </c>
    </row>
    <row r="15228" spans="1:3" x14ac:dyDescent="0.25">
      <c r="A15228" t="s">
        <v>239</v>
      </c>
      <c r="B15228" t="s">
        <v>425</v>
      </c>
      <c r="C15228" s="1">
        <v>0.31337432875806798</v>
      </c>
    </row>
    <row r="15229" spans="1:3" x14ac:dyDescent="0.25">
      <c r="A15229" t="s">
        <v>239</v>
      </c>
      <c r="B15229" t="s">
        <v>241</v>
      </c>
      <c r="C15229" s="1">
        <v>0.344166744470081</v>
      </c>
    </row>
    <row r="15230" spans="1:3" x14ac:dyDescent="0.25">
      <c r="A15230" t="s">
        <v>239</v>
      </c>
      <c r="B15230" t="s">
        <v>353</v>
      </c>
      <c r="C15230" s="1">
        <v>0.33307655229766198</v>
      </c>
    </row>
    <row r="15231" spans="1:3" x14ac:dyDescent="0.25">
      <c r="A15231" t="s">
        <v>239</v>
      </c>
      <c r="B15231" t="s">
        <v>242</v>
      </c>
      <c r="C15231" s="1">
        <v>0.38474760830594801</v>
      </c>
    </row>
    <row r="15232" spans="1:3" x14ac:dyDescent="0.25">
      <c r="A15232" t="s">
        <v>239</v>
      </c>
      <c r="B15232" t="s">
        <v>426</v>
      </c>
      <c r="C15232" s="1">
        <v>0.30775603952369002</v>
      </c>
    </row>
    <row r="15233" spans="1:3" x14ac:dyDescent="0.25">
      <c r="A15233" t="s">
        <v>239</v>
      </c>
      <c r="B15233" t="s">
        <v>144</v>
      </c>
      <c r="C15233" s="1">
        <v>0.29946085979767201</v>
      </c>
    </row>
    <row r="15234" spans="1:3" x14ac:dyDescent="0.25">
      <c r="A15234" t="s">
        <v>239</v>
      </c>
      <c r="B15234" t="s">
        <v>354</v>
      </c>
      <c r="C15234" s="1">
        <v>0.32855415878336802</v>
      </c>
    </row>
    <row r="15235" spans="1:3" x14ac:dyDescent="0.25">
      <c r="A15235" t="s">
        <v>239</v>
      </c>
      <c r="B15235" t="s">
        <v>355</v>
      </c>
      <c r="C15235" s="1">
        <v>0.33303267964178801</v>
      </c>
    </row>
    <row r="15236" spans="1:3" x14ac:dyDescent="0.25">
      <c r="A15236" t="s">
        <v>239</v>
      </c>
      <c r="B15236" t="s">
        <v>145</v>
      </c>
      <c r="C15236" s="1">
        <v>0.30653263461390101</v>
      </c>
    </row>
    <row r="15237" spans="1:3" x14ac:dyDescent="0.25">
      <c r="A15237" t="s">
        <v>239</v>
      </c>
      <c r="B15237" t="s">
        <v>146</v>
      </c>
      <c r="C15237" s="1">
        <v>0.37358372771214099</v>
      </c>
    </row>
    <row r="15238" spans="1:3" x14ac:dyDescent="0.25">
      <c r="A15238" t="s">
        <v>239</v>
      </c>
      <c r="B15238" t="s">
        <v>357</v>
      </c>
      <c r="C15238" s="1">
        <v>0.34919193970575202</v>
      </c>
    </row>
    <row r="15239" spans="1:3" x14ac:dyDescent="0.25">
      <c r="A15239" t="s">
        <v>239</v>
      </c>
      <c r="B15239" t="s">
        <v>243</v>
      </c>
      <c r="C15239" s="1">
        <v>0.357626993255729</v>
      </c>
    </row>
    <row r="15240" spans="1:3" x14ac:dyDescent="0.25">
      <c r="A15240" t="s">
        <v>239</v>
      </c>
      <c r="B15240" t="s">
        <v>402</v>
      </c>
      <c r="C15240" s="1">
        <v>0.32336643955195099</v>
      </c>
    </row>
    <row r="15241" spans="1:3" x14ac:dyDescent="0.25">
      <c r="A15241" t="s">
        <v>239</v>
      </c>
      <c r="B15241" t="s">
        <v>358</v>
      </c>
      <c r="C15241" s="1">
        <v>0.34421223659753603</v>
      </c>
    </row>
    <row r="15242" spans="1:3" x14ac:dyDescent="0.25">
      <c r="A15242" t="s">
        <v>239</v>
      </c>
      <c r="B15242" t="s">
        <v>147</v>
      </c>
      <c r="C15242" s="1">
        <v>0.31811200635694198</v>
      </c>
    </row>
    <row r="15243" spans="1:3" x14ac:dyDescent="0.25">
      <c r="A15243" t="s">
        <v>239</v>
      </c>
      <c r="B15243" t="s">
        <v>427</v>
      </c>
      <c r="C15243" s="1">
        <v>0.30682619630700397</v>
      </c>
    </row>
    <row r="15244" spans="1:3" x14ac:dyDescent="0.25">
      <c r="A15244" t="s">
        <v>239</v>
      </c>
      <c r="B15244" t="s">
        <v>148</v>
      </c>
      <c r="C15244" s="1">
        <v>0.316921570946471</v>
      </c>
    </row>
    <row r="15245" spans="1:3" x14ac:dyDescent="0.25">
      <c r="A15245" t="s">
        <v>239</v>
      </c>
      <c r="B15245" t="s">
        <v>244</v>
      </c>
      <c r="C15245" s="1">
        <v>0.34257020639444902</v>
      </c>
    </row>
    <row r="15246" spans="1:3" x14ac:dyDescent="0.25">
      <c r="A15246" t="s">
        <v>239</v>
      </c>
      <c r="B15246" t="s">
        <v>245</v>
      </c>
      <c r="C15246" s="1">
        <v>0.37016621341422701</v>
      </c>
    </row>
    <row r="15247" spans="1:3" x14ac:dyDescent="0.25">
      <c r="A15247" t="s">
        <v>239</v>
      </c>
      <c r="B15247" t="s">
        <v>359</v>
      </c>
      <c r="C15247" s="1">
        <v>0.343464063739227</v>
      </c>
    </row>
    <row r="15248" spans="1:3" x14ac:dyDescent="0.25">
      <c r="A15248" t="s">
        <v>239</v>
      </c>
      <c r="B15248" t="s">
        <v>428</v>
      </c>
      <c r="C15248" s="1">
        <v>0.30379741534954002</v>
      </c>
    </row>
    <row r="15249" spans="1:3" x14ac:dyDescent="0.25">
      <c r="A15249" t="s">
        <v>239</v>
      </c>
      <c r="B15249" t="s">
        <v>360</v>
      </c>
      <c r="C15249" s="1">
        <v>0.34015886508788101</v>
      </c>
    </row>
    <row r="15250" spans="1:3" x14ac:dyDescent="0.25">
      <c r="A15250" t="s">
        <v>239</v>
      </c>
      <c r="B15250" t="s">
        <v>149</v>
      </c>
      <c r="C15250" s="1">
        <v>0.31248483669826899</v>
      </c>
    </row>
    <row r="15251" spans="1:3" x14ac:dyDescent="0.25">
      <c r="A15251" t="s">
        <v>239</v>
      </c>
      <c r="B15251" t="s">
        <v>361</v>
      </c>
      <c r="C15251" s="1">
        <v>0.32647081839359898</v>
      </c>
    </row>
    <row r="15252" spans="1:3" x14ac:dyDescent="0.25">
      <c r="A15252" t="s">
        <v>239</v>
      </c>
      <c r="B15252" t="s">
        <v>362</v>
      </c>
      <c r="C15252" s="1">
        <v>0.33207850195783001</v>
      </c>
    </row>
    <row r="15253" spans="1:3" x14ac:dyDescent="0.25">
      <c r="A15253" t="s">
        <v>239</v>
      </c>
      <c r="B15253" t="s">
        <v>246</v>
      </c>
      <c r="C15253" s="1">
        <v>0.314599961601228</v>
      </c>
    </row>
    <row r="15254" spans="1:3" x14ac:dyDescent="0.25">
      <c r="A15254" t="s">
        <v>239</v>
      </c>
      <c r="B15254" t="s">
        <v>247</v>
      </c>
      <c r="C15254" s="1">
        <v>0.35214104597776003</v>
      </c>
    </row>
    <row r="15255" spans="1:3" x14ac:dyDescent="0.25">
      <c r="A15255" t="s">
        <v>239</v>
      </c>
      <c r="B15255" t="s">
        <v>248</v>
      </c>
      <c r="C15255" s="1">
        <v>0.32256452009613101</v>
      </c>
    </row>
    <row r="15256" spans="1:3" x14ac:dyDescent="0.25">
      <c r="A15256" t="s">
        <v>239</v>
      </c>
      <c r="B15256" t="s">
        <v>249</v>
      </c>
      <c r="C15256" s="1">
        <v>0.31832650813574898</v>
      </c>
    </row>
    <row r="15257" spans="1:3" x14ac:dyDescent="0.25">
      <c r="A15257" t="s">
        <v>239</v>
      </c>
      <c r="B15257" t="s">
        <v>389</v>
      </c>
      <c r="C15257" s="1">
        <v>0.31081307294511501</v>
      </c>
    </row>
    <row r="15258" spans="1:3" x14ac:dyDescent="0.25">
      <c r="A15258" t="s">
        <v>239</v>
      </c>
      <c r="B15258" t="s">
        <v>403</v>
      </c>
      <c r="C15258" s="1">
        <v>0.32005954119788399</v>
      </c>
    </row>
    <row r="15259" spans="1:3" x14ac:dyDescent="0.25">
      <c r="A15259" t="s">
        <v>239</v>
      </c>
      <c r="B15259" t="s">
        <v>150</v>
      </c>
      <c r="C15259" s="1">
        <v>0.33479872987832099</v>
      </c>
    </row>
    <row r="15260" spans="1:3" x14ac:dyDescent="0.25">
      <c r="A15260" t="s">
        <v>239</v>
      </c>
      <c r="B15260" t="s">
        <v>151</v>
      </c>
      <c r="C15260" s="1">
        <v>0.29996195408960302</v>
      </c>
    </row>
    <row r="15261" spans="1:3" x14ac:dyDescent="0.25">
      <c r="A15261" t="s">
        <v>239</v>
      </c>
      <c r="B15261" t="s">
        <v>250</v>
      </c>
      <c r="C15261" s="1">
        <v>0.358899736326453</v>
      </c>
    </row>
    <row r="15262" spans="1:3" x14ac:dyDescent="0.25">
      <c r="A15262" t="s">
        <v>239</v>
      </c>
      <c r="B15262" t="s">
        <v>363</v>
      </c>
      <c r="C15262" s="1">
        <v>0.31297120367600301</v>
      </c>
    </row>
    <row r="15263" spans="1:3" x14ac:dyDescent="0.25">
      <c r="A15263" t="s">
        <v>239</v>
      </c>
      <c r="B15263" t="s">
        <v>364</v>
      </c>
      <c r="C15263" s="1">
        <v>0.33625308864042702</v>
      </c>
    </row>
    <row r="15264" spans="1:3" x14ac:dyDescent="0.25">
      <c r="A15264" t="s">
        <v>239</v>
      </c>
      <c r="B15264" t="s">
        <v>390</v>
      </c>
      <c r="C15264" s="1">
        <v>0.29645540133871701</v>
      </c>
    </row>
    <row r="15265" spans="1:3" x14ac:dyDescent="0.25">
      <c r="A15265" t="s">
        <v>239</v>
      </c>
      <c r="B15265" t="s">
        <v>251</v>
      </c>
      <c r="C15265" s="1">
        <v>0.31921026485864801</v>
      </c>
    </row>
    <row r="15266" spans="1:3" x14ac:dyDescent="0.25">
      <c r="A15266" t="s">
        <v>239</v>
      </c>
      <c r="B15266" t="s">
        <v>252</v>
      </c>
      <c r="C15266" s="1">
        <v>0.321363133768583</v>
      </c>
    </row>
    <row r="15267" spans="1:3" x14ac:dyDescent="0.25">
      <c r="A15267" t="s">
        <v>239</v>
      </c>
      <c r="B15267" t="s">
        <v>253</v>
      </c>
      <c r="C15267" s="1">
        <v>0.35428233387536401</v>
      </c>
    </row>
    <row r="15268" spans="1:3" x14ac:dyDescent="0.25">
      <c r="A15268" t="s">
        <v>239</v>
      </c>
      <c r="B15268" t="s">
        <v>152</v>
      </c>
      <c r="C15268" s="1">
        <v>0.338135387273094</v>
      </c>
    </row>
    <row r="15269" spans="1:3" x14ac:dyDescent="0.25">
      <c r="A15269" t="s">
        <v>239</v>
      </c>
      <c r="B15269" t="s">
        <v>254</v>
      </c>
      <c r="C15269" s="1">
        <v>0.35114691054022101</v>
      </c>
    </row>
    <row r="15270" spans="1:3" x14ac:dyDescent="0.25">
      <c r="A15270" t="s">
        <v>239</v>
      </c>
      <c r="B15270" t="s">
        <v>255</v>
      </c>
      <c r="C15270" s="1">
        <v>0.37090885565616399</v>
      </c>
    </row>
    <row r="15271" spans="1:3" x14ac:dyDescent="0.25">
      <c r="A15271" t="s">
        <v>239</v>
      </c>
      <c r="B15271" t="s">
        <v>365</v>
      </c>
      <c r="C15271" s="1">
        <v>0.32884644141756603</v>
      </c>
    </row>
    <row r="15272" spans="1:3" x14ac:dyDescent="0.25">
      <c r="A15272" t="s">
        <v>239</v>
      </c>
      <c r="B15272" t="s">
        <v>256</v>
      </c>
      <c r="C15272" s="1">
        <v>0.35735499539799997</v>
      </c>
    </row>
    <row r="15273" spans="1:3" x14ac:dyDescent="0.25">
      <c r="A15273" t="s">
        <v>239</v>
      </c>
      <c r="B15273" t="s">
        <v>404</v>
      </c>
      <c r="C15273" s="1">
        <v>0.318360252497979</v>
      </c>
    </row>
    <row r="15274" spans="1:3" x14ac:dyDescent="0.25">
      <c r="A15274" t="s">
        <v>239</v>
      </c>
      <c r="B15274" t="s">
        <v>366</v>
      </c>
      <c r="C15274" s="1">
        <v>0.30149030424784901</v>
      </c>
    </row>
    <row r="15275" spans="1:3" x14ac:dyDescent="0.25">
      <c r="A15275" t="s">
        <v>239</v>
      </c>
      <c r="B15275" t="s">
        <v>257</v>
      </c>
      <c r="C15275" s="1">
        <v>0.36082454963390598</v>
      </c>
    </row>
    <row r="15276" spans="1:3" x14ac:dyDescent="0.25">
      <c r="A15276" t="s">
        <v>239</v>
      </c>
      <c r="B15276" t="s">
        <v>367</v>
      </c>
      <c r="C15276" s="1">
        <v>0.354801347902514</v>
      </c>
    </row>
    <row r="15277" spans="1:3" x14ac:dyDescent="0.25">
      <c r="A15277" t="s">
        <v>239</v>
      </c>
      <c r="B15277" t="s">
        <v>368</v>
      </c>
      <c r="C15277" s="1">
        <v>0.32696049940614402</v>
      </c>
    </row>
    <row r="15278" spans="1:3" x14ac:dyDescent="0.25">
      <c r="A15278" t="s">
        <v>239</v>
      </c>
      <c r="B15278" t="s">
        <v>258</v>
      </c>
      <c r="C15278" s="1">
        <v>0.31110470277484198</v>
      </c>
    </row>
    <row r="15279" spans="1:3" x14ac:dyDescent="0.25">
      <c r="A15279" t="s">
        <v>239</v>
      </c>
      <c r="B15279" t="s">
        <v>259</v>
      </c>
      <c r="C15279" s="1">
        <v>0.32954946320571599</v>
      </c>
    </row>
    <row r="15280" spans="1:3" x14ac:dyDescent="0.25">
      <c r="A15280" t="s">
        <v>239</v>
      </c>
      <c r="B15280" t="s">
        <v>416</v>
      </c>
      <c r="C15280" s="1">
        <v>0.30241958791305301</v>
      </c>
    </row>
    <row r="15281" spans="1:3" x14ac:dyDescent="0.25">
      <c r="A15281" t="s">
        <v>239</v>
      </c>
      <c r="B15281" t="s">
        <v>369</v>
      </c>
      <c r="C15281" s="1">
        <v>0.34323904813459599</v>
      </c>
    </row>
    <row r="15282" spans="1:3" x14ac:dyDescent="0.25">
      <c r="A15282" t="s">
        <v>239</v>
      </c>
      <c r="B15282" t="s">
        <v>370</v>
      </c>
      <c r="C15282" s="1">
        <v>0.314142494181186</v>
      </c>
    </row>
    <row r="15283" spans="1:3" x14ac:dyDescent="0.25">
      <c r="A15283" t="s">
        <v>239</v>
      </c>
      <c r="B15283" t="s">
        <v>260</v>
      </c>
      <c r="C15283" s="1">
        <v>0.30278562977412798</v>
      </c>
    </row>
    <row r="15284" spans="1:3" x14ac:dyDescent="0.25">
      <c r="A15284" t="s">
        <v>239</v>
      </c>
      <c r="B15284" t="s">
        <v>371</v>
      </c>
      <c r="C15284" s="1">
        <v>0.34218465091594102</v>
      </c>
    </row>
    <row r="15285" spans="1:3" x14ac:dyDescent="0.25">
      <c r="A15285" t="s">
        <v>239</v>
      </c>
      <c r="B15285" t="s">
        <v>405</v>
      </c>
      <c r="C15285" s="1">
        <v>0.31364047053857103</v>
      </c>
    </row>
    <row r="15286" spans="1:3" x14ac:dyDescent="0.25">
      <c r="A15286" t="s">
        <v>239</v>
      </c>
      <c r="B15286" t="s">
        <v>483</v>
      </c>
      <c r="C15286" s="1">
        <v>0.28949063770480599</v>
      </c>
    </row>
    <row r="15287" spans="1:3" x14ac:dyDescent="0.25">
      <c r="A15287" t="s">
        <v>239</v>
      </c>
      <c r="B15287" t="s">
        <v>261</v>
      </c>
      <c r="C15287" s="1">
        <v>0.32617435756665197</v>
      </c>
    </row>
    <row r="15288" spans="1:3" x14ac:dyDescent="0.25">
      <c r="A15288" t="s">
        <v>239</v>
      </c>
      <c r="B15288" t="s">
        <v>262</v>
      </c>
      <c r="C15288" s="1">
        <v>0.30808077465713501</v>
      </c>
    </row>
    <row r="15289" spans="1:3" x14ac:dyDescent="0.25">
      <c r="A15289" t="s">
        <v>239</v>
      </c>
      <c r="B15289" t="s">
        <v>417</v>
      </c>
      <c r="C15289" s="1">
        <v>0.31920948149219502</v>
      </c>
    </row>
    <row r="15290" spans="1:3" x14ac:dyDescent="0.25">
      <c r="A15290" t="s">
        <v>239</v>
      </c>
      <c r="B15290" t="s">
        <v>263</v>
      </c>
      <c r="C15290" s="1">
        <v>0.35348896297513199</v>
      </c>
    </row>
    <row r="15291" spans="1:3" x14ac:dyDescent="0.25">
      <c r="A15291" t="s">
        <v>239</v>
      </c>
      <c r="B15291" t="s">
        <v>264</v>
      </c>
      <c r="C15291" s="1">
        <v>0.35087600171612998</v>
      </c>
    </row>
    <row r="15292" spans="1:3" x14ac:dyDescent="0.25">
      <c r="A15292" t="s">
        <v>239</v>
      </c>
      <c r="B15292" t="s">
        <v>372</v>
      </c>
      <c r="C15292" s="1">
        <v>0.33043588564798099</v>
      </c>
    </row>
    <row r="15293" spans="1:3" x14ac:dyDescent="0.25">
      <c r="A15293" t="s">
        <v>239</v>
      </c>
      <c r="B15293" t="s">
        <v>373</v>
      </c>
      <c r="C15293" s="1">
        <v>0.32570422669717197</v>
      </c>
    </row>
    <row r="15294" spans="1:3" x14ac:dyDescent="0.25">
      <c r="A15294" t="s">
        <v>239</v>
      </c>
      <c r="B15294" t="s">
        <v>383</v>
      </c>
      <c r="C15294" s="1">
        <v>0.31815510227474902</v>
      </c>
    </row>
    <row r="15295" spans="1:3" x14ac:dyDescent="0.25">
      <c r="A15295" t="s">
        <v>239</v>
      </c>
      <c r="B15295" t="s">
        <v>429</v>
      </c>
      <c r="C15295" s="1">
        <v>0.29382674907484302</v>
      </c>
    </row>
    <row r="15296" spans="1:3" x14ac:dyDescent="0.25">
      <c r="A15296" t="s">
        <v>239</v>
      </c>
      <c r="B15296" t="s">
        <v>430</v>
      </c>
      <c r="C15296" s="1">
        <v>0.30697869823828899</v>
      </c>
    </row>
    <row r="15297" spans="1:3" x14ac:dyDescent="0.25">
      <c r="A15297" t="s">
        <v>239</v>
      </c>
      <c r="B15297" t="s">
        <v>265</v>
      </c>
      <c r="C15297" s="1">
        <v>0.362882260659879</v>
      </c>
    </row>
    <row r="15298" spans="1:3" x14ac:dyDescent="0.25">
      <c r="A15298" t="s">
        <v>239</v>
      </c>
      <c r="B15298" t="s">
        <v>266</v>
      </c>
      <c r="C15298" s="1">
        <v>0.36845388042114902</v>
      </c>
    </row>
    <row r="15299" spans="1:3" x14ac:dyDescent="0.25">
      <c r="A15299" t="s">
        <v>239</v>
      </c>
      <c r="B15299" t="s">
        <v>267</v>
      </c>
      <c r="C15299" s="1">
        <v>0.34720561571365199</v>
      </c>
    </row>
    <row r="15300" spans="1:3" x14ac:dyDescent="0.25">
      <c r="A15300" t="s">
        <v>239</v>
      </c>
      <c r="B15300" t="s">
        <v>268</v>
      </c>
      <c r="C15300" s="1">
        <v>0.33830145261081501</v>
      </c>
    </row>
    <row r="15301" spans="1:3" x14ac:dyDescent="0.25">
      <c r="A15301" t="s">
        <v>239</v>
      </c>
      <c r="B15301" t="s">
        <v>269</v>
      </c>
      <c r="C15301" s="1">
        <v>0.35044878371881</v>
      </c>
    </row>
    <row r="15302" spans="1:3" x14ac:dyDescent="0.25">
      <c r="A15302" t="s">
        <v>239</v>
      </c>
      <c r="B15302" t="s">
        <v>270</v>
      </c>
      <c r="C15302" s="1">
        <v>0.33673855085090698</v>
      </c>
    </row>
    <row r="15303" spans="1:3" x14ac:dyDescent="0.25">
      <c r="A15303" t="s">
        <v>239</v>
      </c>
      <c r="B15303" t="s">
        <v>271</v>
      </c>
      <c r="C15303" s="1">
        <v>0.35766529590432</v>
      </c>
    </row>
    <row r="15304" spans="1:3" x14ac:dyDescent="0.25">
      <c r="A15304" t="s">
        <v>239</v>
      </c>
      <c r="B15304" t="s">
        <v>407</v>
      </c>
      <c r="C15304" s="1">
        <v>0.30883639582588701</v>
      </c>
    </row>
    <row r="15305" spans="1:3" x14ac:dyDescent="0.25">
      <c r="A15305" t="s">
        <v>239</v>
      </c>
      <c r="B15305" t="s">
        <v>375</v>
      </c>
      <c r="C15305" s="1">
        <v>0.35267512487986902</v>
      </c>
    </row>
    <row r="15306" spans="1:3" x14ac:dyDescent="0.25">
      <c r="A15306" t="s">
        <v>239</v>
      </c>
      <c r="B15306" t="s">
        <v>376</v>
      </c>
      <c r="C15306" s="1">
        <v>0.31530610148973698</v>
      </c>
    </row>
    <row r="15307" spans="1:3" x14ac:dyDescent="0.25">
      <c r="A15307" t="s">
        <v>239</v>
      </c>
      <c r="B15307" t="s">
        <v>418</v>
      </c>
      <c r="C15307" s="1">
        <v>0.32428506765571202</v>
      </c>
    </row>
    <row r="15308" spans="1:3" x14ac:dyDescent="0.25">
      <c r="A15308" t="s">
        <v>239</v>
      </c>
      <c r="B15308" t="s">
        <v>272</v>
      </c>
      <c r="C15308" s="1">
        <v>0.36579188822592901</v>
      </c>
    </row>
    <row r="15309" spans="1:3" x14ac:dyDescent="0.25">
      <c r="A15309" t="s">
        <v>239</v>
      </c>
      <c r="B15309" t="s">
        <v>377</v>
      </c>
      <c r="C15309" s="1">
        <v>0.32004851412946</v>
      </c>
    </row>
    <row r="15310" spans="1:3" x14ac:dyDescent="0.25">
      <c r="A15310" t="s">
        <v>239</v>
      </c>
      <c r="B15310" t="s">
        <v>431</v>
      </c>
      <c r="C15310" s="1">
        <v>0.31275784605677098</v>
      </c>
    </row>
    <row r="15311" spans="1:3" x14ac:dyDescent="0.25">
      <c r="A15311" t="s">
        <v>239</v>
      </c>
      <c r="B15311" t="s">
        <v>408</v>
      </c>
      <c r="C15311" s="1">
        <v>0.321869426864209</v>
      </c>
    </row>
    <row r="15312" spans="1:3" x14ac:dyDescent="0.25">
      <c r="A15312" t="s">
        <v>239</v>
      </c>
      <c r="B15312" t="s">
        <v>273</v>
      </c>
      <c r="C15312" s="1">
        <v>0.30676387696497198</v>
      </c>
    </row>
    <row r="15313" spans="1:3" x14ac:dyDescent="0.25">
      <c r="A15313" t="s">
        <v>239</v>
      </c>
      <c r="B15313" t="s">
        <v>153</v>
      </c>
      <c r="C15313" s="1">
        <v>0.37031644546954701</v>
      </c>
    </row>
    <row r="15314" spans="1:3" x14ac:dyDescent="0.25">
      <c r="A15314" t="s">
        <v>142</v>
      </c>
      <c r="B15314" t="s">
        <v>154</v>
      </c>
      <c r="C15314" s="1">
        <v>0.300814021278201</v>
      </c>
    </row>
    <row r="15315" spans="1:3" x14ac:dyDescent="0.25">
      <c r="A15315" t="s">
        <v>142</v>
      </c>
      <c r="B15315" t="s">
        <v>162</v>
      </c>
      <c r="C15315" s="1">
        <v>0.33644379369032101</v>
      </c>
    </row>
    <row r="15316" spans="1:3" x14ac:dyDescent="0.25">
      <c r="A15316" t="s">
        <v>142</v>
      </c>
      <c r="B15316" t="s">
        <v>118</v>
      </c>
      <c r="C15316" s="1">
        <v>0.317642579423356</v>
      </c>
    </row>
    <row r="15317" spans="1:3" x14ac:dyDescent="0.25">
      <c r="A15317" t="s">
        <v>142</v>
      </c>
      <c r="B15317" t="s">
        <v>303</v>
      </c>
      <c r="C15317" s="1">
        <v>0.32823224744149898</v>
      </c>
    </row>
    <row r="15318" spans="1:3" x14ac:dyDescent="0.25">
      <c r="A15318" t="s">
        <v>142</v>
      </c>
      <c r="B15318" t="s">
        <v>304</v>
      </c>
      <c r="C15318" s="1">
        <v>0.31678522497425399</v>
      </c>
    </row>
    <row r="15319" spans="1:3" x14ac:dyDescent="0.25">
      <c r="A15319" t="s">
        <v>142</v>
      </c>
      <c r="B15319" t="s">
        <v>192</v>
      </c>
      <c r="C15319" s="1">
        <v>0.33892089353395699</v>
      </c>
    </row>
    <row r="15320" spans="1:3" x14ac:dyDescent="0.25">
      <c r="A15320" t="s">
        <v>142</v>
      </c>
      <c r="B15320" t="s">
        <v>219</v>
      </c>
      <c r="C15320" s="1">
        <v>0.31159085346168502</v>
      </c>
    </row>
    <row r="15321" spans="1:3" x14ac:dyDescent="0.25">
      <c r="A15321" t="s">
        <v>142</v>
      </c>
      <c r="B15321" t="s">
        <v>344</v>
      </c>
      <c r="C15321" s="1">
        <v>0.31315612958814198</v>
      </c>
    </row>
    <row r="15322" spans="1:3" x14ac:dyDescent="0.25">
      <c r="A15322" t="s">
        <v>142</v>
      </c>
      <c r="B15322" t="s">
        <v>143</v>
      </c>
      <c r="C15322" s="1">
        <v>0.32475335583912801</v>
      </c>
    </row>
    <row r="15323" spans="1:3" x14ac:dyDescent="0.25">
      <c r="A15323" t="s">
        <v>142</v>
      </c>
      <c r="B15323" t="s">
        <v>240</v>
      </c>
      <c r="C15323" s="1">
        <v>0.29005277066982899</v>
      </c>
    </row>
    <row r="15324" spans="1:3" x14ac:dyDescent="0.25">
      <c r="A15324" t="s">
        <v>142</v>
      </c>
      <c r="B15324" t="s">
        <v>241</v>
      </c>
      <c r="C15324" s="1">
        <v>0.31360444775004698</v>
      </c>
    </row>
    <row r="15325" spans="1:3" x14ac:dyDescent="0.25">
      <c r="A15325" t="s">
        <v>142</v>
      </c>
      <c r="B15325" t="s">
        <v>353</v>
      </c>
      <c r="C15325" s="1">
        <v>0.28898962506244502</v>
      </c>
    </row>
    <row r="15326" spans="1:3" x14ac:dyDescent="0.25">
      <c r="A15326" t="s">
        <v>142</v>
      </c>
      <c r="B15326" t="s">
        <v>242</v>
      </c>
      <c r="C15326" s="1">
        <v>0.36665694717529201</v>
      </c>
    </row>
    <row r="15327" spans="1:3" x14ac:dyDescent="0.25">
      <c r="A15327" t="s">
        <v>142</v>
      </c>
      <c r="B15327" t="s">
        <v>144</v>
      </c>
      <c r="C15327" s="1">
        <v>0.30517826696182798</v>
      </c>
    </row>
    <row r="15328" spans="1:3" x14ac:dyDescent="0.25">
      <c r="A15328" t="s">
        <v>142</v>
      </c>
      <c r="B15328" t="s">
        <v>354</v>
      </c>
      <c r="C15328" s="1">
        <v>0.303314086652681</v>
      </c>
    </row>
    <row r="15329" spans="1:3" x14ac:dyDescent="0.25">
      <c r="A15329" t="s">
        <v>142</v>
      </c>
      <c r="B15329" t="s">
        <v>145</v>
      </c>
      <c r="C15329" s="1">
        <v>0.30591718752579</v>
      </c>
    </row>
    <row r="15330" spans="1:3" x14ac:dyDescent="0.25">
      <c r="A15330" t="s">
        <v>142</v>
      </c>
      <c r="B15330" t="s">
        <v>146</v>
      </c>
      <c r="C15330" s="1">
        <v>0.34156859065630601</v>
      </c>
    </row>
    <row r="15331" spans="1:3" x14ac:dyDescent="0.25">
      <c r="A15331" t="s">
        <v>142</v>
      </c>
      <c r="B15331" t="s">
        <v>357</v>
      </c>
      <c r="C15331" s="1">
        <v>0.29255212920120899</v>
      </c>
    </row>
    <row r="15332" spans="1:3" x14ac:dyDescent="0.25">
      <c r="A15332" t="s">
        <v>142</v>
      </c>
      <c r="B15332" t="s">
        <v>243</v>
      </c>
      <c r="C15332" s="1">
        <v>0.33251895217877803</v>
      </c>
    </row>
    <row r="15333" spans="1:3" x14ac:dyDescent="0.25">
      <c r="A15333" t="s">
        <v>142</v>
      </c>
      <c r="B15333" t="s">
        <v>402</v>
      </c>
      <c r="C15333" s="1">
        <v>0.29792596497221202</v>
      </c>
    </row>
    <row r="15334" spans="1:3" x14ac:dyDescent="0.25">
      <c r="A15334" t="s">
        <v>142</v>
      </c>
      <c r="B15334" t="s">
        <v>358</v>
      </c>
      <c r="C15334" s="1">
        <v>0.31087206517771099</v>
      </c>
    </row>
    <row r="15335" spans="1:3" x14ac:dyDescent="0.25">
      <c r="A15335" t="s">
        <v>142</v>
      </c>
      <c r="B15335" t="s">
        <v>147</v>
      </c>
      <c r="C15335" s="1">
        <v>0.30105965183849798</v>
      </c>
    </row>
    <row r="15336" spans="1:3" x14ac:dyDescent="0.25">
      <c r="A15336" t="s">
        <v>142</v>
      </c>
      <c r="B15336" t="s">
        <v>148</v>
      </c>
      <c r="C15336" s="1">
        <v>0.30008998813480398</v>
      </c>
    </row>
    <row r="15337" spans="1:3" x14ac:dyDescent="0.25">
      <c r="A15337" t="s">
        <v>142</v>
      </c>
      <c r="B15337" t="s">
        <v>244</v>
      </c>
      <c r="C15337" s="1">
        <v>0.30356537376003101</v>
      </c>
    </row>
    <row r="15338" spans="1:3" x14ac:dyDescent="0.25">
      <c r="A15338" t="s">
        <v>142</v>
      </c>
      <c r="B15338" t="s">
        <v>245</v>
      </c>
      <c r="C15338" s="1">
        <v>0.33570047713318302</v>
      </c>
    </row>
    <row r="15339" spans="1:3" x14ac:dyDescent="0.25">
      <c r="A15339" t="s">
        <v>142</v>
      </c>
      <c r="B15339" t="s">
        <v>359</v>
      </c>
      <c r="C15339" s="1">
        <v>0.295073851938633</v>
      </c>
    </row>
    <row r="15340" spans="1:3" x14ac:dyDescent="0.25">
      <c r="A15340" t="s">
        <v>142</v>
      </c>
      <c r="B15340" t="s">
        <v>360</v>
      </c>
      <c r="C15340" s="1">
        <v>0.30374668822949202</v>
      </c>
    </row>
    <row r="15341" spans="1:3" x14ac:dyDescent="0.25">
      <c r="A15341" t="s">
        <v>142</v>
      </c>
      <c r="B15341" t="s">
        <v>149</v>
      </c>
      <c r="C15341" s="1">
        <v>0.31131022611125497</v>
      </c>
    </row>
    <row r="15342" spans="1:3" x14ac:dyDescent="0.25">
      <c r="A15342" t="s">
        <v>142</v>
      </c>
      <c r="B15342" t="s">
        <v>362</v>
      </c>
      <c r="C15342" s="1">
        <v>0.32774736287143902</v>
      </c>
    </row>
    <row r="15343" spans="1:3" x14ac:dyDescent="0.25">
      <c r="A15343" t="s">
        <v>142</v>
      </c>
      <c r="B15343" t="s">
        <v>247</v>
      </c>
      <c r="C15343" s="1">
        <v>0.319692064814806</v>
      </c>
    </row>
    <row r="15344" spans="1:3" x14ac:dyDescent="0.25">
      <c r="A15344" t="s">
        <v>142</v>
      </c>
      <c r="B15344" t="s">
        <v>248</v>
      </c>
      <c r="C15344" s="1">
        <v>0.290981270873862</v>
      </c>
    </row>
    <row r="15345" spans="1:3" x14ac:dyDescent="0.25">
      <c r="A15345" t="s">
        <v>142</v>
      </c>
      <c r="B15345" t="s">
        <v>150</v>
      </c>
      <c r="C15345" s="1">
        <v>0.316070307958976</v>
      </c>
    </row>
    <row r="15346" spans="1:3" x14ac:dyDescent="0.25">
      <c r="A15346" t="s">
        <v>142</v>
      </c>
      <c r="B15346" t="s">
        <v>250</v>
      </c>
      <c r="C15346" s="1">
        <v>0.35026989039752099</v>
      </c>
    </row>
    <row r="15347" spans="1:3" x14ac:dyDescent="0.25">
      <c r="A15347" t="s">
        <v>142</v>
      </c>
      <c r="B15347" t="s">
        <v>364</v>
      </c>
      <c r="C15347" s="1">
        <v>0.29485134393293499</v>
      </c>
    </row>
    <row r="15348" spans="1:3" x14ac:dyDescent="0.25">
      <c r="A15348" t="s">
        <v>142</v>
      </c>
      <c r="B15348" t="s">
        <v>252</v>
      </c>
      <c r="C15348" s="1">
        <v>0.29171872815261601</v>
      </c>
    </row>
    <row r="15349" spans="1:3" x14ac:dyDescent="0.25">
      <c r="A15349" t="s">
        <v>142</v>
      </c>
      <c r="B15349" t="s">
        <v>253</v>
      </c>
      <c r="C15349" s="1">
        <v>0.314738764262605</v>
      </c>
    </row>
    <row r="15350" spans="1:3" x14ac:dyDescent="0.25">
      <c r="A15350" t="s">
        <v>142</v>
      </c>
      <c r="B15350" t="s">
        <v>152</v>
      </c>
      <c r="C15350" s="1">
        <v>0.33612984064934298</v>
      </c>
    </row>
    <row r="15351" spans="1:3" x14ac:dyDescent="0.25">
      <c r="A15351" t="s">
        <v>142</v>
      </c>
      <c r="B15351" t="s">
        <v>254</v>
      </c>
      <c r="C15351" s="1">
        <v>0.32765870894231602</v>
      </c>
    </row>
    <row r="15352" spans="1:3" x14ac:dyDescent="0.25">
      <c r="A15352" t="s">
        <v>142</v>
      </c>
      <c r="B15352" t="s">
        <v>255</v>
      </c>
      <c r="C15352" s="1">
        <v>0.33573342150462898</v>
      </c>
    </row>
    <row r="15353" spans="1:3" x14ac:dyDescent="0.25">
      <c r="A15353" t="s">
        <v>142</v>
      </c>
      <c r="B15353" t="s">
        <v>365</v>
      </c>
      <c r="C15353" s="1">
        <v>0.30830206075330602</v>
      </c>
    </row>
    <row r="15354" spans="1:3" x14ac:dyDescent="0.25">
      <c r="A15354" t="s">
        <v>142</v>
      </c>
      <c r="B15354" t="s">
        <v>256</v>
      </c>
      <c r="C15354" s="1">
        <v>0.31835676077712399</v>
      </c>
    </row>
    <row r="15355" spans="1:3" x14ac:dyDescent="0.25">
      <c r="A15355" t="s">
        <v>142</v>
      </c>
      <c r="B15355" t="s">
        <v>257</v>
      </c>
      <c r="C15355" s="1">
        <v>0.32861584524166698</v>
      </c>
    </row>
    <row r="15356" spans="1:3" x14ac:dyDescent="0.25">
      <c r="A15356" t="s">
        <v>142</v>
      </c>
      <c r="B15356" t="s">
        <v>367</v>
      </c>
      <c r="C15356" s="1">
        <v>0.31721871771009402</v>
      </c>
    </row>
    <row r="15357" spans="1:3" x14ac:dyDescent="0.25">
      <c r="A15357" t="s">
        <v>142</v>
      </c>
      <c r="B15357" t="s">
        <v>259</v>
      </c>
      <c r="C15357" s="1">
        <v>0.307817563289699</v>
      </c>
    </row>
    <row r="15358" spans="1:3" x14ac:dyDescent="0.25">
      <c r="A15358" t="s">
        <v>142</v>
      </c>
      <c r="B15358" t="s">
        <v>369</v>
      </c>
      <c r="C15358" s="1">
        <v>0.32130007875641198</v>
      </c>
    </row>
    <row r="15359" spans="1:3" x14ac:dyDescent="0.25">
      <c r="A15359" t="s">
        <v>142</v>
      </c>
      <c r="B15359" t="s">
        <v>260</v>
      </c>
      <c r="C15359" s="1">
        <v>0.29847682238346501</v>
      </c>
    </row>
    <row r="15360" spans="1:3" x14ac:dyDescent="0.25">
      <c r="A15360" t="s">
        <v>142</v>
      </c>
      <c r="B15360" t="s">
        <v>371</v>
      </c>
      <c r="C15360" s="1">
        <v>0.29030183673103599</v>
      </c>
    </row>
    <row r="15361" spans="1:3" x14ac:dyDescent="0.25">
      <c r="A15361" t="s">
        <v>142</v>
      </c>
      <c r="B15361" t="s">
        <v>261</v>
      </c>
      <c r="C15361" s="1">
        <v>0.32582019128665002</v>
      </c>
    </row>
    <row r="15362" spans="1:3" x14ac:dyDescent="0.25">
      <c r="A15362" t="s">
        <v>142</v>
      </c>
      <c r="B15362" t="s">
        <v>262</v>
      </c>
      <c r="C15362" s="1">
        <v>0.299023736254172</v>
      </c>
    </row>
    <row r="15363" spans="1:3" x14ac:dyDescent="0.25">
      <c r="A15363" t="s">
        <v>142</v>
      </c>
      <c r="B15363" t="s">
        <v>263</v>
      </c>
      <c r="C15363" s="1">
        <v>0.29745472100310899</v>
      </c>
    </row>
    <row r="15364" spans="1:3" x14ac:dyDescent="0.25">
      <c r="A15364" t="s">
        <v>142</v>
      </c>
      <c r="B15364" t="s">
        <v>264</v>
      </c>
      <c r="C15364" s="1">
        <v>0.29751167693327302</v>
      </c>
    </row>
    <row r="15365" spans="1:3" x14ac:dyDescent="0.25">
      <c r="A15365" t="s">
        <v>142</v>
      </c>
      <c r="B15365" t="s">
        <v>372</v>
      </c>
      <c r="C15365" s="1">
        <v>0.30753405862817401</v>
      </c>
    </row>
    <row r="15366" spans="1:3" x14ac:dyDescent="0.25">
      <c r="A15366" t="s">
        <v>142</v>
      </c>
      <c r="B15366" t="s">
        <v>373</v>
      </c>
      <c r="C15366" s="1">
        <v>0.30082258689015101</v>
      </c>
    </row>
    <row r="15367" spans="1:3" x14ac:dyDescent="0.25">
      <c r="A15367" t="s">
        <v>142</v>
      </c>
      <c r="B15367" t="s">
        <v>383</v>
      </c>
      <c r="C15367" s="1">
        <v>0.30008651384185903</v>
      </c>
    </row>
    <row r="15368" spans="1:3" x14ac:dyDescent="0.25">
      <c r="A15368" t="s">
        <v>142</v>
      </c>
      <c r="B15368" t="s">
        <v>265</v>
      </c>
      <c r="C15368" s="1">
        <v>0.32350701404184601</v>
      </c>
    </row>
    <row r="15369" spans="1:3" x14ac:dyDescent="0.25">
      <c r="A15369" t="s">
        <v>142</v>
      </c>
      <c r="B15369" t="s">
        <v>266</v>
      </c>
      <c r="C15369" s="1">
        <v>0.33137079637272199</v>
      </c>
    </row>
    <row r="15370" spans="1:3" x14ac:dyDescent="0.25">
      <c r="A15370" t="s">
        <v>142</v>
      </c>
      <c r="B15370" t="s">
        <v>267</v>
      </c>
      <c r="C15370" s="1">
        <v>0.33129962584647599</v>
      </c>
    </row>
    <row r="15371" spans="1:3" x14ac:dyDescent="0.25">
      <c r="A15371" t="s">
        <v>142</v>
      </c>
      <c r="B15371" t="s">
        <v>268</v>
      </c>
      <c r="C15371" s="1">
        <v>0.32394559017449698</v>
      </c>
    </row>
    <row r="15372" spans="1:3" x14ac:dyDescent="0.25">
      <c r="A15372" t="s">
        <v>142</v>
      </c>
      <c r="B15372" t="s">
        <v>269</v>
      </c>
      <c r="C15372" s="1">
        <v>0.308793687998629</v>
      </c>
    </row>
    <row r="15373" spans="1:3" x14ac:dyDescent="0.25">
      <c r="A15373" t="s">
        <v>142</v>
      </c>
      <c r="B15373" t="s">
        <v>271</v>
      </c>
      <c r="C15373" s="1">
        <v>0.325889714196753</v>
      </c>
    </row>
    <row r="15374" spans="1:3" x14ac:dyDescent="0.25">
      <c r="A15374" t="s">
        <v>142</v>
      </c>
      <c r="B15374" t="s">
        <v>375</v>
      </c>
      <c r="C15374" s="1">
        <v>0.30996282866927</v>
      </c>
    </row>
    <row r="15375" spans="1:3" x14ac:dyDescent="0.25">
      <c r="A15375" t="s">
        <v>142</v>
      </c>
      <c r="B15375" t="s">
        <v>272</v>
      </c>
      <c r="C15375" s="1">
        <v>0.31656366403994401</v>
      </c>
    </row>
    <row r="15376" spans="1:3" x14ac:dyDescent="0.25">
      <c r="A15376" t="s">
        <v>142</v>
      </c>
      <c r="B15376" t="s">
        <v>377</v>
      </c>
      <c r="C15376" s="1">
        <v>0.29357849317600998</v>
      </c>
    </row>
    <row r="15377" spans="1:3" x14ac:dyDescent="0.25">
      <c r="A15377" t="s">
        <v>142</v>
      </c>
      <c r="B15377" t="s">
        <v>408</v>
      </c>
      <c r="C15377" s="1">
        <v>0.306405487066223</v>
      </c>
    </row>
    <row r="15378" spans="1:3" x14ac:dyDescent="0.25">
      <c r="A15378" t="s">
        <v>142</v>
      </c>
      <c r="B15378" t="s">
        <v>273</v>
      </c>
      <c r="C15378" s="1">
        <v>0.29136954555719302</v>
      </c>
    </row>
    <row r="15379" spans="1:3" x14ac:dyDescent="0.25">
      <c r="A15379" t="s">
        <v>142</v>
      </c>
      <c r="B15379" t="s">
        <v>153</v>
      </c>
      <c r="C15379" s="1">
        <v>0.34773981900631801</v>
      </c>
    </row>
    <row r="15380" spans="1:3" x14ac:dyDescent="0.25">
      <c r="A15380" t="s">
        <v>143</v>
      </c>
      <c r="B15380" t="s">
        <v>162</v>
      </c>
      <c r="C15380" s="1">
        <v>0.32558428372672699</v>
      </c>
    </row>
    <row r="15381" spans="1:3" x14ac:dyDescent="0.25">
      <c r="A15381" t="s">
        <v>143</v>
      </c>
      <c r="B15381" t="s">
        <v>384</v>
      </c>
      <c r="C15381" s="1">
        <v>0.29641784360755102</v>
      </c>
    </row>
    <row r="15382" spans="1:3" x14ac:dyDescent="0.25">
      <c r="A15382" t="s">
        <v>143</v>
      </c>
      <c r="B15382" t="s">
        <v>303</v>
      </c>
      <c r="C15382" s="1">
        <v>0.29170807543491301</v>
      </c>
    </row>
    <row r="15383" spans="1:3" x14ac:dyDescent="0.25">
      <c r="A15383" t="s">
        <v>143</v>
      </c>
      <c r="B15383" t="s">
        <v>192</v>
      </c>
      <c r="C15383" s="1">
        <v>0.32776322264662799</v>
      </c>
    </row>
    <row r="15384" spans="1:3" x14ac:dyDescent="0.25">
      <c r="A15384" t="s">
        <v>143</v>
      </c>
      <c r="B15384" t="s">
        <v>344</v>
      </c>
      <c r="C15384" s="1">
        <v>0.31237802623326999</v>
      </c>
    </row>
    <row r="15385" spans="1:3" x14ac:dyDescent="0.25">
      <c r="A15385" t="s">
        <v>143</v>
      </c>
      <c r="B15385" t="s">
        <v>241</v>
      </c>
      <c r="C15385" s="1">
        <v>0.31529791679101699</v>
      </c>
    </row>
    <row r="15386" spans="1:3" x14ac:dyDescent="0.25">
      <c r="A15386" t="s">
        <v>143</v>
      </c>
      <c r="B15386" t="s">
        <v>242</v>
      </c>
      <c r="C15386" s="1">
        <v>0.34946268677945602</v>
      </c>
    </row>
    <row r="15387" spans="1:3" x14ac:dyDescent="0.25">
      <c r="A15387" t="s">
        <v>143</v>
      </c>
      <c r="B15387" t="s">
        <v>354</v>
      </c>
      <c r="C15387" s="1">
        <v>0.30970342118481098</v>
      </c>
    </row>
    <row r="15388" spans="1:3" x14ac:dyDescent="0.25">
      <c r="A15388" t="s">
        <v>143</v>
      </c>
      <c r="B15388" t="s">
        <v>145</v>
      </c>
      <c r="C15388" s="1">
        <v>0.297281603881974</v>
      </c>
    </row>
    <row r="15389" spans="1:3" x14ac:dyDescent="0.25">
      <c r="A15389" t="s">
        <v>143</v>
      </c>
      <c r="B15389" t="s">
        <v>146</v>
      </c>
      <c r="C15389" s="1">
        <v>0.34058357175063703</v>
      </c>
    </row>
    <row r="15390" spans="1:3" x14ac:dyDescent="0.25">
      <c r="A15390" t="s">
        <v>143</v>
      </c>
      <c r="B15390" t="s">
        <v>357</v>
      </c>
      <c r="C15390" s="1">
        <v>0.29195837670783598</v>
      </c>
    </row>
    <row r="15391" spans="1:3" x14ac:dyDescent="0.25">
      <c r="A15391" t="s">
        <v>143</v>
      </c>
      <c r="B15391" t="s">
        <v>243</v>
      </c>
      <c r="C15391" s="1">
        <v>0.306615625430742</v>
      </c>
    </row>
    <row r="15392" spans="1:3" x14ac:dyDescent="0.25">
      <c r="A15392" t="s">
        <v>143</v>
      </c>
      <c r="B15392" t="s">
        <v>358</v>
      </c>
      <c r="C15392" s="1">
        <v>0.29147752046724801</v>
      </c>
    </row>
    <row r="15393" spans="1:3" x14ac:dyDescent="0.25">
      <c r="A15393" t="s">
        <v>143</v>
      </c>
      <c r="B15393" t="s">
        <v>148</v>
      </c>
      <c r="C15393" s="1">
        <v>0.30138904760327601</v>
      </c>
    </row>
    <row r="15394" spans="1:3" x14ac:dyDescent="0.25">
      <c r="A15394" t="s">
        <v>143</v>
      </c>
      <c r="B15394" t="s">
        <v>244</v>
      </c>
      <c r="C15394" s="1">
        <v>0.32558066002335201</v>
      </c>
    </row>
    <row r="15395" spans="1:3" x14ac:dyDescent="0.25">
      <c r="A15395" t="s">
        <v>143</v>
      </c>
      <c r="B15395" t="s">
        <v>245</v>
      </c>
      <c r="C15395" s="1">
        <v>0.33572179549315201</v>
      </c>
    </row>
    <row r="15396" spans="1:3" x14ac:dyDescent="0.25">
      <c r="A15396" t="s">
        <v>143</v>
      </c>
      <c r="B15396" t="s">
        <v>359</v>
      </c>
      <c r="C15396" s="1">
        <v>0.30191430243919398</v>
      </c>
    </row>
    <row r="15397" spans="1:3" x14ac:dyDescent="0.25">
      <c r="A15397" t="s">
        <v>143</v>
      </c>
      <c r="B15397" t="s">
        <v>149</v>
      </c>
      <c r="C15397" s="1">
        <v>0.3118926043377</v>
      </c>
    </row>
    <row r="15398" spans="1:3" x14ac:dyDescent="0.25">
      <c r="A15398" t="s">
        <v>143</v>
      </c>
      <c r="B15398" t="s">
        <v>247</v>
      </c>
      <c r="C15398" s="1">
        <v>0.317605955309814</v>
      </c>
    </row>
    <row r="15399" spans="1:3" x14ac:dyDescent="0.25">
      <c r="A15399" t="s">
        <v>143</v>
      </c>
      <c r="B15399" t="s">
        <v>248</v>
      </c>
      <c r="C15399" s="1">
        <v>0.30860915413420598</v>
      </c>
    </row>
    <row r="15400" spans="1:3" x14ac:dyDescent="0.25">
      <c r="A15400" t="s">
        <v>143</v>
      </c>
      <c r="B15400" t="s">
        <v>250</v>
      </c>
      <c r="C15400" s="1">
        <v>0.33022456450790599</v>
      </c>
    </row>
    <row r="15401" spans="1:3" x14ac:dyDescent="0.25">
      <c r="A15401" t="s">
        <v>143</v>
      </c>
      <c r="B15401" t="s">
        <v>363</v>
      </c>
      <c r="C15401" s="1">
        <v>0.298197300997746</v>
      </c>
    </row>
    <row r="15402" spans="1:3" x14ac:dyDescent="0.25">
      <c r="A15402" t="s">
        <v>143</v>
      </c>
      <c r="B15402" t="s">
        <v>364</v>
      </c>
      <c r="C15402" s="1">
        <v>0.29120677408790302</v>
      </c>
    </row>
    <row r="15403" spans="1:3" x14ac:dyDescent="0.25">
      <c r="A15403" t="s">
        <v>143</v>
      </c>
      <c r="B15403" t="s">
        <v>253</v>
      </c>
      <c r="C15403" s="1">
        <v>0.33515109888452399</v>
      </c>
    </row>
    <row r="15404" spans="1:3" x14ac:dyDescent="0.25">
      <c r="A15404" t="s">
        <v>143</v>
      </c>
      <c r="B15404" t="s">
        <v>152</v>
      </c>
      <c r="C15404" s="1">
        <v>0.32298402680345301</v>
      </c>
    </row>
    <row r="15405" spans="1:3" x14ac:dyDescent="0.25">
      <c r="A15405" t="s">
        <v>143</v>
      </c>
      <c r="B15405" t="s">
        <v>254</v>
      </c>
      <c r="C15405" s="1">
        <v>0.33671778161551202</v>
      </c>
    </row>
    <row r="15406" spans="1:3" x14ac:dyDescent="0.25">
      <c r="A15406" t="s">
        <v>143</v>
      </c>
      <c r="B15406" t="s">
        <v>255</v>
      </c>
      <c r="C15406" s="1">
        <v>0.32546232507948197</v>
      </c>
    </row>
    <row r="15407" spans="1:3" x14ac:dyDescent="0.25">
      <c r="A15407" t="s">
        <v>143</v>
      </c>
      <c r="B15407" t="s">
        <v>256</v>
      </c>
      <c r="C15407" s="1">
        <v>0.31922076864179399</v>
      </c>
    </row>
    <row r="15408" spans="1:3" x14ac:dyDescent="0.25">
      <c r="A15408" t="s">
        <v>143</v>
      </c>
      <c r="B15408" t="s">
        <v>257</v>
      </c>
      <c r="C15408" s="1">
        <v>0.30348248157136798</v>
      </c>
    </row>
    <row r="15409" spans="1:3" x14ac:dyDescent="0.25">
      <c r="A15409" t="s">
        <v>143</v>
      </c>
      <c r="B15409" t="s">
        <v>259</v>
      </c>
      <c r="C15409" s="1">
        <v>0.32741591475889698</v>
      </c>
    </row>
    <row r="15410" spans="1:3" x14ac:dyDescent="0.25">
      <c r="A15410" t="s">
        <v>143</v>
      </c>
      <c r="B15410" t="s">
        <v>260</v>
      </c>
      <c r="C15410" s="1">
        <v>0.30592999594160802</v>
      </c>
    </row>
    <row r="15411" spans="1:3" x14ac:dyDescent="0.25">
      <c r="A15411" t="s">
        <v>143</v>
      </c>
      <c r="B15411" t="s">
        <v>263</v>
      </c>
      <c r="C15411" s="1">
        <v>0.29681766904836498</v>
      </c>
    </row>
    <row r="15412" spans="1:3" x14ac:dyDescent="0.25">
      <c r="A15412" t="s">
        <v>143</v>
      </c>
      <c r="B15412" t="s">
        <v>382</v>
      </c>
      <c r="C15412" s="1">
        <v>0.292932924796178</v>
      </c>
    </row>
    <row r="15413" spans="1:3" x14ac:dyDescent="0.25">
      <c r="A15413" t="s">
        <v>143</v>
      </c>
      <c r="B15413" t="s">
        <v>266</v>
      </c>
      <c r="C15413" s="1">
        <v>0.29276269702554802</v>
      </c>
    </row>
    <row r="15414" spans="1:3" x14ac:dyDescent="0.25">
      <c r="A15414" t="s">
        <v>143</v>
      </c>
      <c r="B15414" t="s">
        <v>268</v>
      </c>
      <c r="C15414" s="1">
        <v>0.31134086679344802</v>
      </c>
    </row>
    <row r="15415" spans="1:3" x14ac:dyDescent="0.25">
      <c r="A15415" t="s">
        <v>143</v>
      </c>
      <c r="B15415" t="s">
        <v>269</v>
      </c>
      <c r="C15415" s="1">
        <v>0.31997984802115598</v>
      </c>
    </row>
    <row r="15416" spans="1:3" x14ac:dyDescent="0.25">
      <c r="A15416" t="s">
        <v>143</v>
      </c>
      <c r="B15416" t="s">
        <v>270</v>
      </c>
      <c r="C15416" s="1">
        <v>0.30051644002752498</v>
      </c>
    </row>
    <row r="15417" spans="1:3" x14ac:dyDescent="0.25">
      <c r="A15417" t="s">
        <v>143</v>
      </c>
      <c r="B15417" t="s">
        <v>271</v>
      </c>
      <c r="C15417" s="1">
        <v>0.29379522708557998</v>
      </c>
    </row>
    <row r="15418" spans="1:3" x14ac:dyDescent="0.25">
      <c r="A15418" t="s">
        <v>143</v>
      </c>
      <c r="B15418" t="s">
        <v>375</v>
      </c>
      <c r="C15418" s="1">
        <v>0.30628083886818902</v>
      </c>
    </row>
    <row r="15419" spans="1:3" x14ac:dyDescent="0.25">
      <c r="A15419" t="s">
        <v>143</v>
      </c>
      <c r="B15419" t="s">
        <v>377</v>
      </c>
      <c r="C15419" s="1">
        <v>0.31508494021280398</v>
      </c>
    </row>
    <row r="15420" spans="1:3" x14ac:dyDescent="0.25">
      <c r="A15420" t="s">
        <v>143</v>
      </c>
      <c r="B15420" t="s">
        <v>153</v>
      </c>
      <c r="C15420" s="1">
        <v>0.33441679714015499</v>
      </c>
    </row>
    <row r="15421" spans="1:3" x14ac:dyDescent="0.25">
      <c r="A15421" t="s">
        <v>352</v>
      </c>
      <c r="B15421" t="s">
        <v>162</v>
      </c>
      <c r="C15421" s="1">
        <v>0.29311141464429002</v>
      </c>
    </row>
    <row r="15422" spans="1:3" x14ac:dyDescent="0.25">
      <c r="A15422" t="s">
        <v>352</v>
      </c>
      <c r="B15422" t="s">
        <v>242</v>
      </c>
      <c r="C15422" s="1">
        <v>0.29048796348604999</v>
      </c>
    </row>
    <row r="15423" spans="1:3" x14ac:dyDescent="0.25">
      <c r="A15423" t="s">
        <v>352</v>
      </c>
      <c r="B15423" t="s">
        <v>354</v>
      </c>
      <c r="C15423" s="1">
        <v>0.29080414489304701</v>
      </c>
    </row>
    <row r="15424" spans="1:3" x14ac:dyDescent="0.25">
      <c r="A15424" t="s">
        <v>352</v>
      </c>
      <c r="B15424" t="s">
        <v>146</v>
      </c>
      <c r="C15424" s="1">
        <v>0.30171789513128</v>
      </c>
    </row>
    <row r="15425" spans="1:3" x14ac:dyDescent="0.25">
      <c r="A15425" t="s">
        <v>352</v>
      </c>
      <c r="B15425" t="s">
        <v>243</v>
      </c>
      <c r="C15425" s="1">
        <v>0.30002833528481598</v>
      </c>
    </row>
    <row r="15426" spans="1:3" x14ac:dyDescent="0.25">
      <c r="A15426" t="s">
        <v>352</v>
      </c>
      <c r="B15426" t="s">
        <v>358</v>
      </c>
      <c r="C15426" s="1">
        <v>0.29264874573110899</v>
      </c>
    </row>
    <row r="15427" spans="1:3" x14ac:dyDescent="0.25">
      <c r="A15427" t="s">
        <v>352</v>
      </c>
      <c r="B15427" t="s">
        <v>152</v>
      </c>
      <c r="C15427" s="1">
        <v>0.30188420322322301</v>
      </c>
    </row>
    <row r="15428" spans="1:3" x14ac:dyDescent="0.25">
      <c r="A15428" t="s">
        <v>352</v>
      </c>
      <c r="B15428" t="s">
        <v>254</v>
      </c>
      <c r="C15428" s="1">
        <v>0.29151885321346499</v>
      </c>
    </row>
    <row r="15429" spans="1:3" x14ac:dyDescent="0.25">
      <c r="A15429" t="s">
        <v>240</v>
      </c>
      <c r="B15429" t="s">
        <v>155</v>
      </c>
      <c r="C15429" s="1">
        <v>0.310671174522621</v>
      </c>
    </row>
    <row r="15430" spans="1:3" x14ac:dyDescent="0.25">
      <c r="A15430" t="s">
        <v>240</v>
      </c>
      <c r="B15430" t="s">
        <v>162</v>
      </c>
      <c r="C15430" s="1">
        <v>0.28954747414734999</v>
      </c>
    </row>
    <row r="15431" spans="1:3" x14ac:dyDescent="0.25">
      <c r="A15431" t="s">
        <v>240</v>
      </c>
      <c r="B15431" t="s">
        <v>242</v>
      </c>
      <c r="C15431" s="1">
        <v>0.35584886934821602</v>
      </c>
    </row>
    <row r="15432" spans="1:3" x14ac:dyDescent="0.25">
      <c r="A15432" t="s">
        <v>240</v>
      </c>
      <c r="B15432" t="s">
        <v>146</v>
      </c>
      <c r="C15432" s="1">
        <v>0.29101203776465101</v>
      </c>
    </row>
    <row r="15433" spans="1:3" x14ac:dyDescent="0.25">
      <c r="A15433" t="s">
        <v>240</v>
      </c>
      <c r="B15433" t="s">
        <v>150</v>
      </c>
      <c r="C15433" s="1">
        <v>0.29285296023826002</v>
      </c>
    </row>
    <row r="15434" spans="1:3" x14ac:dyDescent="0.25">
      <c r="A15434" t="s">
        <v>240</v>
      </c>
      <c r="B15434" t="s">
        <v>251</v>
      </c>
      <c r="C15434" s="1">
        <v>0.321668718474101</v>
      </c>
    </row>
    <row r="15435" spans="1:3" x14ac:dyDescent="0.25">
      <c r="A15435" t="s">
        <v>240</v>
      </c>
      <c r="B15435" t="s">
        <v>253</v>
      </c>
      <c r="C15435" s="1">
        <v>0.32050299081564299</v>
      </c>
    </row>
    <row r="15436" spans="1:3" x14ac:dyDescent="0.25">
      <c r="A15436" t="s">
        <v>240</v>
      </c>
      <c r="B15436" t="s">
        <v>263</v>
      </c>
      <c r="C15436" s="1">
        <v>0.31384200268215501</v>
      </c>
    </row>
    <row r="15437" spans="1:3" x14ac:dyDescent="0.25">
      <c r="A15437" t="s">
        <v>240</v>
      </c>
      <c r="B15437" t="s">
        <v>267</v>
      </c>
      <c r="C15437" s="1">
        <v>0.31155432079700801</v>
      </c>
    </row>
    <row r="15438" spans="1:3" x14ac:dyDescent="0.25">
      <c r="A15438" t="s">
        <v>240</v>
      </c>
      <c r="B15438" t="s">
        <v>271</v>
      </c>
      <c r="C15438" s="1">
        <v>0.33463805913095801</v>
      </c>
    </row>
    <row r="15439" spans="1:3" x14ac:dyDescent="0.25">
      <c r="A15439" t="s">
        <v>240</v>
      </c>
      <c r="B15439" t="s">
        <v>272</v>
      </c>
      <c r="C15439" s="1">
        <v>0.292830602427118</v>
      </c>
    </row>
    <row r="15440" spans="1:3" x14ac:dyDescent="0.25">
      <c r="A15440" t="s">
        <v>240</v>
      </c>
      <c r="B15440" t="s">
        <v>153</v>
      </c>
      <c r="C15440" s="1">
        <v>0.32764036402027702</v>
      </c>
    </row>
    <row r="15441" spans="1:3" x14ac:dyDescent="0.25">
      <c r="A15441" t="s">
        <v>425</v>
      </c>
      <c r="B15441" t="s">
        <v>162</v>
      </c>
      <c r="C15441" s="1">
        <v>0.30468502272958797</v>
      </c>
    </row>
    <row r="15442" spans="1:3" x14ac:dyDescent="0.25">
      <c r="A15442" t="s">
        <v>425</v>
      </c>
      <c r="B15442" t="s">
        <v>303</v>
      </c>
      <c r="C15442" s="1">
        <v>0.29189048721434002</v>
      </c>
    </row>
    <row r="15443" spans="1:3" x14ac:dyDescent="0.25">
      <c r="A15443" t="s">
        <v>425</v>
      </c>
      <c r="B15443" t="s">
        <v>219</v>
      </c>
      <c r="C15443" s="1">
        <v>0.30885392656211003</v>
      </c>
    </row>
    <row r="15444" spans="1:3" x14ac:dyDescent="0.25">
      <c r="A15444" t="s">
        <v>425</v>
      </c>
      <c r="B15444" t="s">
        <v>344</v>
      </c>
      <c r="C15444" s="1">
        <v>0.29810035949282498</v>
      </c>
    </row>
    <row r="15445" spans="1:3" x14ac:dyDescent="0.25">
      <c r="A15445" t="s">
        <v>425</v>
      </c>
      <c r="B15445" t="s">
        <v>401</v>
      </c>
      <c r="C15445" s="1">
        <v>0.30148744338810102</v>
      </c>
    </row>
    <row r="15446" spans="1:3" x14ac:dyDescent="0.25">
      <c r="A15446" t="s">
        <v>425</v>
      </c>
      <c r="B15446" t="s">
        <v>242</v>
      </c>
      <c r="C15446" s="1">
        <v>0.32780417552239299</v>
      </c>
    </row>
    <row r="15447" spans="1:3" x14ac:dyDescent="0.25">
      <c r="A15447" t="s">
        <v>425</v>
      </c>
      <c r="B15447" t="s">
        <v>243</v>
      </c>
      <c r="C15447" s="1">
        <v>0.31093693623297802</v>
      </c>
    </row>
    <row r="15448" spans="1:3" x14ac:dyDescent="0.25">
      <c r="A15448" t="s">
        <v>425</v>
      </c>
      <c r="B15448" t="s">
        <v>358</v>
      </c>
      <c r="C15448" s="1">
        <v>0.28943495557376703</v>
      </c>
    </row>
    <row r="15449" spans="1:3" x14ac:dyDescent="0.25">
      <c r="A15449" t="s">
        <v>425</v>
      </c>
      <c r="B15449" t="s">
        <v>359</v>
      </c>
      <c r="C15449" s="1">
        <v>0.30569961023710202</v>
      </c>
    </row>
    <row r="15450" spans="1:3" x14ac:dyDescent="0.25">
      <c r="A15450" t="s">
        <v>425</v>
      </c>
      <c r="B15450" t="s">
        <v>361</v>
      </c>
      <c r="C15450" s="1">
        <v>0.30152418445582901</v>
      </c>
    </row>
    <row r="15451" spans="1:3" x14ac:dyDescent="0.25">
      <c r="A15451" t="s">
        <v>425</v>
      </c>
      <c r="B15451" t="s">
        <v>247</v>
      </c>
      <c r="C15451" s="1">
        <v>0.30712119660381798</v>
      </c>
    </row>
    <row r="15452" spans="1:3" x14ac:dyDescent="0.25">
      <c r="A15452" t="s">
        <v>425</v>
      </c>
      <c r="B15452" t="s">
        <v>403</v>
      </c>
      <c r="C15452" s="1">
        <v>0.31096545034693801</v>
      </c>
    </row>
    <row r="15453" spans="1:3" x14ac:dyDescent="0.25">
      <c r="A15453" t="s">
        <v>425</v>
      </c>
      <c r="B15453" t="s">
        <v>250</v>
      </c>
      <c r="C15453" s="1">
        <v>0.31838555974317001</v>
      </c>
    </row>
    <row r="15454" spans="1:3" x14ac:dyDescent="0.25">
      <c r="A15454" t="s">
        <v>425</v>
      </c>
      <c r="B15454" t="s">
        <v>254</v>
      </c>
      <c r="C15454" s="1">
        <v>0.29230195853379798</v>
      </c>
    </row>
    <row r="15455" spans="1:3" x14ac:dyDescent="0.25">
      <c r="A15455" t="s">
        <v>425</v>
      </c>
      <c r="B15455" t="s">
        <v>365</v>
      </c>
      <c r="C15455" s="1">
        <v>0.33825872829815701</v>
      </c>
    </row>
    <row r="15456" spans="1:3" x14ac:dyDescent="0.25">
      <c r="A15456" t="s">
        <v>425</v>
      </c>
      <c r="B15456" t="s">
        <v>404</v>
      </c>
      <c r="C15456" s="1">
        <v>0.30479253448397903</v>
      </c>
    </row>
    <row r="15457" spans="1:3" x14ac:dyDescent="0.25">
      <c r="A15457" t="s">
        <v>425</v>
      </c>
      <c r="B15457" t="s">
        <v>405</v>
      </c>
      <c r="C15457" s="1">
        <v>0.29498174314422299</v>
      </c>
    </row>
    <row r="15458" spans="1:3" x14ac:dyDescent="0.25">
      <c r="A15458" t="s">
        <v>425</v>
      </c>
      <c r="B15458" t="s">
        <v>261</v>
      </c>
      <c r="C15458" s="1">
        <v>0.29714648777050801</v>
      </c>
    </row>
    <row r="15459" spans="1:3" x14ac:dyDescent="0.25">
      <c r="A15459" t="s">
        <v>425</v>
      </c>
      <c r="B15459" t="s">
        <v>372</v>
      </c>
      <c r="C15459" s="1">
        <v>0.31023881818204302</v>
      </c>
    </row>
    <row r="15460" spans="1:3" x14ac:dyDescent="0.25">
      <c r="A15460" t="s">
        <v>425</v>
      </c>
      <c r="B15460" t="s">
        <v>383</v>
      </c>
      <c r="C15460" s="1">
        <v>0.29891078915521402</v>
      </c>
    </row>
    <row r="15461" spans="1:3" x14ac:dyDescent="0.25">
      <c r="A15461" t="s">
        <v>425</v>
      </c>
      <c r="B15461" t="s">
        <v>268</v>
      </c>
      <c r="C15461" s="1">
        <v>0.30292451101596202</v>
      </c>
    </row>
    <row r="15462" spans="1:3" x14ac:dyDescent="0.25">
      <c r="A15462" t="s">
        <v>425</v>
      </c>
      <c r="B15462" t="s">
        <v>407</v>
      </c>
      <c r="C15462" s="1">
        <v>0.31358447486079299</v>
      </c>
    </row>
    <row r="15463" spans="1:3" x14ac:dyDescent="0.25">
      <c r="A15463" t="s">
        <v>425</v>
      </c>
      <c r="B15463" t="s">
        <v>375</v>
      </c>
      <c r="C15463" s="1">
        <v>0.28999837204649198</v>
      </c>
    </row>
    <row r="15464" spans="1:3" x14ac:dyDescent="0.25">
      <c r="A15464" t="s">
        <v>425</v>
      </c>
      <c r="B15464" t="s">
        <v>431</v>
      </c>
      <c r="C15464" s="1">
        <v>0.28891961124147397</v>
      </c>
    </row>
    <row r="15465" spans="1:3" x14ac:dyDescent="0.25">
      <c r="A15465" t="s">
        <v>425</v>
      </c>
      <c r="B15465" t="s">
        <v>408</v>
      </c>
      <c r="C15465" s="1">
        <v>0.31356760848218002</v>
      </c>
    </row>
    <row r="15466" spans="1:3" x14ac:dyDescent="0.25">
      <c r="A15466" t="s">
        <v>241</v>
      </c>
      <c r="B15466" t="s">
        <v>162</v>
      </c>
      <c r="C15466" s="1">
        <v>0.32865392629260198</v>
      </c>
    </row>
    <row r="15467" spans="1:3" x14ac:dyDescent="0.25">
      <c r="A15467" t="s">
        <v>241</v>
      </c>
      <c r="B15467" t="s">
        <v>192</v>
      </c>
      <c r="C15467" s="1">
        <v>0.29414937973093702</v>
      </c>
    </row>
    <row r="15468" spans="1:3" x14ac:dyDescent="0.25">
      <c r="A15468" t="s">
        <v>241</v>
      </c>
      <c r="B15468" t="s">
        <v>344</v>
      </c>
      <c r="C15468" s="1">
        <v>0.29485364612211901</v>
      </c>
    </row>
    <row r="15469" spans="1:3" x14ac:dyDescent="0.25">
      <c r="A15469" t="s">
        <v>241</v>
      </c>
      <c r="B15469" t="s">
        <v>242</v>
      </c>
      <c r="C15469" s="1">
        <v>0.34077246831345298</v>
      </c>
    </row>
    <row r="15470" spans="1:3" x14ac:dyDescent="0.25">
      <c r="A15470" t="s">
        <v>241</v>
      </c>
      <c r="B15470" t="s">
        <v>146</v>
      </c>
      <c r="C15470" s="1">
        <v>0.32045232329040402</v>
      </c>
    </row>
    <row r="15471" spans="1:3" x14ac:dyDescent="0.25">
      <c r="A15471" t="s">
        <v>241</v>
      </c>
      <c r="B15471" t="s">
        <v>243</v>
      </c>
      <c r="C15471" s="1">
        <v>0.307328859599793</v>
      </c>
    </row>
    <row r="15472" spans="1:3" x14ac:dyDescent="0.25">
      <c r="A15472" t="s">
        <v>241</v>
      </c>
      <c r="B15472" t="s">
        <v>148</v>
      </c>
      <c r="C15472" s="1">
        <v>0.28988095160676902</v>
      </c>
    </row>
    <row r="15473" spans="1:3" x14ac:dyDescent="0.25">
      <c r="A15473" t="s">
        <v>241</v>
      </c>
      <c r="B15473" t="s">
        <v>245</v>
      </c>
      <c r="C15473" s="1">
        <v>0.31071637370941102</v>
      </c>
    </row>
    <row r="15474" spans="1:3" x14ac:dyDescent="0.25">
      <c r="A15474" t="s">
        <v>241</v>
      </c>
      <c r="B15474" t="s">
        <v>359</v>
      </c>
      <c r="C15474" s="1">
        <v>0.301360555842065</v>
      </c>
    </row>
    <row r="15475" spans="1:3" x14ac:dyDescent="0.25">
      <c r="A15475" t="s">
        <v>241</v>
      </c>
      <c r="B15475" t="s">
        <v>247</v>
      </c>
      <c r="C15475" s="1">
        <v>0.31723700808039501</v>
      </c>
    </row>
    <row r="15476" spans="1:3" x14ac:dyDescent="0.25">
      <c r="A15476" t="s">
        <v>241</v>
      </c>
      <c r="B15476" t="s">
        <v>150</v>
      </c>
      <c r="C15476" s="1">
        <v>0.29000496901911599</v>
      </c>
    </row>
    <row r="15477" spans="1:3" x14ac:dyDescent="0.25">
      <c r="A15477" t="s">
        <v>241</v>
      </c>
      <c r="B15477" t="s">
        <v>250</v>
      </c>
      <c r="C15477" s="1">
        <v>0.29355288580239502</v>
      </c>
    </row>
    <row r="15478" spans="1:3" x14ac:dyDescent="0.25">
      <c r="A15478" t="s">
        <v>241</v>
      </c>
      <c r="B15478" t="s">
        <v>253</v>
      </c>
      <c r="C15478" s="1">
        <v>0.32750355025635203</v>
      </c>
    </row>
    <row r="15479" spans="1:3" x14ac:dyDescent="0.25">
      <c r="A15479" t="s">
        <v>241</v>
      </c>
      <c r="B15479" t="s">
        <v>152</v>
      </c>
      <c r="C15479" s="1">
        <v>0.304114756643244</v>
      </c>
    </row>
    <row r="15480" spans="1:3" x14ac:dyDescent="0.25">
      <c r="A15480" t="s">
        <v>241</v>
      </c>
      <c r="B15480" t="s">
        <v>254</v>
      </c>
      <c r="C15480" s="1">
        <v>0.30466973568294697</v>
      </c>
    </row>
    <row r="15481" spans="1:3" x14ac:dyDescent="0.25">
      <c r="A15481" t="s">
        <v>241</v>
      </c>
      <c r="B15481" t="s">
        <v>255</v>
      </c>
      <c r="C15481" s="1">
        <v>0.30114252868942398</v>
      </c>
    </row>
    <row r="15482" spans="1:3" x14ac:dyDescent="0.25">
      <c r="A15482" t="s">
        <v>241</v>
      </c>
      <c r="B15482" t="s">
        <v>259</v>
      </c>
      <c r="C15482" s="1">
        <v>0.29357871909694999</v>
      </c>
    </row>
    <row r="15483" spans="1:3" x14ac:dyDescent="0.25">
      <c r="A15483" t="s">
        <v>241</v>
      </c>
      <c r="B15483" t="s">
        <v>268</v>
      </c>
      <c r="C15483" s="1">
        <v>0.295663235505643</v>
      </c>
    </row>
    <row r="15484" spans="1:3" x14ac:dyDescent="0.25">
      <c r="A15484" t="s">
        <v>241</v>
      </c>
      <c r="B15484" t="s">
        <v>272</v>
      </c>
      <c r="C15484" s="1">
        <v>0.28901616442998701</v>
      </c>
    </row>
    <row r="15485" spans="1:3" x14ac:dyDescent="0.25">
      <c r="A15485" t="s">
        <v>241</v>
      </c>
      <c r="B15485" t="s">
        <v>153</v>
      </c>
      <c r="C15485" s="1">
        <v>0.32666154932519598</v>
      </c>
    </row>
    <row r="15486" spans="1:3" x14ac:dyDescent="0.25">
      <c r="A15486" t="s">
        <v>353</v>
      </c>
      <c r="B15486" t="s">
        <v>162</v>
      </c>
      <c r="C15486" s="1">
        <v>0.30829497228269398</v>
      </c>
    </row>
    <row r="15487" spans="1:3" x14ac:dyDescent="0.25">
      <c r="A15487" t="s">
        <v>353</v>
      </c>
      <c r="B15487" t="s">
        <v>344</v>
      </c>
      <c r="C15487" s="1">
        <v>0.29745272247990101</v>
      </c>
    </row>
    <row r="15488" spans="1:3" x14ac:dyDescent="0.25">
      <c r="A15488" t="s">
        <v>353</v>
      </c>
      <c r="B15488" t="s">
        <v>242</v>
      </c>
      <c r="C15488" s="1">
        <v>0.31999417042296902</v>
      </c>
    </row>
    <row r="15489" spans="1:3" x14ac:dyDescent="0.25">
      <c r="A15489" t="s">
        <v>353</v>
      </c>
      <c r="B15489" t="s">
        <v>146</v>
      </c>
      <c r="C15489" s="1">
        <v>0.31336679054700201</v>
      </c>
    </row>
    <row r="15490" spans="1:3" x14ac:dyDescent="0.25">
      <c r="A15490" t="s">
        <v>353</v>
      </c>
      <c r="B15490" t="s">
        <v>243</v>
      </c>
      <c r="C15490" s="1">
        <v>0.29390257625676303</v>
      </c>
    </row>
    <row r="15491" spans="1:3" x14ac:dyDescent="0.25">
      <c r="A15491" t="s">
        <v>353</v>
      </c>
      <c r="B15491" t="s">
        <v>245</v>
      </c>
      <c r="C15491" s="1">
        <v>0.31155905438107001</v>
      </c>
    </row>
    <row r="15492" spans="1:3" x14ac:dyDescent="0.25">
      <c r="A15492" t="s">
        <v>353</v>
      </c>
      <c r="B15492" t="s">
        <v>359</v>
      </c>
      <c r="C15492" s="1">
        <v>0.29748733545664702</v>
      </c>
    </row>
    <row r="15493" spans="1:3" x14ac:dyDescent="0.25">
      <c r="A15493" t="s">
        <v>353</v>
      </c>
      <c r="B15493" t="s">
        <v>247</v>
      </c>
      <c r="C15493" s="1">
        <v>0.29654773824846797</v>
      </c>
    </row>
    <row r="15494" spans="1:3" x14ac:dyDescent="0.25">
      <c r="A15494" t="s">
        <v>353</v>
      </c>
      <c r="B15494" t="s">
        <v>253</v>
      </c>
      <c r="C15494" s="1">
        <v>0.30459427683199097</v>
      </c>
    </row>
    <row r="15495" spans="1:3" x14ac:dyDescent="0.25">
      <c r="A15495" t="s">
        <v>353</v>
      </c>
      <c r="B15495" t="s">
        <v>254</v>
      </c>
      <c r="C15495" s="1">
        <v>0.300873909082849</v>
      </c>
    </row>
    <row r="15496" spans="1:3" x14ac:dyDescent="0.25">
      <c r="A15496" t="s">
        <v>353</v>
      </c>
      <c r="B15496" t="s">
        <v>255</v>
      </c>
      <c r="C15496" s="1">
        <v>0.29128183127949803</v>
      </c>
    </row>
    <row r="15497" spans="1:3" x14ac:dyDescent="0.25">
      <c r="A15497" t="s">
        <v>353</v>
      </c>
      <c r="B15497" t="s">
        <v>153</v>
      </c>
      <c r="C15497" s="1">
        <v>0.30506643577624498</v>
      </c>
    </row>
    <row r="15498" spans="1:3" x14ac:dyDescent="0.25">
      <c r="A15498" t="s">
        <v>242</v>
      </c>
      <c r="B15498" t="s">
        <v>154</v>
      </c>
      <c r="C15498" s="1">
        <v>0.33583741543890999</v>
      </c>
    </row>
    <row r="15499" spans="1:3" x14ac:dyDescent="0.25">
      <c r="A15499" t="s">
        <v>242</v>
      </c>
      <c r="B15499" t="s">
        <v>155</v>
      </c>
      <c r="C15499" s="1">
        <v>0.36641588144182802</v>
      </c>
    </row>
    <row r="15500" spans="1:3" x14ac:dyDescent="0.25">
      <c r="A15500" t="s">
        <v>242</v>
      </c>
      <c r="B15500" t="s">
        <v>162</v>
      </c>
      <c r="C15500" s="1">
        <v>0.37517134067658098</v>
      </c>
    </row>
    <row r="15501" spans="1:3" x14ac:dyDescent="0.25">
      <c r="A15501" t="s">
        <v>242</v>
      </c>
      <c r="B15501" t="s">
        <v>118</v>
      </c>
      <c r="C15501" s="1">
        <v>0.32390617562697899</v>
      </c>
    </row>
    <row r="15502" spans="1:3" x14ac:dyDescent="0.25">
      <c r="A15502" t="s">
        <v>242</v>
      </c>
      <c r="B15502" t="s">
        <v>384</v>
      </c>
      <c r="C15502" s="1">
        <v>0.29639586379598198</v>
      </c>
    </row>
    <row r="15503" spans="1:3" x14ac:dyDescent="0.25">
      <c r="A15503" t="s">
        <v>242</v>
      </c>
      <c r="B15503" t="s">
        <v>303</v>
      </c>
      <c r="C15503" s="1">
        <v>0.35937405765529601</v>
      </c>
    </row>
    <row r="15504" spans="1:3" x14ac:dyDescent="0.25">
      <c r="A15504" t="s">
        <v>242</v>
      </c>
      <c r="B15504" t="s">
        <v>304</v>
      </c>
      <c r="C15504" s="1">
        <v>0.33870161338263099</v>
      </c>
    </row>
    <row r="15505" spans="1:3" x14ac:dyDescent="0.25">
      <c r="A15505" t="s">
        <v>242</v>
      </c>
      <c r="B15505" t="s">
        <v>192</v>
      </c>
      <c r="C15505" s="1">
        <v>0.341076211045727</v>
      </c>
    </row>
    <row r="15506" spans="1:3" x14ac:dyDescent="0.25">
      <c r="A15506" t="s">
        <v>242</v>
      </c>
      <c r="B15506" t="s">
        <v>219</v>
      </c>
      <c r="C15506" s="1">
        <v>0.35664022826314801</v>
      </c>
    </row>
    <row r="15507" spans="1:3" x14ac:dyDescent="0.25">
      <c r="A15507" t="s">
        <v>242</v>
      </c>
      <c r="B15507" t="s">
        <v>344</v>
      </c>
      <c r="C15507" s="1">
        <v>0.35072176291901203</v>
      </c>
    </row>
    <row r="15508" spans="1:3" x14ac:dyDescent="0.25">
      <c r="A15508" t="s">
        <v>242</v>
      </c>
      <c r="B15508" t="s">
        <v>401</v>
      </c>
      <c r="C15508" s="1">
        <v>0.32218528821062697</v>
      </c>
    </row>
    <row r="15509" spans="1:3" x14ac:dyDescent="0.25">
      <c r="A15509" t="s">
        <v>242</v>
      </c>
      <c r="B15509" t="s">
        <v>426</v>
      </c>
      <c r="C15509" s="1">
        <v>0.32895643800713498</v>
      </c>
    </row>
    <row r="15510" spans="1:3" x14ac:dyDescent="0.25">
      <c r="A15510" t="s">
        <v>242</v>
      </c>
      <c r="B15510" t="s">
        <v>144</v>
      </c>
      <c r="C15510" s="1">
        <v>0.30723876585972898</v>
      </c>
    </row>
    <row r="15511" spans="1:3" x14ac:dyDescent="0.25">
      <c r="A15511" t="s">
        <v>242</v>
      </c>
      <c r="B15511" t="s">
        <v>354</v>
      </c>
      <c r="C15511" s="1">
        <v>0.32301664903510202</v>
      </c>
    </row>
    <row r="15512" spans="1:3" x14ac:dyDescent="0.25">
      <c r="A15512" t="s">
        <v>242</v>
      </c>
      <c r="B15512" t="s">
        <v>355</v>
      </c>
      <c r="C15512" s="1">
        <v>0.35084295016443301</v>
      </c>
    </row>
    <row r="15513" spans="1:3" x14ac:dyDescent="0.25">
      <c r="A15513" t="s">
        <v>242</v>
      </c>
      <c r="B15513" t="s">
        <v>145</v>
      </c>
      <c r="C15513" s="1">
        <v>0.30210654278212901</v>
      </c>
    </row>
    <row r="15514" spans="1:3" x14ac:dyDescent="0.25">
      <c r="A15514" t="s">
        <v>242</v>
      </c>
      <c r="B15514" t="s">
        <v>146</v>
      </c>
      <c r="C15514" s="1">
        <v>0.37561991898133001</v>
      </c>
    </row>
    <row r="15515" spans="1:3" x14ac:dyDescent="0.25">
      <c r="A15515" t="s">
        <v>242</v>
      </c>
      <c r="B15515" t="s">
        <v>357</v>
      </c>
      <c r="C15515" s="1">
        <v>0.35733136364512103</v>
      </c>
    </row>
    <row r="15516" spans="1:3" x14ac:dyDescent="0.25">
      <c r="A15516" t="s">
        <v>242</v>
      </c>
      <c r="B15516" t="s">
        <v>243</v>
      </c>
      <c r="C15516" s="1">
        <v>0.37247532176286902</v>
      </c>
    </row>
    <row r="15517" spans="1:3" x14ac:dyDescent="0.25">
      <c r="A15517" t="s">
        <v>242</v>
      </c>
      <c r="B15517" t="s">
        <v>402</v>
      </c>
      <c r="C15517" s="1">
        <v>0.33486660463350998</v>
      </c>
    </row>
    <row r="15518" spans="1:3" x14ac:dyDescent="0.25">
      <c r="A15518" t="s">
        <v>242</v>
      </c>
      <c r="B15518" t="s">
        <v>358</v>
      </c>
      <c r="C15518" s="1">
        <v>0.34973023573599599</v>
      </c>
    </row>
    <row r="15519" spans="1:3" x14ac:dyDescent="0.25">
      <c r="A15519" t="s">
        <v>242</v>
      </c>
      <c r="B15519" t="s">
        <v>415</v>
      </c>
      <c r="C15519" s="1">
        <v>0.30190698529319598</v>
      </c>
    </row>
    <row r="15520" spans="1:3" x14ac:dyDescent="0.25">
      <c r="A15520" t="s">
        <v>242</v>
      </c>
      <c r="B15520" t="s">
        <v>147</v>
      </c>
      <c r="C15520" s="1">
        <v>0.338765463383291</v>
      </c>
    </row>
    <row r="15521" spans="1:3" x14ac:dyDescent="0.25">
      <c r="A15521" t="s">
        <v>242</v>
      </c>
      <c r="B15521" t="s">
        <v>427</v>
      </c>
      <c r="C15521" s="1">
        <v>0.31167417501025702</v>
      </c>
    </row>
    <row r="15522" spans="1:3" x14ac:dyDescent="0.25">
      <c r="A15522" t="s">
        <v>242</v>
      </c>
      <c r="B15522" t="s">
        <v>148</v>
      </c>
      <c r="C15522" s="1">
        <v>0.32547270605481798</v>
      </c>
    </row>
    <row r="15523" spans="1:3" x14ac:dyDescent="0.25">
      <c r="A15523" t="s">
        <v>242</v>
      </c>
      <c r="B15523" t="s">
        <v>244</v>
      </c>
      <c r="C15523" s="1">
        <v>0.344233527212229</v>
      </c>
    </row>
    <row r="15524" spans="1:3" x14ac:dyDescent="0.25">
      <c r="A15524" t="s">
        <v>242</v>
      </c>
      <c r="B15524" t="s">
        <v>245</v>
      </c>
      <c r="C15524" s="1">
        <v>0.36844415795303398</v>
      </c>
    </row>
    <row r="15525" spans="1:3" x14ac:dyDescent="0.25">
      <c r="A15525" t="s">
        <v>242</v>
      </c>
      <c r="B15525" t="s">
        <v>359</v>
      </c>
      <c r="C15525" s="1">
        <v>0.35244002159073001</v>
      </c>
    </row>
    <row r="15526" spans="1:3" x14ac:dyDescent="0.25">
      <c r="A15526" t="s">
        <v>242</v>
      </c>
      <c r="B15526" t="s">
        <v>428</v>
      </c>
      <c r="C15526" s="1">
        <v>0.32013823664771601</v>
      </c>
    </row>
    <row r="15527" spans="1:3" x14ac:dyDescent="0.25">
      <c r="A15527" t="s">
        <v>242</v>
      </c>
      <c r="B15527" t="s">
        <v>360</v>
      </c>
      <c r="C15527" s="1">
        <v>0.36225389354898802</v>
      </c>
    </row>
    <row r="15528" spans="1:3" x14ac:dyDescent="0.25">
      <c r="A15528" t="s">
        <v>242</v>
      </c>
      <c r="B15528" t="s">
        <v>149</v>
      </c>
      <c r="C15528" s="1">
        <v>0.29824792052289401</v>
      </c>
    </row>
    <row r="15529" spans="1:3" x14ac:dyDescent="0.25">
      <c r="A15529" t="s">
        <v>242</v>
      </c>
      <c r="B15529" t="s">
        <v>361</v>
      </c>
      <c r="C15529" s="1">
        <v>0.351664305074671</v>
      </c>
    </row>
    <row r="15530" spans="1:3" x14ac:dyDescent="0.25">
      <c r="A15530" t="s">
        <v>242</v>
      </c>
      <c r="B15530" t="s">
        <v>362</v>
      </c>
      <c r="C15530" s="1">
        <v>0.33591413543140702</v>
      </c>
    </row>
    <row r="15531" spans="1:3" x14ac:dyDescent="0.25">
      <c r="A15531" t="s">
        <v>242</v>
      </c>
      <c r="B15531" t="s">
        <v>246</v>
      </c>
      <c r="C15531" s="1">
        <v>0.35931566864676001</v>
      </c>
    </row>
    <row r="15532" spans="1:3" x14ac:dyDescent="0.25">
      <c r="A15532" t="s">
        <v>242</v>
      </c>
      <c r="B15532" t="s">
        <v>247</v>
      </c>
      <c r="C15532" s="1">
        <v>0.36583439497227199</v>
      </c>
    </row>
    <row r="15533" spans="1:3" x14ac:dyDescent="0.25">
      <c r="A15533" t="s">
        <v>242</v>
      </c>
      <c r="B15533" t="s">
        <v>248</v>
      </c>
      <c r="C15533" s="1">
        <v>0.32278311681379501</v>
      </c>
    </row>
    <row r="15534" spans="1:3" x14ac:dyDescent="0.25">
      <c r="A15534" t="s">
        <v>242</v>
      </c>
      <c r="B15534" t="s">
        <v>249</v>
      </c>
      <c r="C15534" s="1">
        <v>0.35625975689349199</v>
      </c>
    </row>
    <row r="15535" spans="1:3" x14ac:dyDescent="0.25">
      <c r="A15535" t="s">
        <v>242</v>
      </c>
      <c r="B15535" t="s">
        <v>389</v>
      </c>
      <c r="C15535" s="1">
        <v>0.32021101534356999</v>
      </c>
    </row>
    <row r="15536" spans="1:3" x14ac:dyDescent="0.25">
      <c r="A15536" t="s">
        <v>242</v>
      </c>
      <c r="B15536" t="s">
        <v>403</v>
      </c>
      <c r="C15536" s="1">
        <v>0.33377114986364798</v>
      </c>
    </row>
    <row r="15537" spans="1:3" x14ac:dyDescent="0.25">
      <c r="A15537" t="s">
        <v>242</v>
      </c>
      <c r="B15537" t="s">
        <v>150</v>
      </c>
      <c r="C15537" s="1">
        <v>0.35669743483323302</v>
      </c>
    </row>
    <row r="15538" spans="1:3" x14ac:dyDescent="0.25">
      <c r="A15538" t="s">
        <v>242</v>
      </c>
      <c r="B15538" t="s">
        <v>151</v>
      </c>
      <c r="C15538" s="1">
        <v>0.31766322030487198</v>
      </c>
    </row>
    <row r="15539" spans="1:3" x14ac:dyDescent="0.25">
      <c r="A15539" t="s">
        <v>242</v>
      </c>
      <c r="B15539" t="s">
        <v>250</v>
      </c>
      <c r="C15539" s="1">
        <v>0.35668222248439702</v>
      </c>
    </row>
    <row r="15540" spans="1:3" x14ac:dyDescent="0.25">
      <c r="A15540" t="s">
        <v>242</v>
      </c>
      <c r="B15540" t="s">
        <v>363</v>
      </c>
      <c r="C15540" s="1">
        <v>0.29510600470137699</v>
      </c>
    </row>
    <row r="15541" spans="1:3" x14ac:dyDescent="0.25">
      <c r="A15541" t="s">
        <v>242</v>
      </c>
      <c r="B15541" t="s">
        <v>364</v>
      </c>
      <c r="C15541" s="1">
        <v>0.33668522839357701</v>
      </c>
    </row>
    <row r="15542" spans="1:3" x14ac:dyDescent="0.25">
      <c r="A15542" t="s">
        <v>242</v>
      </c>
      <c r="B15542" t="s">
        <v>390</v>
      </c>
      <c r="C15542" s="1">
        <v>0.31443741088720401</v>
      </c>
    </row>
    <row r="15543" spans="1:3" x14ac:dyDescent="0.25">
      <c r="A15543" t="s">
        <v>242</v>
      </c>
      <c r="B15543" t="s">
        <v>251</v>
      </c>
      <c r="C15543" s="1">
        <v>0.349233838472508</v>
      </c>
    </row>
    <row r="15544" spans="1:3" x14ac:dyDescent="0.25">
      <c r="A15544" t="s">
        <v>242</v>
      </c>
      <c r="B15544" t="s">
        <v>252</v>
      </c>
      <c r="C15544" s="1">
        <v>0.34422009634445699</v>
      </c>
    </row>
    <row r="15545" spans="1:3" x14ac:dyDescent="0.25">
      <c r="A15545" t="s">
        <v>242</v>
      </c>
      <c r="B15545" t="s">
        <v>253</v>
      </c>
      <c r="C15545" s="1">
        <v>0.365625138101353</v>
      </c>
    </row>
    <row r="15546" spans="1:3" x14ac:dyDescent="0.25">
      <c r="A15546" t="s">
        <v>242</v>
      </c>
      <c r="B15546" t="s">
        <v>152</v>
      </c>
      <c r="C15546" s="1">
        <v>0.34394705104318302</v>
      </c>
    </row>
    <row r="15547" spans="1:3" x14ac:dyDescent="0.25">
      <c r="A15547" t="s">
        <v>242</v>
      </c>
      <c r="B15547" t="s">
        <v>254</v>
      </c>
      <c r="C15547" s="1">
        <v>0.34696876989287601</v>
      </c>
    </row>
    <row r="15548" spans="1:3" x14ac:dyDescent="0.25">
      <c r="A15548" t="s">
        <v>242</v>
      </c>
      <c r="B15548" t="s">
        <v>255</v>
      </c>
      <c r="C15548" s="1">
        <v>0.36852280684602201</v>
      </c>
    </row>
    <row r="15549" spans="1:3" x14ac:dyDescent="0.25">
      <c r="A15549" t="s">
        <v>242</v>
      </c>
      <c r="B15549" t="s">
        <v>365</v>
      </c>
      <c r="C15549" s="1">
        <v>0.332515398458823</v>
      </c>
    </row>
    <row r="15550" spans="1:3" x14ac:dyDescent="0.25">
      <c r="A15550" t="s">
        <v>242</v>
      </c>
      <c r="B15550" t="s">
        <v>256</v>
      </c>
      <c r="C15550" s="1">
        <v>0.35100556964125701</v>
      </c>
    </row>
    <row r="15551" spans="1:3" x14ac:dyDescent="0.25">
      <c r="A15551" t="s">
        <v>242</v>
      </c>
      <c r="B15551" t="s">
        <v>404</v>
      </c>
      <c r="C15551" s="1">
        <v>0.34412236485146203</v>
      </c>
    </row>
    <row r="15552" spans="1:3" x14ac:dyDescent="0.25">
      <c r="A15552" t="s">
        <v>242</v>
      </c>
      <c r="B15552" t="s">
        <v>366</v>
      </c>
      <c r="C15552" s="1">
        <v>0.32781769818852202</v>
      </c>
    </row>
    <row r="15553" spans="1:3" x14ac:dyDescent="0.25">
      <c r="A15553" t="s">
        <v>242</v>
      </c>
      <c r="B15553" t="s">
        <v>257</v>
      </c>
      <c r="C15553" s="1">
        <v>0.36204725010697503</v>
      </c>
    </row>
    <row r="15554" spans="1:3" x14ac:dyDescent="0.25">
      <c r="A15554" t="s">
        <v>242</v>
      </c>
      <c r="B15554" t="s">
        <v>367</v>
      </c>
      <c r="C15554" s="1">
        <v>0.35193877434318099</v>
      </c>
    </row>
    <row r="15555" spans="1:3" x14ac:dyDescent="0.25">
      <c r="A15555" t="s">
        <v>242</v>
      </c>
      <c r="B15555" t="s">
        <v>368</v>
      </c>
      <c r="C15555" s="1">
        <v>0.353408768974455</v>
      </c>
    </row>
    <row r="15556" spans="1:3" x14ac:dyDescent="0.25">
      <c r="A15556" t="s">
        <v>242</v>
      </c>
      <c r="B15556" t="s">
        <v>258</v>
      </c>
      <c r="C15556" s="1">
        <v>0.350417429979757</v>
      </c>
    </row>
    <row r="15557" spans="1:3" x14ac:dyDescent="0.25">
      <c r="A15557" t="s">
        <v>242</v>
      </c>
      <c r="B15557" t="s">
        <v>259</v>
      </c>
      <c r="C15557" s="1">
        <v>0.32328072041011002</v>
      </c>
    </row>
    <row r="15558" spans="1:3" x14ac:dyDescent="0.25">
      <c r="A15558" t="s">
        <v>242</v>
      </c>
      <c r="B15558" t="s">
        <v>416</v>
      </c>
      <c r="C15558" s="1">
        <v>0.35418170905985802</v>
      </c>
    </row>
    <row r="15559" spans="1:3" x14ac:dyDescent="0.25">
      <c r="A15559" t="s">
        <v>242</v>
      </c>
      <c r="B15559" t="s">
        <v>369</v>
      </c>
      <c r="C15559" s="1">
        <v>0.35777019454577202</v>
      </c>
    </row>
    <row r="15560" spans="1:3" x14ac:dyDescent="0.25">
      <c r="A15560" t="s">
        <v>242</v>
      </c>
      <c r="B15560" t="s">
        <v>370</v>
      </c>
      <c r="C15560" s="1">
        <v>0.30511586774548199</v>
      </c>
    </row>
    <row r="15561" spans="1:3" x14ac:dyDescent="0.25">
      <c r="A15561" t="s">
        <v>242</v>
      </c>
      <c r="B15561" t="s">
        <v>260</v>
      </c>
      <c r="C15561" s="1">
        <v>0.29622179853098501</v>
      </c>
    </row>
    <row r="15562" spans="1:3" x14ac:dyDescent="0.25">
      <c r="A15562" t="s">
        <v>242</v>
      </c>
      <c r="B15562" t="s">
        <v>371</v>
      </c>
      <c r="C15562" s="1">
        <v>0.37348352808384999</v>
      </c>
    </row>
    <row r="15563" spans="1:3" x14ac:dyDescent="0.25">
      <c r="A15563" t="s">
        <v>242</v>
      </c>
      <c r="B15563" t="s">
        <v>405</v>
      </c>
      <c r="C15563" s="1">
        <v>0.32521086877244298</v>
      </c>
    </row>
    <row r="15564" spans="1:3" x14ac:dyDescent="0.25">
      <c r="A15564" t="s">
        <v>242</v>
      </c>
      <c r="B15564" t="s">
        <v>483</v>
      </c>
      <c r="C15564" s="1">
        <v>0.29448570455080297</v>
      </c>
    </row>
    <row r="15565" spans="1:3" x14ac:dyDescent="0.25">
      <c r="A15565" t="s">
        <v>242</v>
      </c>
      <c r="B15565" t="s">
        <v>261</v>
      </c>
      <c r="C15565" s="1">
        <v>0.34453576925060903</v>
      </c>
    </row>
    <row r="15566" spans="1:3" x14ac:dyDescent="0.25">
      <c r="A15566" t="s">
        <v>242</v>
      </c>
      <c r="B15566" t="s">
        <v>262</v>
      </c>
      <c r="C15566" s="1">
        <v>0.33737865882031398</v>
      </c>
    </row>
    <row r="15567" spans="1:3" x14ac:dyDescent="0.25">
      <c r="A15567" t="s">
        <v>242</v>
      </c>
      <c r="B15567" t="s">
        <v>417</v>
      </c>
      <c r="C15567" s="1">
        <v>0.35888622932980901</v>
      </c>
    </row>
    <row r="15568" spans="1:3" x14ac:dyDescent="0.25">
      <c r="A15568" t="s">
        <v>242</v>
      </c>
      <c r="B15568" t="s">
        <v>263</v>
      </c>
      <c r="C15568" s="1">
        <v>0.36910053310850299</v>
      </c>
    </row>
    <row r="15569" spans="1:3" x14ac:dyDescent="0.25">
      <c r="A15569" t="s">
        <v>242</v>
      </c>
      <c r="B15569" t="s">
        <v>264</v>
      </c>
      <c r="C15569" s="1">
        <v>0.37911497582850501</v>
      </c>
    </row>
    <row r="15570" spans="1:3" x14ac:dyDescent="0.25">
      <c r="A15570" t="s">
        <v>242</v>
      </c>
      <c r="B15570" t="s">
        <v>372</v>
      </c>
      <c r="C15570" s="1">
        <v>0.34136446625900702</v>
      </c>
    </row>
    <row r="15571" spans="1:3" x14ac:dyDescent="0.25">
      <c r="A15571" t="s">
        <v>242</v>
      </c>
      <c r="B15571" t="s">
        <v>373</v>
      </c>
      <c r="C15571" s="1">
        <v>0.30960204684772602</v>
      </c>
    </row>
    <row r="15572" spans="1:3" x14ac:dyDescent="0.25">
      <c r="A15572" t="s">
        <v>242</v>
      </c>
      <c r="B15572" t="s">
        <v>383</v>
      </c>
      <c r="C15572" s="1">
        <v>0.34415544261848702</v>
      </c>
    </row>
    <row r="15573" spans="1:3" x14ac:dyDescent="0.25">
      <c r="A15573" t="s">
        <v>242</v>
      </c>
      <c r="B15573" t="s">
        <v>429</v>
      </c>
      <c r="C15573" s="1">
        <v>0.31524744952644701</v>
      </c>
    </row>
    <row r="15574" spans="1:3" x14ac:dyDescent="0.25">
      <c r="A15574" t="s">
        <v>242</v>
      </c>
      <c r="B15574" t="s">
        <v>430</v>
      </c>
      <c r="C15574" s="1">
        <v>0.30591243567479098</v>
      </c>
    </row>
    <row r="15575" spans="1:3" x14ac:dyDescent="0.25">
      <c r="A15575" t="s">
        <v>242</v>
      </c>
      <c r="B15575" t="s">
        <v>265</v>
      </c>
      <c r="C15575" s="1">
        <v>0.381926903150685</v>
      </c>
    </row>
    <row r="15576" spans="1:3" x14ac:dyDescent="0.25">
      <c r="A15576" t="s">
        <v>242</v>
      </c>
      <c r="B15576" t="s">
        <v>406</v>
      </c>
      <c r="C15576" s="1">
        <v>0.31697885868500197</v>
      </c>
    </row>
    <row r="15577" spans="1:3" x14ac:dyDescent="0.25">
      <c r="A15577" t="s">
        <v>242</v>
      </c>
      <c r="B15577" t="s">
        <v>266</v>
      </c>
      <c r="C15577" s="1">
        <v>0.37685566389401298</v>
      </c>
    </row>
    <row r="15578" spans="1:3" x14ac:dyDescent="0.25">
      <c r="A15578" t="s">
        <v>242</v>
      </c>
      <c r="B15578" t="s">
        <v>267</v>
      </c>
      <c r="C15578" s="1">
        <v>0.36687482178721198</v>
      </c>
    </row>
    <row r="15579" spans="1:3" x14ac:dyDescent="0.25">
      <c r="A15579" t="s">
        <v>242</v>
      </c>
      <c r="B15579" t="s">
        <v>268</v>
      </c>
      <c r="C15579" s="1">
        <v>0.34772465883722797</v>
      </c>
    </row>
    <row r="15580" spans="1:3" x14ac:dyDescent="0.25">
      <c r="A15580" t="s">
        <v>242</v>
      </c>
      <c r="B15580" t="s">
        <v>269</v>
      </c>
      <c r="C15580" s="1">
        <v>0.35386778081645098</v>
      </c>
    </row>
    <row r="15581" spans="1:3" x14ac:dyDescent="0.25">
      <c r="A15581" t="s">
        <v>242</v>
      </c>
      <c r="B15581" t="s">
        <v>270</v>
      </c>
      <c r="C15581" s="1">
        <v>0.34830343920775902</v>
      </c>
    </row>
    <row r="15582" spans="1:3" x14ac:dyDescent="0.25">
      <c r="A15582" t="s">
        <v>242</v>
      </c>
      <c r="B15582" t="s">
        <v>271</v>
      </c>
      <c r="C15582" s="1">
        <v>0.37381377838375801</v>
      </c>
    </row>
    <row r="15583" spans="1:3" x14ac:dyDescent="0.25">
      <c r="A15583" t="s">
        <v>242</v>
      </c>
      <c r="B15583" t="s">
        <v>407</v>
      </c>
      <c r="C15583" s="1">
        <v>0.32687336149410101</v>
      </c>
    </row>
    <row r="15584" spans="1:3" x14ac:dyDescent="0.25">
      <c r="A15584" t="s">
        <v>242</v>
      </c>
      <c r="B15584" t="s">
        <v>375</v>
      </c>
      <c r="C15584" s="1">
        <v>0.34856511001899698</v>
      </c>
    </row>
    <row r="15585" spans="1:3" x14ac:dyDescent="0.25">
      <c r="A15585" t="s">
        <v>242</v>
      </c>
      <c r="B15585" t="s">
        <v>376</v>
      </c>
      <c r="C15585" s="1">
        <v>0.31929151723534999</v>
      </c>
    </row>
    <row r="15586" spans="1:3" x14ac:dyDescent="0.25">
      <c r="A15586" t="s">
        <v>242</v>
      </c>
      <c r="B15586" t="s">
        <v>418</v>
      </c>
      <c r="C15586" s="1">
        <v>0.33227479902525298</v>
      </c>
    </row>
    <row r="15587" spans="1:3" x14ac:dyDescent="0.25">
      <c r="A15587" t="s">
        <v>242</v>
      </c>
      <c r="B15587" t="s">
        <v>272</v>
      </c>
      <c r="C15587" s="1">
        <v>0.38926903386532402</v>
      </c>
    </row>
    <row r="15588" spans="1:3" x14ac:dyDescent="0.25">
      <c r="A15588" t="s">
        <v>242</v>
      </c>
      <c r="B15588" t="s">
        <v>377</v>
      </c>
      <c r="C15588" s="1">
        <v>0.31316057805664099</v>
      </c>
    </row>
    <row r="15589" spans="1:3" x14ac:dyDescent="0.25">
      <c r="A15589" t="s">
        <v>242</v>
      </c>
      <c r="B15589" t="s">
        <v>431</v>
      </c>
      <c r="C15589" s="1">
        <v>0.33334984063134199</v>
      </c>
    </row>
    <row r="15590" spans="1:3" x14ac:dyDescent="0.25">
      <c r="A15590" t="s">
        <v>242</v>
      </c>
      <c r="B15590" t="s">
        <v>408</v>
      </c>
      <c r="C15590" s="1">
        <v>0.32359131806081998</v>
      </c>
    </row>
    <row r="15591" spans="1:3" x14ac:dyDescent="0.25">
      <c r="A15591" t="s">
        <v>242</v>
      </c>
      <c r="B15591" t="s">
        <v>273</v>
      </c>
      <c r="C15591" s="1">
        <v>0.33737436821282002</v>
      </c>
    </row>
    <row r="15592" spans="1:3" x14ac:dyDescent="0.25">
      <c r="A15592" t="s">
        <v>242</v>
      </c>
      <c r="B15592" t="s">
        <v>153</v>
      </c>
      <c r="C15592" s="1">
        <v>0.37847898393139301</v>
      </c>
    </row>
    <row r="15593" spans="1:3" x14ac:dyDescent="0.25">
      <c r="A15593" t="s">
        <v>426</v>
      </c>
      <c r="B15593" t="s">
        <v>155</v>
      </c>
      <c r="C15593" s="1">
        <v>0.29971633386163699</v>
      </c>
    </row>
    <row r="15594" spans="1:3" x14ac:dyDescent="0.25">
      <c r="A15594" t="s">
        <v>426</v>
      </c>
      <c r="B15594" t="s">
        <v>162</v>
      </c>
      <c r="C15594" s="1">
        <v>0.29297562203747601</v>
      </c>
    </row>
    <row r="15595" spans="1:3" x14ac:dyDescent="0.25">
      <c r="A15595" t="s">
        <v>426</v>
      </c>
      <c r="B15595" t="s">
        <v>253</v>
      </c>
      <c r="C15595" s="1">
        <v>0.31849159425121099</v>
      </c>
    </row>
    <row r="15596" spans="1:3" x14ac:dyDescent="0.25">
      <c r="A15596" t="s">
        <v>426</v>
      </c>
      <c r="B15596" t="s">
        <v>263</v>
      </c>
      <c r="C15596" s="1">
        <v>0.29112195612438502</v>
      </c>
    </row>
    <row r="15597" spans="1:3" x14ac:dyDescent="0.25">
      <c r="A15597" t="s">
        <v>144</v>
      </c>
      <c r="B15597" t="s">
        <v>118</v>
      </c>
      <c r="C15597" s="1">
        <v>0.30475171084901898</v>
      </c>
    </row>
    <row r="15598" spans="1:3" x14ac:dyDescent="0.25">
      <c r="A15598" t="s">
        <v>144</v>
      </c>
      <c r="B15598" t="s">
        <v>192</v>
      </c>
      <c r="C15598" s="1">
        <v>0.32511116495528802</v>
      </c>
    </row>
    <row r="15599" spans="1:3" x14ac:dyDescent="0.25">
      <c r="A15599" t="s">
        <v>144</v>
      </c>
      <c r="B15599" t="s">
        <v>219</v>
      </c>
      <c r="C15599" s="1">
        <v>0.29568222094998498</v>
      </c>
    </row>
    <row r="15600" spans="1:3" x14ac:dyDescent="0.25">
      <c r="A15600" t="s">
        <v>144</v>
      </c>
      <c r="B15600" t="s">
        <v>250</v>
      </c>
      <c r="C15600" s="1">
        <v>0.334297817174595</v>
      </c>
    </row>
    <row r="15601" spans="1:3" x14ac:dyDescent="0.25">
      <c r="A15601" t="s">
        <v>144</v>
      </c>
      <c r="B15601" t="s">
        <v>152</v>
      </c>
      <c r="C15601" s="1">
        <v>0.316654576581895</v>
      </c>
    </row>
    <row r="15602" spans="1:3" x14ac:dyDescent="0.25">
      <c r="A15602" t="s">
        <v>144</v>
      </c>
      <c r="B15602" t="s">
        <v>365</v>
      </c>
      <c r="C15602" s="1">
        <v>0.30636103169624501</v>
      </c>
    </row>
    <row r="15603" spans="1:3" x14ac:dyDescent="0.25">
      <c r="A15603" t="s">
        <v>144</v>
      </c>
      <c r="B15603" t="s">
        <v>404</v>
      </c>
      <c r="C15603" s="1">
        <v>0.28892810625348803</v>
      </c>
    </row>
    <row r="15604" spans="1:3" x14ac:dyDescent="0.25">
      <c r="A15604" t="s">
        <v>144</v>
      </c>
      <c r="B15604" t="s">
        <v>261</v>
      </c>
      <c r="C15604" s="1">
        <v>0.31867625288280399</v>
      </c>
    </row>
    <row r="15605" spans="1:3" x14ac:dyDescent="0.25">
      <c r="A15605" t="s">
        <v>144</v>
      </c>
      <c r="B15605" t="s">
        <v>262</v>
      </c>
      <c r="C15605" s="1">
        <v>0.31693465114118502</v>
      </c>
    </row>
    <row r="15606" spans="1:3" x14ac:dyDescent="0.25">
      <c r="A15606" t="s">
        <v>144</v>
      </c>
      <c r="B15606" t="s">
        <v>383</v>
      </c>
      <c r="C15606" s="1">
        <v>0.314343535520831</v>
      </c>
    </row>
    <row r="15607" spans="1:3" x14ac:dyDescent="0.25">
      <c r="A15607" t="s">
        <v>144</v>
      </c>
      <c r="B15607" t="s">
        <v>408</v>
      </c>
      <c r="C15607" s="1">
        <v>0.29042402908880099</v>
      </c>
    </row>
    <row r="15608" spans="1:3" x14ac:dyDescent="0.25">
      <c r="A15608" t="s">
        <v>354</v>
      </c>
      <c r="B15608" t="s">
        <v>162</v>
      </c>
      <c r="C15608" s="1">
        <v>0.30186971278484798</v>
      </c>
    </row>
    <row r="15609" spans="1:3" x14ac:dyDescent="0.25">
      <c r="A15609" t="s">
        <v>354</v>
      </c>
      <c r="B15609" t="s">
        <v>192</v>
      </c>
      <c r="C15609" s="1">
        <v>0.29878609834825598</v>
      </c>
    </row>
    <row r="15610" spans="1:3" x14ac:dyDescent="0.25">
      <c r="A15610" t="s">
        <v>354</v>
      </c>
      <c r="B15610" t="s">
        <v>146</v>
      </c>
      <c r="C15610" s="1">
        <v>0.315191302589584</v>
      </c>
    </row>
    <row r="15611" spans="1:3" x14ac:dyDescent="0.25">
      <c r="A15611" t="s">
        <v>354</v>
      </c>
      <c r="B15611" t="s">
        <v>243</v>
      </c>
      <c r="C15611" s="1">
        <v>0.31214530782077099</v>
      </c>
    </row>
    <row r="15612" spans="1:3" x14ac:dyDescent="0.25">
      <c r="A15612" t="s">
        <v>354</v>
      </c>
      <c r="B15612" t="s">
        <v>358</v>
      </c>
      <c r="C15612" s="1">
        <v>0.30061537702192298</v>
      </c>
    </row>
    <row r="15613" spans="1:3" x14ac:dyDescent="0.25">
      <c r="A15613" t="s">
        <v>354</v>
      </c>
      <c r="B15613" t="s">
        <v>245</v>
      </c>
      <c r="C15613" s="1">
        <v>0.29925082763088701</v>
      </c>
    </row>
    <row r="15614" spans="1:3" x14ac:dyDescent="0.25">
      <c r="A15614" t="s">
        <v>354</v>
      </c>
      <c r="B15614" t="s">
        <v>247</v>
      </c>
      <c r="C15614" s="1">
        <v>0.29338993483325199</v>
      </c>
    </row>
    <row r="15615" spans="1:3" x14ac:dyDescent="0.25">
      <c r="A15615" t="s">
        <v>354</v>
      </c>
      <c r="B15615" t="s">
        <v>250</v>
      </c>
      <c r="C15615" s="1">
        <v>0.296910376875194</v>
      </c>
    </row>
    <row r="15616" spans="1:3" x14ac:dyDescent="0.25">
      <c r="A15616" t="s">
        <v>354</v>
      </c>
      <c r="B15616" t="s">
        <v>253</v>
      </c>
      <c r="C15616" s="1">
        <v>0.29311741625167997</v>
      </c>
    </row>
    <row r="15617" spans="1:3" x14ac:dyDescent="0.25">
      <c r="A15617" t="s">
        <v>354</v>
      </c>
      <c r="B15617" t="s">
        <v>152</v>
      </c>
      <c r="C15617" s="1">
        <v>0.335008187057388</v>
      </c>
    </row>
    <row r="15618" spans="1:3" x14ac:dyDescent="0.25">
      <c r="A15618" t="s">
        <v>354</v>
      </c>
      <c r="B15618" t="s">
        <v>254</v>
      </c>
      <c r="C15618" s="1">
        <v>0.29126554365230001</v>
      </c>
    </row>
    <row r="15619" spans="1:3" x14ac:dyDescent="0.25">
      <c r="A15619" t="s">
        <v>354</v>
      </c>
      <c r="B15619" t="s">
        <v>373</v>
      </c>
      <c r="C15619" s="1">
        <v>0.29178690845695798</v>
      </c>
    </row>
    <row r="15620" spans="1:3" x14ac:dyDescent="0.25">
      <c r="A15620" t="s">
        <v>354</v>
      </c>
      <c r="B15620" t="s">
        <v>153</v>
      </c>
      <c r="C15620" s="1">
        <v>0.29897949206804397</v>
      </c>
    </row>
    <row r="15621" spans="1:3" x14ac:dyDescent="0.25">
      <c r="A15621" t="s">
        <v>355</v>
      </c>
      <c r="B15621" t="s">
        <v>162</v>
      </c>
      <c r="C15621" s="1">
        <v>0.31001471121799901</v>
      </c>
    </row>
    <row r="15622" spans="1:3" x14ac:dyDescent="0.25">
      <c r="A15622" t="s">
        <v>355</v>
      </c>
      <c r="B15622" t="s">
        <v>219</v>
      </c>
      <c r="C15622" s="1">
        <v>0.33300605996786198</v>
      </c>
    </row>
    <row r="15623" spans="1:3" x14ac:dyDescent="0.25">
      <c r="A15623" t="s">
        <v>355</v>
      </c>
      <c r="B15623" t="s">
        <v>146</v>
      </c>
      <c r="C15623" s="1">
        <v>0.30067129598211201</v>
      </c>
    </row>
    <row r="15624" spans="1:3" x14ac:dyDescent="0.25">
      <c r="A15624" t="s">
        <v>355</v>
      </c>
      <c r="B15624" t="s">
        <v>243</v>
      </c>
      <c r="C15624" s="1">
        <v>0.33098436276424598</v>
      </c>
    </row>
    <row r="15625" spans="1:3" x14ac:dyDescent="0.25">
      <c r="A15625" t="s">
        <v>355</v>
      </c>
      <c r="B15625" t="s">
        <v>358</v>
      </c>
      <c r="C15625" s="1">
        <v>0.303452739103797</v>
      </c>
    </row>
    <row r="15626" spans="1:3" x14ac:dyDescent="0.25">
      <c r="A15626" t="s">
        <v>355</v>
      </c>
      <c r="B15626" t="s">
        <v>359</v>
      </c>
      <c r="C15626" s="1">
        <v>0.29156711614967701</v>
      </c>
    </row>
    <row r="15627" spans="1:3" x14ac:dyDescent="0.25">
      <c r="A15627" t="s">
        <v>355</v>
      </c>
      <c r="B15627" t="s">
        <v>361</v>
      </c>
      <c r="C15627" s="1">
        <v>0.30473594712434798</v>
      </c>
    </row>
    <row r="15628" spans="1:3" x14ac:dyDescent="0.25">
      <c r="A15628" t="s">
        <v>355</v>
      </c>
      <c r="B15628" t="s">
        <v>247</v>
      </c>
      <c r="C15628" s="1">
        <v>0.30205770431121198</v>
      </c>
    </row>
    <row r="15629" spans="1:3" x14ac:dyDescent="0.25">
      <c r="A15629" t="s">
        <v>355</v>
      </c>
      <c r="B15629" t="s">
        <v>250</v>
      </c>
      <c r="C15629" s="1">
        <v>0.29868608032676303</v>
      </c>
    </row>
    <row r="15630" spans="1:3" x14ac:dyDescent="0.25">
      <c r="A15630" t="s">
        <v>355</v>
      </c>
      <c r="B15630" t="s">
        <v>152</v>
      </c>
      <c r="C15630" s="1">
        <v>0.29376126794750201</v>
      </c>
    </row>
    <row r="15631" spans="1:3" x14ac:dyDescent="0.25">
      <c r="A15631" t="s">
        <v>355</v>
      </c>
      <c r="B15631" t="s">
        <v>365</v>
      </c>
      <c r="C15631" s="1">
        <v>0.31330580874772102</v>
      </c>
    </row>
    <row r="15632" spans="1:3" x14ac:dyDescent="0.25">
      <c r="A15632" t="s">
        <v>355</v>
      </c>
      <c r="B15632" t="s">
        <v>261</v>
      </c>
      <c r="C15632" s="1">
        <v>0.29842558275023601</v>
      </c>
    </row>
    <row r="15633" spans="1:3" x14ac:dyDescent="0.25">
      <c r="A15633" t="s">
        <v>355</v>
      </c>
      <c r="B15633" t="s">
        <v>383</v>
      </c>
      <c r="C15633" s="1">
        <v>0.29137926525779301</v>
      </c>
    </row>
    <row r="15634" spans="1:3" x14ac:dyDescent="0.25">
      <c r="A15634" t="s">
        <v>145</v>
      </c>
      <c r="B15634" t="s">
        <v>162</v>
      </c>
      <c r="C15634" s="1">
        <v>0.29476230441156098</v>
      </c>
    </row>
    <row r="15635" spans="1:3" x14ac:dyDescent="0.25">
      <c r="A15635" t="s">
        <v>145</v>
      </c>
      <c r="B15635" t="s">
        <v>192</v>
      </c>
      <c r="C15635" s="1">
        <v>0.30953065767140803</v>
      </c>
    </row>
    <row r="15636" spans="1:3" x14ac:dyDescent="0.25">
      <c r="A15636" t="s">
        <v>145</v>
      </c>
      <c r="B15636" t="s">
        <v>243</v>
      </c>
      <c r="C15636" s="1">
        <v>0.29881308611982299</v>
      </c>
    </row>
    <row r="15637" spans="1:3" x14ac:dyDescent="0.25">
      <c r="A15637" t="s">
        <v>145</v>
      </c>
      <c r="B15637" t="s">
        <v>247</v>
      </c>
      <c r="C15637" s="1">
        <v>0.29192367194810198</v>
      </c>
    </row>
    <row r="15638" spans="1:3" x14ac:dyDescent="0.25">
      <c r="A15638" t="s">
        <v>145</v>
      </c>
      <c r="B15638" t="s">
        <v>250</v>
      </c>
      <c r="C15638" s="1">
        <v>0.29711552834404997</v>
      </c>
    </row>
    <row r="15639" spans="1:3" x14ac:dyDescent="0.25">
      <c r="A15639" t="s">
        <v>145</v>
      </c>
      <c r="B15639" t="s">
        <v>152</v>
      </c>
      <c r="C15639" s="1">
        <v>0.32653890431707899</v>
      </c>
    </row>
    <row r="15640" spans="1:3" x14ac:dyDescent="0.25">
      <c r="A15640" t="s">
        <v>145</v>
      </c>
      <c r="B15640" t="s">
        <v>268</v>
      </c>
      <c r="C15640" s="1">
        <v>0.30006048514164402</v>
      </c>
    </row>
    <row r="15641" spans="1:3" x14ac:dyDescent="0.25">
      <c r="A15641" t="s">
        <v>145</v>
      </c>
      <c r="B15641" t="s">
        <v>153</v>
      </c>
      <c r="C15641" s="1">
        <v>0.29155020519539798</v>
      </c>
    </row>
    <row r="15642" spans="1:3" x14ac:dyDescent="0.25">
      <c r="A15642" t="s">
        <v>146</v>
      </c>
      <c r="B15642" t="s">
        <v>155</v>
      </c>
      <c r="C15642" s="1">
        <v>0.29365787765561902</v>
      </c>
    </row>
    <row r="15643" spans="1:3" x14ac:dyDescent="0.25">
      <c r="A15643" t="s">
        <v>146</v>
      </c>
      <c r="B15643" t="s">
        <v>162</v>
      </c>
      <c r="C15643" s="1">
        <v>0.332234583542448</v>
      </c>
    </row>
    <row r="15644" spans="1:3" x14ac:dyDescent="0.25">
      <c r="A15644" t="s">
        <v>146</v>
      </c>
      <c r="B15644" t="s">
        <v>303</v>
      </c>
      <c r="C15644" s="1">
        <v>0.32346847956977298</v>
      </c>
    </row>
    <row r="15645" spans="1:3" x14ac:dyDescent="0.25">
      <c r="A15645" t="s">
        <v>146</v>
      </c>
      <c r="B15645" t="s">
        <v>304</v>
      </c>
      <c r="C15645" s="1">
        <v>0.31813255879449398</v>
      </c>
    </row>
    <row r="15646" spans="1:3" x14ac:dyDescent="0.25">
      <c r="A15646" t="s">
        <v>146</v>
      </c>
      <c r="B15646" t="s">
        <v>192</v>
      </c>
      <c r="C15646" s="1">
        <v>0.331248100026514</v>
      </c>
    </row>
    <row r="15647" spans="1:3" x14ac:dyDescent="0.25">
      <c r="A15647" t="s">
        <v>146</v>
      </c>
      <c r="B15647" t="s">
        <v>432</v>
      </c>
      <c r="C15647" s="1">
        <v>0.296124976743599</v>
      </c>
    </row>
    <row r="15648" spans="1:3" x14ac:dyDescent="0.25">
      <c r="A15648" t="s">
        <v>146</v>
      </c>
      <c r="B15648" t="s">
        <v>219</v>
      </c>
      <c r="C15648" s="1">
        <v>0.313651369491801</v>
      </c>
    </row>
    <row r="15649" spans="1:3" x14ac:dyDescent="0.25">
      <c r="A15649" t="s">
        <v>146</v>
      </c>
      <c r="B15649" t="s">
        <v>344</v>
      </c>
      <c r="C15649" s="1">
        <v>0.32280153893524999</v>
      </c>
    </row>
    <row r="15650" spans="1:3" x14ac:dyDescent="0.25">
      <c r="A15650" t="s">
        <v>146</v>
      </c>
      <c r="B15650" t="s">
        <v>356</v>
      </c>
      <c r="C15650" s="1">
        <v>0.290397444133425</v>
      </c>
    </row>
    <row r="15651" spans="1:3" x14ac:dyDescent="0.25">
      <c r="A15651" t="s">
        <v>146</v>
      </c>
      <c r="B15651" t="s">
        <v>357</v>
      </c>
      <c r="C15651" s="1">
        <v>0.31627964055528701</v>
      </c>
    </row>
    <row r="15652" spans="1:3" x14ac:dyDescent="0.25">
      <c r="A15652" t="s">
        <v>146</v>
      </c>
      <c r="B15652" t="s">
        <v>243</v>
      </c>
      <c r="C15652" s="1">
        <v>0.325557339392959</v>
      </c>
    </row>
    <row r="15653" spans="1:3" x14ac:dyDescent="0.25">
      <c r="A15653" t="s">
        <v>146</v>
      </c>
      <c r="B15653" t="s">
        <v>358</v>
      </c>
      <c r="C15653" s="1">
        <v>0.31342599928840398</v>
      </c>
    </row>
    <row r="15654" spans="1:3" x14ac:dyDescent="0.25">
      <c r="A15654" t="s">
        <v>146</v>
      </c>
      <c r="B15654" t="s">
        <v>148</v>
      </c>
      <c r="C15654" s="1">
        <v>0.29690212811894201</v>
      </c>
    </row>
    <row r="15655" spans="1:3" x14ac:dyDescent="0.25">
      <c r="A15655" t="s">
        <v>146</v>
      </c>
      <c r="B15655" t="s">
        <v>244</v>
      </c>
      <c r="C15655" s="1">
        <v>0.31901061831475003</v>
      </c>
    </row>
    <row r="15656" spans="1:3" x14ac:dyDescent="0.25">
      <c r="A15656" t="s">
        <v>146</v>
      </c>
      <c r="B15656" t="s">
        <v>245</v>
      </c>
      <c r="C15656" s="1">
        <v>0.33748078408093501</v>
      </c>
    </row>
    <row r="15657" spans="1:3" x14ac:dyDescent="0.25">
      <c r="A15657" t="s">
        <v>146</v>
      </c>
      <c r="B15657" t="s">
        <v>359</v>
      </c>
      <c r="C15657" s="1">
        <v>0.30699191898477302</v>
      </c>
    </row>
    <row r="15658" spans="1:3" x14ac:dyDescent="0.25">
      <c r="A15658" t="s">
        <v>146</v>
      </c>
      <c r="B15658" t="s">
        <v>360</v>
      </c>
      <c r="C15658" s="1">
        <v>0.28966003650552202</v>
      </c>
    </row>
    <row r="15659" spans="1:3" x14ac:dyDescent="0.25">
      <c r="A15659" t="s">
        <v>146</v>
      </c>
      <c r="B15659" t="s">
        <v>149</v>
      </c>
      <c r="C15659" s="1">
        <v>0.30343811291478001</v>
      </c>
    </row>
    <row r="15660" spans="1:3" x14ac:dyDescent="0.25">
      <c r="A15660" t="s">
        <v>146</v>
      </c>
      <c r="B15660" t="s">
        <v>361</v>
      </c>
      <c r="C15660" s="1">
        <v>0.29787500339329698</v>
      </c>
    </row>
    <row r="15661" spans="1:3" x14ac:dyDescent="0.25">
      <c r="A15661" t="s">
        <v>146</v>
      </c>
      <c r="B15661" t="s">
        <v>247</v>
      </c>
      <c r="C15661" s="1">
        <v>0.31616588957618402</v>
      </c>
    </row>
    <row r="15662" spans="1:3" x14ac:dyDescent="0.25">
      <c r="A15662" t="s">
        <v>146</v>
      </c>
      <c r="B15662" t="s">
        <v>248</v>
      </c>
      <c r="C15662" s="1">
        <v>0.29643068108376702</v>
      </c>
    </row>
    <row r="15663" spans="1:3" x14ac:dyDescent="0.25">
      <c r="A15663" t="s">
        <v>146</v>
      </c>
      <c r="B15663" t="s">
        <v>150</v>
      </c>
      <c r="C15663" s="1">
        <v>0.29470345566309702</v>
      </c>
    </row>
    <row r="15664" spans="1:3" x14ac:dyDescent="0.25">
      <c r="A15664" t="s">
        <v>146</v>
      </c>
      <c r="B15664" t="s">
        <v>250</v>
      </c>
      <c r="C15664" s="1">
        <v>0.33808499380060802</v>
      </c>
    </row>
    <row r="15665" spans="1:3" x14ac:dyDescent="0.25">
      <c r="A15665" t="s">
        <v>146</v>
      </c>
      <c r="B15665" t="s">
        <v>363</v>
      </c>
      <c r="C15665" s="1">
        <v>0.31286661161727097</v>
      </c>
    </row>
    <row r="15666" spans="1:3" x14ac:dyDescent="0.25">
      <c r="A15666" t="s">
        <v>146</v>
      </c>
      <c r="B15666" t="s">
        <v>364</v>
      </c>
      <c r="C15666" s="1">
        <v>0.31206659519200203</v>
      </c>
    </row>
    <row r="15667" spans="1:3" x14ac:dyDescent="0.25">
      <c r="A15667" t="s">
        <v>146</v>
      </c>
      <c r="B15667" t="s">
        <v>434</v>
      </c>
      <c r="C15667" s="1">
        <v>0.29343577780372798</v>
      </c>
    </row>
    <row r="15668" spans="1:3" x14ac:dyDescent="0.25">
      <c r="A15668" t="s">
        <v>146</v>
      </c>
      <c r="B15668" t="s">
        <v>252</v>
      </c>
      <c r="C15668" s="1">
        <v>0.30096742927437398</v>
      </c>
    </row>
    <row r="15669" spans="1:3" x14ac:dyDescent="0.25">
      <c r="A15669" t="s">
        <v>146</v>
      </c>
      <c r="B15669" t="s">
        <v>253</v>
      </c>
      <c r="C15669" s="1">
        <v>0.32407208729617198</v>
      </c>
    </row>
    <row r="15670" spans="1:3" x14ac:dyDescent="0.25">
      <c r="A15670" t="s">
        <v>146</v>
      </c>
      <c r="B15670" t="s">
        <v>152</v>
      </c>
      <c r="C15670" s="1">
        <v>0.335259675573091</v>
      </c>
    </row>
    <row r="15671" spans="1:3" x14ac:dyDescent="0.25">
      <c r="A15671" t="s">
        <v>146</v>
      </c>
      <c r="B15671" t="s">
        <v>254</v>
      </c>
      <c r="C15671" s="1">
        <v>0.33299364174656298</v>
      </c>
    </row>
    <row r="15672" spans="1:3" x14ac:dyDescent="0.25">
      <c r="A15672" t="s">
        <v>146</v>
      </c>
      <c r="B15672" t="s">
        <v>255</v>
      </c>
      <c r="C15672" s="1">
        <v>0.342874358042217</v>
      </c>
    </row>
    <row r="15673" spans="1:3" x14ac:dyDescent="0.25">
      <c r="A15673" t="s">
        <v>146</v>
      </c>
      <c r="B15673" t="s">
        <v>365</v>
      </c>
      <c r="C15673" s="1">
        <v>0.30795495912187998</v>
      </c>
    </row>
    <row r="15674" spans="1:3" x14ac:dyDescent="0.25">
      <c r="A15674" t="s">
        <v>146</v>
      </c>
      <c r="B15674" t="s">
        <v>256</v>
      </c>
      <c r="C15674" s="1">
        <v>0.33281040258458</v>
      </c>
    </row>
    <row r="15675" spans="1:3" x14ac:dyDescent="0.25">
      <c r="A15675" t="s">
        <v>146</v>
      </c>
      <c r="B15675" t="s">
        <v>404</v>
      </c>
      <c r="C15675" s="1">
        <v>0.29343363439779202</v>
      </c>
    </row>
    <row r="15676" spans="1:3" x14ac:dyDescent="0.25">
      <c r="A15676" t="s">
        <v>146</v>
      </c>
      <c r="B15676" t="s">
        <v>257</v>
      </c>
      <c r="C15676" s="1">
        <v>0.32478069696964001</v>
      </c>
    </row>
    <row r="15677" spans="1:3" x14ac:dyDescent="0.25">
      <c r="A15677" t="s">
        <v>146</v>
      </c>
      <c r="B15677" t="s">
        <v>367</v>
      </c>
      <c r="C15677" s="1">
        <v>0.32453671568917503</v>
      </c>
    </row>
    <row r="15678" spans="1:3" x14ac:dyDescent="0.25">
      <c r="A15678" t="s">
        <v>146</v>
      </c>
      <c r="B15678" t="s">
        <v>368</v>
      </c>
      <c r="C15678" s="1">
        <v>0.29364264073138502</v>
      </c>
    </row>
    <row r="15679" spans="1:3" x14ac:dyDescent="0.25">
      <c r="A15679" t="s">
        <v>146</v>
      </c>
      <c r="B15679" t="s">
        <v>259</v>
      </c>
      <c r="C15679" s="1">
        <v>0.30894146480997797</v>
      </c>
    </row>
    <row r="15680" spans="1:3" x14ac:dyDescent="0.25">
      <c r="A15680" t="s">
        <v>146</v>
      </c>
      <c r="B15680" t="s">
        <v>369</v>
      </c>
      <c r="C15680" s="1">
        <v>0.29324284442512299</v>
      </c>
    </row>
    <row r="15681" spans="1:3" x14ac:dyDescent="0.25">
      <c r="A15681" t="s">
        <v>146</v>
      </c>
      <c r="B15681" t="s">
        <v>370</v>
      </c>
      <c r="C15681" s="1">
        <v>0.30221369895295902</v>
      </c>
    </row>
    <row r="15682" spans="1:3" x14ac:dyDescent="0.25">
      <c r="A15682" t="s">
        <v>146</v>
      </c>
      <c r="B15682" t="s">
        <v>371</v>
      </c>
      <c r="C15682" s="1">
        <v>0.295690832190523</v>
      </c>
    </row>
    <row r="15683" spans="1:3" x14ac:dyDescent="0.25">
      <c r="A15683" t="s">
        <v>146</v>
      </c>
      <c r="B15683" t="s">
        <v>261</v>
      </c>
      <c r="C15683" s="1">
        <v>0.30840685568848902</v>
      </c>
    </row>
    <row r="15684" spans="1:3" x14ac:dyDescent="0.25">
      <c r="A15684" t="s">
        <v>146</v>
      </c>
      <c r="B15684" t="s">
        <v>263</v>
      </c>
      <c r="C15684" s="1">
        <v>0.31438960357289802</v>
      </c>
    </row>
    <row r="15685" spans="1:3" x14ac:dyDescent="0.25">
      <c r="A15685" t="s">
        <v>146</v>
      </c>
      <c r="B15685" t="s">
        <v>264</v>
      </c>
      <c r="C15685" s="1">
        <v>0.30797289113300802</v>
      </c>
    </row>
    <row r="15686" spans="1:3" x14ac:dyDescent="0.25">
      <c r="A15686" t="s">
        <v>146</v>
      </c>
      <c r="B15686" t="s">
        <v>372</v>
      </c>
      <c r="C15686" s="1">
        <v>0.29414175302419598</v>
      </c>
    </row>
    <row r="15687" spans="1:3" x14ac:dyDescent="0.25">
      <c r="A15687" t="s">
        <v>146</v>
      </c>
      <c r="B15687" t="s">
        <v>373</v>
      </c>
      <c r="C15687" s="1">
        <v>0.321091899021404</v>
      </c>
    </row>
    <row r="15688" spans="1:3" x14ac:dyDescent="0.25">
      <c r="A15688" t="s">
        <v>146</v>
      </c>
      <c r="B15688" t="s">
        <v>430</v>
      </c>
      <c r="C15688" s="1">
        <v>0.28964831496665799</v>
      </c>
    </row>
    <row r="15689" spans="1:3" x14ac:dyDescent="0.25">
      <c r="A15689" t="s">
        <v>146</v>
      </c>
      <c r="B15689" t="s">
        <v>265</v>
      </c>
      <c r="C15689" s="1">
        <v>0.34208817573476402</v>
      </c>
    </row>
    <row r="15690" spans="1:3" x14ac:dyDescent="0.25">
      <c r="A15690" t="s">
        <v>146</v>
      </c>
      <c r="B15690" t="s">
        <v>266</v>
      </c>
      <c r="C15690" s="1">
        <v>0.330272491754314</v>
      </c>
    </row>
    <row r="15691" spans="1:3" x14ac:dyDescent="0.25">
      <c r="A15691" t="s">
        <v>146</v>
      </c>
      <c r="B15691" t="s">
        <v>267</v>
      </c>
      <c r="C15691" s="1">
        <v>0.31729572311987803</v>
      </c>
    </row>
    <row r="15692" spans="1:3" x14ac:dyDescent="0.25">
      <c r="A15692" t="s">
        <v>146</v>
      </c>
      <c r="B15692" t="s">
        <v>268</v>
      </c>
      <c r="C15692" s="1">
        <v>0.30510228445931498</v>
      </c>
    </row>
    <row r="15693" spans="1:3" x14ac:dyDescent="0.25">
      <c r="A15693" t="s">
        <v>146</v>
      </c>
      <c r="B15693" t="s">
        <v>269</v>
      </c>
      <c r="C15693" s="1">
        <v>0.31628957107199401</v>
      </c>
    </row>
    <row r="15694" spans="1:3" x14ac:dyDescent="0.25">
      <c r="A15694" t="s">
        <v>146</v>
      </c>
      <c r="B15694" t="s">
        <v>270</v>
      </c>
      <c r="C15694" s="1">
        <v>0.30659262563971201</v>
      </c>
    </row>
    <row r="15695" spans="1:3" x14ac:dyDescent="0.25">
      <c r="A15695" t="s">
        <v>146</v>
      </c>
      <c r="B15695" t="s">
        <v>271</v>
      </c>
      <c r="C15695" s="1">
        <v>0.33194372558720397</v>
      </c>
    </row>
    <row r="15696" spans="1:3" x14ac:dyDescent="0.25">
      <c r="A15696" t="s">
        <v>146</v>
      </c>
      <c r="B15696" t="s">
        <v>375</v>
      </c>
      <c r="C15696" s="1">
        <v>0.32532711749233201</v>
      </c>
    </row>
    <row r="15697" spans="1:3" x14ac:dyDescent="0.25">
      <c r="A15697" t="s">
        <v>146</v>
      </c>
      <c r="B15697" t="s">
        <v>376</v>
      </c>
      <c r="C15697" s="1">
        <v>0.29455473384636799</v>
      </c>
    </row>
    <row r="15698" spans="1:3" x14ac:dyDescent="0.25">
      <c r="A15698" t="s">
        <v>146</v>
      </c>
      <c r="B15698" t="s">
        <v>418</v>
      </c>
      <c r="C15698" s="1">
        <v>0.29506906537209499</v>
      </c>
    </row>
    <row r="15699" spans="1:3" x14ac:dyDescent="0.25">
      <c r="A15699" t="s">
        <v>146</v>
      </c>
      <c r="B15699" t="s">
        <v>272</v>
      </c>
      <c r="C15699" s="1">
        <v>0.33187456716784502</v>
      </c>
    </row>
    <row r="15700" spans="1:3" x14ac:dyDescent="0.25">
      <c r="A15700" t="s">
        <v>146</v>
      </c>
      <c r="B15700" t="s">
        <v>377</v>
      </c>
      <c r="C15700" s="1">
        <v>0.30113731732355797</v>
      </c>
    </row>
    <row r="15701" spans="1:3" x14ac:dyDescent="0.25">
      <c r="A15701" t="s">
        <v>146</v>
      </c>
      <c r="B15701" t="s">
        <v>408</v>
      </c>
      <c r="C15701" s="1">
        <v>0.293438796744935</v>
      </c>
    </row>
    <row r="15702" spans="1:3" x14ac:dyDescent="0.25">
      <c r="A15702" t="s">
        <v>146</v>
      </c>
      <c r="B15702" t="s">
        <v>153</v>
      </c>
      <c r="C15702" s="1">
        <v>0.35401909047827701</v>
      </c>
    </row>
    <row r="15703" spans="1:3" x14ac:dyDescent="0.25">
      <c r="A15703" t="s">
        <v>391</v>
      </c>
      <c r="B15703" t="s">
        <v>152</v>
      </c>
      <c r="C15703" s="1">
        <v>0.30299962064080599</v>
      </c>
    </row>
    <row r="15704" spans="1:3" x14ac:dyDescent="0.25">
      <c r="A15704" t="s">
        <v>357</v>
      </c>
      <c r="B15704" t="s">
        <v>155</v>
      </c>
      <c r="C15704" s="1">
        <v>0.29553995512325598</v>
      </c>
    </row>
    <row r="15705" spans="1:3" x14ac:dyDescent="0.25">
      <c r="A15705" t="s">
        <v>357</v>
      </c>
      <c r="B15705" t="s">
        <v>162</v>
      </c>
      <c r="C15705" s="1">
        <v>0.29930861504130502</v>
      </c>
    </row>
    <row r="15706" spans="1:3" x14ac:dyDescent="0.25">
      <c r="A15706" t="s">
        <v>357</v>
      </c>
      <c r="B15706" t="s">
        <v>244</v>
      </c>
      <c r="C15706" s="1">
        <v>0.29611913341905499</v>
      </c>
    </row>
    <row r="15707" spans="1:3" x14ac:dyDescent="0.25">
      <c r="A15707" t="s">
        <v>357</v>
      </c>
      <c r="B15707" t="s">
        <v>245</v>
      </c>
      <c r="C15707" s="1">
        <v>0.30017057429059901</v>
      </c>
    </row>
    <row r="15708" spans="1:3" x14ac:dyDescent="0.25">
      <c r="A15708" t="s">
        <v>357</v>
      </c>
      <c r="B15708" t="s">
        <v>250</v>
      </c>
      <c r="C15708" s="1">
        <v>0.29060896251663398</v>
      </c>
    </row>
    <row r="15709" spans="1:3" x14ac:dyDescent="0.25">
      <c r="A15709" t="s">
        <v>357</v>
      </c>
      <c r="B15709" t="s">
        <v>253</v>
      </c>
      <c r="C15709" s="1">
        <v>0.32380835544866599</v>
      </c>
    </row>
    <row r="15710" spans="1:3" x14ac:dyDescent="0.25">
      <c r="A15710" t="s">
        <v>357</v>
      </c>
      <c r="B15710" t="s">
        <v>255</v>
      </c>
      <c r="C15710" s="1">
        <v>0.28916937190801301</v>
      </c>
    </row>
    <row r="15711" spans="1:3" x14ac:dyDescent="0.25">
      <c r="A15711" t="s">
        <v>357</v>
      </c>
      <c r="B15711" t="s">
        <v>256</v>
      </c>
      <c r="C15711" s="1">
        <v>0.29064261332489999</v>
      </c>
    </row>
    <row r="15712" spans="1:3" x14ac:dyDescent="0.25">
      <c r="A15712" t="s">
        <v>357</v>
      </c>
      <c r="B15712" t="s">
        <v>263</v>
      </c>
      <c r="C15712" s="1">
        <v>0.31768384228895502</v>
      </c>
    </row>
    <row r="15713" spans="1:3" x14ac:dyDescent="0.25">
      <c r="A15713" t="s">
        <v>357</v>
      </c>
      <c r="B15713" t="s">
        <v>265</v>
      </c>
      <c r="C15713" s="1">
        <v>0.29679161994066999</v>
      </c>
    </row>
    <row r="15714" spans="1:3" x14ac:dyDescent="0.25">
      <c r="A15714" t="s">
        <v>357</v>
      </c>
      <c r="B15714" t="s">
        <v>269</v>
      </c>
      <c r="C15714" s="1">
        <v>0.29595864722209703</v>
      </c>
    </row>
    <row r="15715" spans="1:3" x14ac:dyDescent="0.25">
      <c r="A15715" t="s">
        <v>357</v>
      </c>
      <c r="B15715" t="s">
        <v>271</v>
      </c>
      <c r="C15715" s="1">
        <v>0.318887527979553</v>
      </c>
    </row>
    <row r="15716" spans="1:3" x14ac:dyDescent="0.25">
      <c r="A15716" t="s">
        <v>357</v>
      </c>
      <c r="B15716" t="s">
        <v>376</v>
      </c>
      <c r="C15716" s="1">
        <v>0.29524904188922702</v>
      </c>
    </row>
    <row r="15717" spans="1:3" x14ac:dyDescent="0.25">
      <c r="A15717" t="s">
        <v>357</v>
      </c>
      <c r="B15717" t="s">
        <v>272</v>
      </c>
      <c r="C15717" s="1">
        <v>0.296634906718313</v>
      </c>
    </row>
    <row r="15718" spans="1:3" x14ac:dyDescent="0.25">
      <c r="A15718" t="s">
        <v>357</v>
      </c>
      <c r="B15718" t="s">
        <v>153</v>
      </c>
      <c r="C15718" s="1">
        <v>0.331851170958469</v>
      </c>
    </row>
    <row r="15719" spans="1:3" x14ac:dyDescent="0.25">
      <c r="A15719" t="s">
        <v>243</v>
      </c>
      <c r="B15719" t="s">
        <v>419</v>
      </c>
      <c r="C15719" s="1">
        <v>0.29845059100758897</v>
      </c>
    </row>
    <row r="15720" spans="1:3" x14ac:dyDescent="0.25">
      <c r="A15720" t="s">
        <v>243</v>
      </c>
      <c r="B15720" t="s">
        <v>162</v>
      </c>
      <c r="C15720" s="1">
        <v>0.32850478661280902</v>
      </c>
    </row>
    <row r="15721" spans="1:3" x14ac:dyDescent="0.25">
      <c r="A15721" t="s">
        <v>243</v>
      </c>
      <c r="B15721" t="s">
        <v>118</v>
      </c>
      <c r="C15721" s="1">
        <v>0.290968101900489</v>
      </c>
    </row>
    <row r="15722" spans="1:3" x14ac:dyDescent="0.25">
      <c r="A15722" t="s">
        <v>243</v>
      </c>
      <c r="B15722" t="s">
        <v>303</v>
      </c>
      <c r="C15722" s="1">
        <v>0.33674944777030902</v>
      </c>
    </row>
    <row r="15723" spans="1:3" x14ac:dyDescent="0.25">
      <c r="A15723" t="s">
        <v>243</v>
      </c>
      <c r="B15723" t="s">
        <v>304</v>
      </c>
      <c r="C15723" s="1">
        <v>0.31399862525903999</v>
      </c>
    </row>
    <row r="15724" spans="1:3" x14ac:dyDescent="0.25">
      <c r="A15724" t="s">
        <v>243</v>
      </c>
      <c r="B15724" t="s">
        <v>192</v>
      </c>
      <c r="C15724" s="1">
        <v>0.31928017889863203</v>
      </c>
    </row>
    <row r="15725" spans="1:3" x14ac:dyDescent="0.25">
      <c r="A15725" t="s">
        <v>243</v>
      </c>
      <c r="B15725" t="s">
        <v>219</v>
      </c>
      <c r="C15725" s="1">
        <v>0.34802814493960899</v>
      </c>
    </row>
    <row r="15726" spans="1:3" x14ac:dyDescent="0.25">
      <c r="A15726" t="s">
        <v>243</v>
      </c>
      <c r="B15726" t="s">
        <v>344</v>
      </c>
      <c r="C15726" s="1">
        <v>0.31866374027715999</v>
      </c>
    </row>
    <row r="15727" spans="1:3" x14ac:dyDescent="0.25">
      <c r="A15727" t="s">
        <v>243</v>
      </c>
      <c r="B15727" t="s">
        <v>401</v>
      </c>
      <c r="C15727" s="1">
        <v>0.31611832934692802</v>
      </c>
    </row>
    <row r="15728" spans="1:3" x14ac:dyDescent="0.25">
      <c r="A15728" t="s">
        <v>243</v>
      </c>
      <c r="B15728" t="s">
        <v>358</v>
      </c>
      <c r="C15728" s="1">
        <v>0.33335331154791897</v>
      </c>
    </row>
    <row r="15729" spans="1:3" x14ac:dyDescent="0.25">
      <c r="A15729" t="s">
        <v>243</v>
      </c>
      <c r="B15729" t="s">
        <v>427</v>
      </c>
      <c r="C15729" s="1">
        <v>0.29905002557409499</v>
      </c>
    </row>
    <row r="15730" spans="1:3" x14ac:dyDescent="0.25">
      <c r="A15730" t="s">
        <v>243</v>
      </c>
      <c r="B15730" t="s">
        <v>244</v>
      </c>
      <c r="C15730" s="1">
        <v>0.29195993732598802</v>
      </c>
    </row>
    <row r="15731" spans="1:3" x14ac:dyDescent="0.25">
      <c r="A15731" t="s">
        <v>243</v>
      </c>
      <c r="B15731" t="s">
        <v>245</v>
      </c>
      <c r="C15731" s="1">
        <v>0.31849985313500601</v>
      </c>
    </row>
    <row r="15732" spans="1:3" x14ac:dyDescent="0.25">
      <c r="A15732" t="s">
        <v>243</v>
      </c>
      <c r="B15732" t="s">
        <v>359</v>
      </c>
      <c r="C15732" s="1">
        <v>0.314679800075853</v>
      </c>
    </row>
    <row r="15733" spans="1:3" x14ac:dyDescent="0.25">
      <c r="A15733" t="s">
        <v>243</v>
      </c>
      <c r="B15733" t="s">
        <v>360</v>
      </c>
      <c r="C15733" s="1">
        <v>0.33054623144227901</v>
      </c>
    </row>
    <row r="15734" spans="1:3" x14ac:dyDescent="0.25">
      <c r="A15734" t="s">
        <v>243</v>
      </c>
      <c r="B15734" t="s">
        <v>361</v>
      </c>
      <c r="C15734" s="1">
        <v>0.33501103285772998</v>
      </c>
    </row>
    <row r="15735" spans="1:3" x14ac:dyDescent="0.25">
      <c r="A15735" t="s">
        <v>243</v>
      </c>
      <c r="B15735" t="s">
        <v>362</v>
      </c>
      <c r="C15735" s="1">
        <v>0.28956990300048002</v>
      </c>
    </row>
    <row r="15736" spans="1:3" x14ac:dyDescent="0.25">
      <c r="A15736" t="s">
        <v>243</v>
      </c>
      <c r="B15736" t="s">
        <v>246</v>
      </c>
      <c r="C15736" s="1">
        <v>0.30197850550530803</v>
      </c>
    </row>
    <row r="15737" spans="1:3" x14ac:dyDescent="0.25">
      <c r="A15737" t="s">
        <v>243</v>
      </c>
      <c r="B15737" t="s">
        <v>247</v>
      </c>
      <c r="C15737" s="1">
        <v>0.32216514752505498</v>
      </c>
    </row>
    <row r="15738" spans="1:3" x14ac:dyDescent="0.25">
      <c r="A15738" t="s">
        <v>243</v>
      </c>
      <c r="B15738" t="s">
        <v>389</v>
      </c>
      <c r="C15738" s="1">
        <v>0.29754510860183903</v>
      </c>
    </row>
    <row r="15739" spans="1:3" x14ac:dyDescent="0.25">
      <c r="A15739" t="s">
        <v>243</v>
      </c>
      <c r="B15739" t="s">
        <v>403</v>
      </c>
      <c r="C15739" s="1">
        <v>0.32172845632931202</v>
      </c>
    </row>
    <row r="15740" spans="1:3" x14ac:dyDescent="0.25">
      <c r="A15740" t="s">
        <v>243</v>
      </c>
      <c r="B15740" t="s">
        <v>250</v>
      </c>
      <c r="C15740" s="1">
        <v>0.35048343230972201</v>
      </c>
    </row>
    <row r="15741" spans="1:3" x14ac:dyDescent="0.25">
      <c r="A15741" t="s">
        <v>243</v>
      </c>
      <c r="B15741" t="s">
        <v>364</v>
      </c>
      <c r="C15741" s="1">
        <v>0.32096540601625501</v>
      </c>
    </row>
    <row r="15742" spans="1:3" x14ac:dyDescent="0.25">
      <c r="A15742" t="s">
        <v>243</v>
      </c>
      <c r="B15742" t="s">
        <v>253</v>
      </c>
      <c r="C15742" s="1">
        <v>0.30699133829832298</v>
      </c>
    </row>
    <row r="15743" spans="1:3" x14ac:dyDescent="0.25">
      <c r="A15743" t="s">
        <v>243</v>
      </c>
      <c r="B15743" t="s">
        <v>152</v>
      </c>
      <c r="C15743" s="1">
        <v>0.33894937059664099</v>
      </c>
    </row>
    <row r="15744" spans="1:3" x14ac:dyDescent="0.25">
      <c r="A15744" t="s">
        <v>243</v>
      </c>
      <c r="B15744" t="s">
        <v>254</v>
      </c>
      <c r="C15744" s="1">
        <v>0.31371806142376601</v>
      </c>
    </row>
    <row r="15745" spans="1:3" x14ac:dyDescent="0.25">
      <c r="A15745" t="s">
        <v>243</v>
      </c>
      <c r="B15745" t="s">
        <v>255</v>
      </c>
      <c r="C15745" s="1">
        <v>0.326017265467757</v>
      </c>
    </row>
    <row r="15746" spans="1:3" x14ac:dyDescent="0.25">
      <c r="A15746" t="s">
        <v>243</v>
      </c>
      <c r="B15746" t="s">
        <v>365</v>
      </c>
      <c r="C15746" s="1">
        <v>0.339848840724014</v>
      </c>
    </row>
    <row r="15747" spans="1:3" x14ac:dyDescent="0.25">
      <c r="A15747" t="s">
        <v>243</v>
      </c>
      <c r="B15747" t="s">
        <v>256</v>
      </c>
      <c r="C15747" s="1">
        <v>0.29117860200298101</v>
      </c>
    </row>
    <row r="15748" spans="1:3" x14ac:dyDescent="0.25">
      <c r="A15748" t="s">
        <v>243</v>
      </c>
      <c r="B15748" t="s">
        <v>404</v>
      </c>
      <c r="C15748" s="1">
        <v>0.32418103116282598</v>
      </c>
    </row>
    <row r="15749" spans="1:3" x14ac:dyDescent="0.25">
      <c r="A15749" t="s">
        <v>243</v>
      </c>
      <c r="B15749" t="s">
        <v>367</v>
      </c>
      <c r="C15749" s="1">
        <v>0.30332266092113702</v>
      </c>
    </row>
    <row r="15750" spans="1:3" x14ac:dyDescent="0.25">
      <c r="A15750" t="s">
        <v>243</v>
      </c>
      <c r="B15750" t="s">
        <v>368</v>
      </c>
      <c r="C15750" s="1">
        <v>0.30774364688176697</v>
      </c>
    </row>
    <row r="15751" spans="1:3" x14ac:dyDescent="0.25">
      <c r="A15751" t="s">
        <v>243</v>
      </c>
      <c r="B15751" t="s">
        <v>369</v>
      </c>
      <c r="C15751" s="1">
        <v>0.32005075382561199</v>
      </c>
    </row>
    <row r="15752" spans="1:3" x14ac:dyDescent="0.25">
      <c r="A15752" t="s">
        <v>243</v>
      </c>
      <c r="B15752" t="s">
        <v>370</v>
      </c>
      <c r="C15752" s="1">
        <v>0.32503380345429</v>
      </c>
    </row>
    <row r="15753" spans="1:3" x14ac:dyDescent="0.25">
      <c r="A15753" t="s">
        <v>243</v>
      </c>
      <c r="B15753" t="s">
        <v>371</v>
      </c>
      <c r="C15753" s="1">
        <v>0.31473308290180302</v>
      </c>
    </row>
    <row r="15754" spans="1:3" x14ac:dyDescent="0.25">
      <c r="A15754" t="s">
        <v>243</v>
      </c>
      <c r="B15754" t="s">
        <v>405</v>
      </c>
      <c r="C15754" s="1">
        <v>0.32211578495855198</v>
      </c>
    </row>
    <row r="15755" spans="1:3" x14ac:dyDescent="0.25">
      <c r="A15755" t="s">
        <v>243</v>
      </c>
      <c r="B15755" t="s">
        <v>261</v>
      </c>
      <c r="C15755" s="1">
        <v>0.33439184751581202</v>
      </c>
    </row>
    <row r="15756" spans="1:3" x14ac:dyDescent="0.25">
      <c r="A15756" t="s">
        <v>243</v>
      </c>
      <c r="B15756" t="s">
        <v>262</v>
      </c>
      <c r="C15756" s="1">
        <v>0.30733331697362498</v>
      </c>
    </row>
    <row r="15757" spans="1:3" x14ac:dyDescent="0.25">
      <c r="A15757" t="s">
        <v>243</v>
      </c>
      <c r="B15757" t="s">
        <v>417</v>
      </c>
      <c r="C15757" s="1">
        <v>0.31196040946787801</v>
      </c>
    </row>
    <row r="15758" spans="1:3" x14ac:dyDescent="0.25">
      <c r="A15758" t="s">
        <v>243</v>
      </c>
      <c r="B15758" t="s">
        <v>264</v>
      </c>
      <c r="C15758" s="1">
        <v>0.32522149415467599</v>
      </c>
    </row>
    <row r="15759" spans="1:3" x14ac:dyDescent="0.25">
      <c r="A15759" t="s">
        <v>243</v>
      </c>
      <c r="B15759" t="s">
        <v>372</v>
      </c>
      <c r="C15759" s="1">
        <v>0.33283775706553398</v>
      </c>
    </row>
    <row r="15760" spans="1:3" x14ac:dyDescent="0.25">
      <c r="A15760" t="s">
        <v>243</v>
      </c>
      <c r="B15760" t="s">
        <v>373</v>
      </c>
      <c r="C15760" s="1">
        <v>0.30617578927830202</v>
      </c>
    </row>
    <row r="15761" spans="1:3" x14ac:dyDescent="0.25">
      <c r="A15761" t="s">
        <v>243</v>
      </c>
      <c r="B15761" t="s">
        <v>383</v>
      </c>
      <c r="C15761" s="1">
        <v>0.32386673134147298</v>
      </c>
    </row>
    <row r="15762" spans="1:3" x14ac:dyDescent="0.25">
      <c r="A15762" t="s">
        <v>243</v>
      </c>
      <c r="B15762" t="s">
        <v>265</v>
      </c>
      <c r="C15762" s="1">
        <v>0.32728551393359501</v>
      </c>
    </row>
    <row r="15763" spans="1:3" x14ac:dyDescent="0.25">
      <c r="A15763" t="s">
        <v>243</v>
      </c>
      <c r="B15763" t="s">
        <v>406</v>
      </c>
      <c r="C15763" s="1">
        <v>0.29889433690536299</v>
      </c>
    </row>
    <row r="15764" spans="1:3" x14ac:dyDescent="0.25">
      <c r="A15764" t="s">
        <v>243</v>
      </c>
      <c r="B15764" t="s">
        <v>266</v>
      </c>
      <c r="C15764" s="1">
        <v>0.30903152571230202</v>
      </c>
    </row>
    <row r="15765" spans="1:3" x14ac:dyDescent="0.25">
      <c r="A15765" t="s">
        <v>243</v>
      </c>
      <c r="B15765" t="s">
        <v>267</v>
      </c>
      <c r="C15765" s="1">
        <v>0.32341551185546102</v>
      </c>
    </row>
    <row r="15766" spans="1:3" x14ac:dyDescent="0.25">
      <c r="A15766" t="s">
        <v>243</v>
      </c>
      <c r="B15766" t="s">
        <v>268</v>
      </c>
      <c r="C15766" s="1">
        <v>0.32016789851306499</v>
      </c>
    </row>
    <row r="15767" spans="1:3" x14ac:dyDescent="0.25">
      <c r="A15767" t="s">
        <v>243</v>
      </c>
      <c r="B15767" t="s">
        <v>270</v>
      </c>
      <c r="C15767" s="1">
        <v>0.29210864252836199</v>
      </c>
    </row>
    <row r="15768" spans="1:3" x14ac:dyDescent="0.25">
      <c r="A15768" t="s">
        <v>243</v>
      </c>
      <c r="B15768" t="s">
        <v>271</v>
      </c>
      <c r="C15768" s="1">
        <v>0.32362095887682302</v>
      </c>
    </row>
    <row r="15769" spans="1:3" x14ac:dyDescent="0.25">
      <c r="A15769" t="s">
        <v>243</v>
      </c>
      <c r="B15769" t="s">
        <v>407</v>
      </c>
      <c r="C15769" s="1">
        <v>0.30721659874677698</v>
      </c>
    </row>
    <row r="15770" spans="1:3" x14ac:dyDescent="0.25">
      <c r="A15770" t="s">
        <v>243</v>
      </c>
      <c r="B15770" t="s">
        <v>375</v>
      </c>
      <c r="C15770" s="1">
        <v>0.31907149317025701</v>
      </c>
    </row>
    <row r="15771" spans="1:3" x14ac:dyDescent="0.25">
      <c r="A15771" t="s">
        <v>243</v>
      </c>
      <c r="B15771" t="s">
        <v>418</v>
      </c>
      <c r="C15771" s="1">
        <v>0.30709431820245903</v>
      </c>
    </row>
    <row r="15772" spans="1:3" x14ac:dyDescent="0.25">
      <c r="A15772" t="s">
        <v>243</v>
      </c>
      <c r="B15772" t="s">
        <v>272</v>
      </c>
      <c r="C15772" s="1">
        <v>0.32982342513343599</v>
      </c>
    </row>
    <row r="15773" spans="1:3" x14ac:dyDescent="0.25">
      <c r="A15773" t="s">
        <v>243</v>
      </c>
      <c r="B15773" t="s">
        <v>431</v>
      </c>
      <c r="C15773" s="1">
        <v>0.30202940150811097</v>
      </c>
    </row>
    <row r="15774" spans="1:3" x14ac:dyDescent="0.25">
      <c r="A15774" t="s">
        <v>243</v>
      </c>
      <c r="B15774" t="s">
        <v>408</v>
      </c>
      <c r="C15774" s="1">
        <v>0.31943301813744401</v>
      </c>
    </row>
    <row r="15775" spans="1:3" x14ac:dyDescent="0.25">
      <c r="A15775" t="s">
        <v>243</v>
      </c>
      <c r="B15775" t="s">
        <v>153</v>
      </c>
      <c r="C15775" s="1">
        <v>0.33196307267117697</v>
      </c>
    </row>
    <row r="15776" spans="1:3" x14ac:dyDescent="0.25">
      <c r="A15776" t="s">
        <v>402</v>
      </c>
      <c r="B15776" t="s">
        <v>303</v>
      </c>
      <c r="C15776" s="1">
        <v>0.28985010991889698</v>
      </c>
    </row>
    <row r="15777" spans="1:3" x14ac:dyDescent="0.25">
      <c r="A15777" t="s">
        <v>402</v>
      </c>
      <c r="B15777" t="s">
        <v>304</v>
      </c>
      <c r="C15777" s="1">
        <v>0.28922679193209899</v>
      </c>
    </row>
    <row r="15778" spans="1:3" x14ac:dyDescent="0.25">
      <c r="A15778" t="s">
        <v>402</v>
      </c>
      <c r="B15778" t="s">
        <v>192</v>
      </c>
      <c r="C15778" s="1">
        <v>0.29726859377884302</v>
      </c>
    </row>
    <row r="15779" spans="1:3" x14ac:dyDescent="0.25">
      <c r="A15779" t="s">
        <v>402</v>
      </c>
      <c r="B15779" t="s">
        <v>219</v>
      </c>
      <c r="C15779" s="1">
        <v>0.31835670211952999</v>
      </c>
    </row>
    <row r="15780" spans="1:3" x14ac:dyDescent="0.25">
      <c r="A15780" t="s">
        <v>402</v>
      </c>
      <c r="B15780" t="s">
        <v>362</v>
      </c>
      <c r="C15780" s="1">
        <v>0.30119300320711301</v>
      </c>
    </row>
    <row r="15781" spans="1:3" x14ac:dyDescent="0.25">
      <c r="A15781" t="s">
        <v>402</v>
      </c>
      <c r="B15781" t="s">
        <v>250</v>
      </c>
      <c r="C15781" s="1">
        <v>0.36050026099175497</v>
      </c>
    </row>
    <row r="15782" spans="1:3" x14ac:dyDescent="0.25">
      <c r="A15782" t="s">
        <v>402</v>
      </c>
      <c r="B15782" t="s">
        <v>365</v>
      </c>
      <c r="C15782" s="1">
        <v>0.33758529869068499</v>
      </c>
    </row>
    <row r="15783" spans="1:3" x14ac:dyDescent="0.25">
      <c r="A15783" t="s">
        <v>402</v>
      </c>
      <c r="B15783" t="s">
        <v>368</v>
      </c>
      <c r="C15783" s="1">
        <v>0.29573081614830299</v>
      </c>
    </row>
    <row r="15784" spans="1:3" x14ac:dyDescent="0.25">
      <c r="A15784" t="s">
        <v>402</v>
      </c>
      <c r="B15784" t="s">
        <v>369</v>
      </c>
      <c r="C15784" s="1">
        <v>0.30678440136659402</v>
      </c>
    </row>
    <row r="15785" spans="1:3" x14ac:dyDescent="0.25">
      <c r="A15785" t="s">
        <v>402</v>
      </c>
      <c r="B15785" t="s">
        <v>261</v>
      </c>
      <c r="C15785" s="1">
        <v>0.353412530754182</v>
      </c>
    </row>
    <row r="15786" spans="1:3" x14ac:dyDescent="0.25">
      <c r="A15786" t="s">
        <v>402</v>
      </c>
      <c r="B15786" t="s">
        <v>262</v>
      </c>
      <c r="C15786" s="1">
        <v>0.314988811997301</v>
      </c>
    </row>
    <row r="15787" spans="1:3" x14ac:dyDescent="0.25">
      <c r="A15787" t="s">
        <v>402</v>
      </c>
      <c r="B15787" t="s">
        <v>383</v>
      </c>
      <c r="C15787" s="1">
        <v>0.32957080399770999</v>
      </c>
    </row>
    <row r="15788" spans="1:3" x14ac:dyDescent="0.25">
      <c r="A15788" t="s">
        <v>402</v>
      </c>
      <c r="B15788" t="s">
        <v>267</v>
      </c>
      <c r="C15788" s="1">
        <v>0.29999346365923901</v>
      </c>
    </row>
    <row r="15789" spans="1:3" x14ac:dyDescent="0.25">
      <c r="A15789" t="s">
        <v>402</v>
      </c>
      <c r="B15789" t="s">
        <v>271</v>
      </c>
      <c r="C15789" s="1">
        <v>0.29655970615216298</v>
      </c>
    </row>
    <row r="15790" spans="1:3" x14ac:dyDescent="0.25">
      <c r="A15790" t="s">
        <v>402</v>
      </c>
      <c r="B15790" t="s">
        <v>418</v>
      </c>
      <c r="C15790" s="1">
        <v>0.29566319344964198</v>
      </c>
    </row>
    <row r="15791" spans="1:3" x14ac:dyDescent="0.25">
      <c r="A15791" t="s">
        <v>402</v>
      </c>
      <c r="B15791" t="s">
        <v>153</v>
      </c>
      <c r="C15791" s="1">
        <v>0.29332139026938198</v>
      </c>
    </row>
    <row r="15792" spans="1:3" x14ac:dyDescent="0.25">
      <c r="A15792" t="s">
        <v>358</v>
      </c>
      <c r="B15792" t="s">
        <v>419</v>
      </c>
      <c r="C15792" s="1">
        <v>0.29537204389792499</v>
      </c>
    </row>
    <row r="15793" spans="1:3" x14ac:dyDescent="0.25">
      <c r="A15793" t="s">
        <v>358</v>
      </c>
      <c r="B15793" t="s">
        <v>162</v>
      </c>
      <c r="C15793" s="1">
        <v>0.30343931693632997</v>
      </c>
    </row>
    <row r="15794" spans="1:3" x14ac:dyDescent="0.25">
      <c r="A15794" t="s">
        <v>358</v>
      </c>
      <c r="B15794" t="s">
        <v>303</v>
      </c>
      <c r="C15794" s="1">
        <v>0.31275279290184499</v>
      </c>
    </row>
    <row r="15795" spans="1:3" x14ac:dyDescent="0.25">
      <c r="A15795" t="s">
        <v>358</v>
      </c>
      <c r="B15795" t="s">
        <v>304</v>
      </c>
      <c r="C15795" s="1">
        <v>0.30771365465018102</v>
      </c>
    </row>
    <row r="15796" spans="1:3" x14ac:dyDescent="0.25">
      <c r="A15796" t="s">
        <v>358</v>
      </c>
      <c r="B15796" t="s">
        <v>192</v>
      </c>
      <c r="C15796" s="1">
        <v>0.30224861438880202</v>
      </c>
    </row>
    <row r="15797" spans="1:3" x14ac:dyDescent="0.25">
      <c r="A15797" t="s">
        <v>358</v>
      </c>
      <c r="B15797" t="s">
        <v>219</v>
      </c>
      <c r="C15797" s="1">
        <v>0.33477988699661598</v>
      </c>
    </row>
    <row r="15798" spans="1:3" x14ac:dyDescent="0.25">
      <c r="A15798" t="s">
        <v>358</v>
      </c>
      <c r="B15798" t="s">
        <v>344</v>
      </c>
      <c r="C15798" s="1">
        <v>0.29337192426738201</v>
      </c>
    </row>
    <row r="15799" spans="1:3" x14ac:dyDescent="0.25">
      <c r="A15799" t="s">
        <v>358</v>
      </c>
      <c r="B15799" t="s">
        <v>245</v>
      </c>
      <c r="C15799" s="1">
        <v>0.29732641549536998</v>
      </c>
    </row>
    <row r="15800" spans="1:3" x14ac:dyDescent="0.25">
      <c r="A15800" t="s">
        <v>358</v>
      </c>
      <c r="B15800" t="s">
        <v>361</v>
      </c>
      <c r="C15800" s="1">
        <v>0.29628025354045401</v>
      </c>
    </row>
    <row r="15801" spans="1:3" x14ac:dyDescent="0.25">
      <c r="A15801" t="s">
        <v>358</v>
      </c>
      <c r="B15801" t="s">
        <v>247</v>
      </c>
      <c r="C15801" s="1">
        <v>0.29243347986775903</v>
      </c>
    </row>
    <row r="15802" spans="1:3" x14ac:dyDescent="0.25">
      <c r="A15802" t="s">
        <v>358</v>
      </c>
      <c r="B15802" t="s">
        <v>403</v>
      </c>
      <c r="C15802" s="1">
        <v>0.28972718167893002</v>
      </c>
    </row>
    <row r="15803" spans="1:3" x14ac:dyDescent="0.25">
      <c r="A15803" t="s">
        <v>358</v>
      </c>
      <c r="B15803" t="s">
        <v>250</v>
      </c>
      <c r="C15803" s="1">
        <v>0.33042880027662402</v>
      </c>
    </row>
    <row r="15804" spans="1:3" x14ac:dyDescent="0.25">
      <c r="A15804" t="s">
        <v>358</v>
      </c>
      <c r="B15804" t="s">
        <v>364</v>
      </c>
      <c r="C15804" s="1">
        <v>0.29238863603056198</v>
      </c>
    </row>
    <row r="15805" spans="1:3" x14ac:dyDescent="0.25">
      <c r="A15805" t="s">
        <v>358</v>
      </c>
      <c r="B15805" t="s">
        <v>152</v>
      </c>
      <c r="C15805" s="1">
        <v>0.32855223492578101</v>
      </c>
    </row>
    <row r="15806" spans="1:3" x14ac:dyDescent="0.25">
      <c r="A15806" t="s">
        <v>358</v>
      </c>
      <c r="B15806" t="s">
        <v>254</v>
      </c>
      <c r="C15806" s="1">
        <v>0.29646958292412001</v>
      </c>
    </row>
    <row r="15807" spans="1:3" x14ac:dyDescent="0.25">
      <c r="A15807" t="s">
        <v>358</v>
      </c>
      <c r="B15807" t="s">
        <v>255</v>
      </c>
      <c r="C15807" s="1">
        <v>0.29656523380447802</v>
      </c>
    </row>
    <row r="15808" spans="1:3" x14ac:dyDescent="0.25">
      <c r="A15808" t="s">
        <v>358</v>
      </c>
      <c r="B15808" t="s">
        <v>365</v>
      </c>
      <c r="C15808" s="1">
        <v>0.32012450825406003</v>
      </c>
    </row>
    <row r="15809" spans="1:3" x14ac:dyDescent="0.25">
      <c r="A15809" t="s">
        <v>358</v>
      </c>
      <c r="B15809" t="s">
        <v>404</v>
      </c>
      <c r="C15809" s="1">
        <v>0.29275379941833302</v>
      </c>
    </row>
    <row r="15810" spans="1:3" x14ac:dyDescent="0.25">
      <c r="A15810" t="s">
        <v>358</v>
      </c>
      <c r="B15810" t="s">
        <v>367</v>
      </c>
      <c r="C15810" s="1">
        <v>0.29567681516621003</v>
      </c>
    </row>
    <row r="15811" spans="1:3" x14ac:dyDescent="0.25">
      <c r="A15811" t="s">
        <v>358</v>
      </c>
      <c r="B15811" t="s">
        <v>369</v>
      </c>
      <c r="C15811" s="1">
        <v>0.29752764570020501</v>
      </c>
    </row>
    <row r="15812" spans="1:3" x14ac:dyDescent="0.25">
      <c r="A15812" t="s">
        <v>358</v>
      </c>
      <c r="B15812" t="s">
        <v>370</v>
      </c>
      <c r="C15812" s="1">
        <v>0.31464736205404598</v>
      </c>
    </row>
    <row r="15813" spans="1:3" x14ac:dyDescent="0.25">
      <c r="A15813" t="s">
        <v>358</v>
      </c>
      <c r="B15813" t="s">
        <v>405</v>
      </c>
      <c r="C15813" s="1">
        <v>0.29048663366386701</v>
      </c>
    </row>
    <row r="15814" spans="1:3" x14ac:dyDescent="0.25">
      <c r="A15814" t="s">
        <v>358</v>
      </c>
      <c r="B15814" t="s">
        <v>261</v>
      </c>
      <c r="C15814" s="1">
        <v>0.32142803818017501</v>
      </c>
    </row>
    <row r="15815" spans="1:3" x14ac:dyDescent="0.25">
      <c r="A15815" t="s">
        <v>358</v>
      </c>
      <c r="B15815" t="s">
        <v>262</v>
      </c>
      <c r="C15815" s="1">
        <v>0.29211648312549199</v>
      </c>
    </row>
    <row r="15816" spans="1:3" x14ac:dyDescent="0.25">
      <c r="A15816" t="s">
        <v>358</v>
      </c>
      <c r="B15816" t="s">
        <v>372</v>
      </c>
      <c r="C15816" s="1">
        <v>0.30673539260268701</v>
      </c>
    </row>
    <row r="15817" spans="1:3" x14ac:dyDescent="0.25">
      <c r="A15817" t="s">
        <v>358</v>
      </c>
      <c r="B15817" t="s">
        <v>373</v>
      </c>
      <c r="C15817" s="1">
        <v>0.29771582580647699</v>
      </c>
    </row>
    <row r="15818" spans="1:3" x14ac:dyDescent="0.25">
      <c r="A15818" t="s">
        <v>358</v>
      </c>
      <c r="B15818" t="s">
        <v>383</v>
      </c>
      <c r="C15818" s="1">
        <v>0.31053638239299602</v>
      </c>
    </row>
    <row r="15819" spans="1:3" x14ac:dyDescent="0.25">
      <c r="A15819" t="s">
        <v>358</v>
      </c>
      <c r="B15819" t="s">
        <v>265</v>
      </c>
      <c r="C15819" s="1">
        <v>0.31132016817219899</v>
      </c>
    </row>
    <row r="15820" spans="1:3" x14ac:dyDescent="0.25">
      <c r="A15820" t="s">
        <v>358</v>
      </c>
      <c r="B15820" t="s">
        <v>266</v>
      </c>
      <c r="C15820" s="1">
        <v>0.29448252641665401</v>
      </c>
    </row>
    <row r="15821" spans="1:3" x14ac:dyDescent="0.25">
      <c r="A15821" t="s">
        <v>358</v>
      </c>
      <c r="B15821" t="s">
        <v>268</v>
      </c>
      <c r="C15821" s="1">
        <v>0.29167840825450198</v>
      </c>
    </row>
    <row r="15822" spans="1:3" x14ac:dyDescent="0.25">
      <c r="A15822" t="s">
        <v>358</v>
      </c>
      <c r="B15822" t="s">
        <v>271</v>
      </c>
      <c r="C15822" s="1">
        <v>0.28929176508014398</v>
      </c>
    </row>
    <row r="15823" spans="1:3" x14ac:dyDescent="0.25">
      <c r="A15823" t="s">
        <v>358</v>
      </c>
      <c r="B15823" t="s">
        <v>407</v>
      </c>
      <c r="C15823" s="1">
        <v>0.29307152432762501</v>
      </c>
    </row>
    <row r="15824" spans="1:3" x14ac:dyDescent="0.25">
      <c r="A15824" t="s">
        <v>358</v>
      </c>
      <c r="B15824" t="s">
        <v>375</v>
      </c>
      <c r="C15824" s="1">
        <v>0.29182849593103899</v>
      </c>
    </row>
    <row r="15825" spans="1:3" x14ac:dyDescent="0.25">
      <c r="A15825" t="s">
        <v>358</v>
      </c>
      <c r="B15825" t="s">
        <v>418</v>
      </c>
      <c r="C15825" s="1">
        <v>0.297577454534313</v>
      </c>
    </row>
    <row r="15826" spans="1:3" x14ac:dyDescent="0.25">
      <c r="A15826" t="s">
        <v>358</v>
      </c>
      <c r="B15826" t="s">
        <v>272</v>
      </c>
      <c r="C15826" s="1">
        <v>0.30000255537324</v>
      </c>
    </row>
    <row r="15827" spans="1:3" x14ac:dyDescent="0.25">
      <c r="A15827" t="s">
        <v>358</v>
      </c>
      <c r="B15827" t="s">
        <v>408</v>
      </c>
      <c r="C15827" s="1">
        <v>0.30846161511402398</v>
      </c>
    </row>
    <row r="15828" spans="1:3" x14ac:dyDescent="0.25">
      <c r="A15828" t="s">
        <v>358</v>
      </c>
      <c r="B15828" t="s">
        <v>153</v>
      </c>
      <c r="C15828" s="1">
        <v>0.30483708071389198</v>
      </c>
    </row>
    <row r="15829" spans="1:3" x14ac:dyDescent="0.25">
      <c r="A15829" t="s">
        <v>415</v>
      </c>
      <c r="B15829" t="s">
        <v>263</v>
      </c>
      <c r="C15829" s="1">
        <v>0.30366651878960299</v>
      </c>
    </row>
    <row r="15830" spans="1:3" x14ac:dyDescent="0.25">
      <c r="A15830" t="s">
        <v>415</v>
      </c>
      <c r="B15830" t="s">
        <v>271</v>
      </c>
      <c r="C15830" s="1">
        <v>0.29895389294345498</v>
      </c>
    </row>
    <row r="15831" spans="1:3" x14ac:dyDescent="0.25">
      <c r="A15831" t="s">
        <v>147</v>
      </c>
      <c r="B15831" t="s">
        <v>162</v>
      </c>
      <c r="C15831" s="1">
        <v>0.30492801056021002</v>
      </c>
    </row>
    <row r="15832" spans="1:3" x14ac:dyDescent="0.25">
      <c r="A15832" t="s">
        <v>147</v>
      </c>
      <c r="B15832" t="s">
        <v>247</v>
      </c>
      <c r="C15832" s="1">
        <v>0.30270503655329101</v>
      </c>
    </row>
    <row r="15833" spans="1:3" x14ac:dyDescent="0.25">
      <c r="A15833" t="s">
        <v>147</v>
      </c>
      <c r="B15833" t="s">
        <v>250</v>
      </c>
      <c r="C15833" s="1">
        <v>0.30184594024788403</v>
      </c>
    </row>
    <row r="15834" spans="1:3" x14ac:dyDescent="0.25">
      <c r="A15834" t="s">
        <v>147</v>
      </c>
      <c r="B15834" t="s">
        <v>253</v>
      </c>
      <c r="C15834" s="1">
        <v>0.31364156067029297</v>
      </c>
    </row>
    <row r="15835" spans="1:3" x14ac:dyDescent="0.25">
      <c r="A15835" t="s">
        <v>147</v>
      </c>
      <c r="B15835" t="s">
        <v>152</v>
      </c>
      <c r="C15835" s="1">
        <v>0.30311160295663198</v>
      </c>
    </row>
    <row r="15836" spans="1:3" x14ac:dyDescent="0.25">
      <c r="A15836" t="s">
        <v>147</v>
      </c>
      <c r="B15836" t="s">
        <v>267</v>
      </c>
      <c r="C15836" s="1">
        <v>0.28918667843923401</v>
      </c>
    </row>
    <row r="15837" spans="1:3" x14ac:dyDescent="0.25">
      <c r="A15837" t="s">
        <v>147</v>
      </c>
      <c r="B15837" t="s">
        <v>268</v>
      </c>
      <c r="C15837" s="1">
        <v>0.299331122630631</v>
      </c>
    </row>
    <row r="15838" spans="1:3" x14ac:dyDescent="0.25">
      <c r="A15838" t="s">
        <v>147</v>
      </c>
      <c r="B15838" t="s">
        <v>153</v>
      </c>
      <c r="C15838" s="1">
        <v>0.31026453068654403</v>
      </c>
    </row>
    <row r="15839" spans="1:3" x14ac:dyDescent="0.25">
      <c r="A15839" t="s">
        <v>427</v>
      </c>
      <c r="B15839" t="s">
        <v>162</v>
      </c>
      <c r="C15839" s="1">
        <v>0.31364934769033198</v>
      </c>
    </row>
    <row r="15840" spans="1:3" x14ac:dyDescent="0.25">
      <c r="A15840" t="s">
        <v>427</v>
      </c>
      <c r="B15840" t="s">
        <v>359</v>
      </c>
      <c r="C15840" s="1">
        <v>0.29981867140618801</v>
      </c>
    </row>
    <row r="15841" spans="1:3" x14ac:dyDescent="0.25">
      <c r="A15841" t="s">
        <v>427</v>
      </c>
      <c r="B15841" t="s">
        <v>247</v>
      </c>
      <c r="C15841" s="1">
        <v>0.31482706423970502</v>
      </c>
    </row>
    <row r="15842" spans="1:3" x14ac:dyDescent="0.25">
      <c r="A15842" t="s">
        <v>427</v>
      </c>
      <c r="B15842" t="s">
        <v>253</v>
      </c>
      <c r="C15842" s="1">
        <v>0.29959697739063301</v>
      </c>
    </row>
    <row r="15843" spans="1:3" x14ac:dyDescent="0.25">
      <c r="A15843" t="s">
        <v>427</v>
      </c>
      <c r="B15843" t="s">
        <v>268</v>
      </c>
      <c r="C15843" s="1">
        <v>0.30365335942930199</v>
      </c>
    </row>
    <row r="15844" spans="1:3" x14ac:dyDescent="0.25">
      <c r="A15844" t="s">
        <v>148</v>
      </c>
      <c r="B15844" t="s">
        <v>162</v>
      </c>
      <c r="C15844" s="1">
        <v>0.29244330871304403</v>
      </c>
    </row>
    <row r="15845" spans="1:3" x14ac:dyDescent="0.25">
      <c r="A15845" t="s">
        <v>148</v>
      </c>
      <c r="B15845" t="s">
        <v>244</v>
      </c>
      <c r="C15845" s="1">
        <v>0.30573549674772699</v>
      </c>
    </row>
    <row r="15846" spans="1:3" x14ac:dyDescent="0.25">
      <c r="A15846" t="s">
        <v>148</v>
      </c>
      <c r="B15846" t="s">
        <v>151</v>
      </c>
      <c r="C15846" s="1">
        <v>0.29920720956717101</v>
      </c>
    </row>
    <row r="15847" spans="1:3" x14ac:dyDescent="0.25">
      <c r="A15847" t="s">
        <v>148</v>
      </c>
      <c r="B15847" t="s">
        <v>253</v>
      </c>
      <c r="C15847" s="1">
        <v>0.31365608906850401</v>
      </c>
    </row>
    <row r="15848" spans="1:3" x14ac:dyDescent="0.25">
      <c r="A15848" t="s">
        <v>148</v>
      </c>
      <c r="B15848" t="s">
        <v>152</v>
      </c>
      <c r="C15848" s="1">
        <v>0.31106911839769003</v>
      </c>
    </row>
    <row r="15849" spans="1:3" x14ac:dyDescent="0.25">
      <c r="A15849" t="s">
        <v>148</v>
      </c>
      <c r="B15849" t="s">
        <v>254</v>
      </c>
      <c r="C15849" s="1">
        <v>0.29186361596736299</v>
      </c>
    </row>
    <row r="15850" spans="1:3" x14ac:dyDescent="0.25">
      <c r="A15850" t="s">
        <v>148</v>
      </c>
      <c r="B15850" t="s">
        <v>259</v>
      </c>
      <c r="C15850" s="1">
        <v>0.29235440334148</v>
      </c>
    </row>
    <row r="15851" spans="1:3" x14ac:dyDescent="0.25">
      <c r="A15851" t="s">
        <v>148</v>
      </c>
      <c r="B15851" t="s">
        <v>153</v>
      </c>
      <c r="C15851" s="1">
        <v>0.31241355414432098</v>
      </c>
    </row>
    <row r="15852" spans="1:3" x14ac:dyDescent="0.25">
      <c r="A15852" t="s">
        <v>244</v>
      </c>
      <c r="B15852" t="s">
        <v>155</v>
      </c>
      <c r="C15852" s="1">
        <v>0.30819179953126702</v>
      </c>
    </row>
    <row r="15853" spans="1:3" x14ac:dyDescent="0.25">
      <c r="A15853" t="s">
        <v>244</v>
      </c>
      <c r="B15853" t="s">
        <v>162</v>
      </c>
      <c r="C15853" s="1">
        <v>0.31954306067710098</v>
      </c>
    </row>
    <row r="15854" spans="1:3" x14ac:dyDescent="0.25">
      <c r="A15854" t="s">
        <v>244</v>
      </c>
      <c r="B15854" t="s">
        <v>192</v>
      </c>
      <c r="C15854" s="1">
        <v>0.29328734259366002</v>
      </c>
    </row>
    <row r="15855" spans="1:3" x14ac:dyDescent="0.25">
      <c r="A15855" t="s">
        <v>244</v>
      </c>
      <c r="B15855" t="s">
        <v>245</v>
      </c>
      <c r="C15855" s="1">
        <v>0.30522972302706403</v>
      </c>
    </row>
    <row r="15856" spans="1:3" x14ac:dyDescent="0.25">
      <c r="A15856" t="s">
        <v>244</v>
      </c>
      <c r="B15856" t="s">
        <v>359</v>
      </c>
      <c r="C15856" s="1">
        <v>0.29253484328682899</v>
      </c>
    </row>
    <row r="15857" spans="1:3" x14ac:dyDescent="0.25">
      <c r="A15857" t="s">
        <v>244</v>
      </c>
      <c r="B15857" t="s">
        <v>247</v>
      </c>
      <c r="C15857" s="1">
        <v>0.30803609320067499</v>
      </c>
    </row>
    <row r="15858" spans="1:3" x14ac:dyDescent="0.25">
      <c r="A15858" t="s">
        <v>244</v>
      </c>
      <c r="B15858" t="s">
        <v>150</v>
      </c>
      <c r="C15858" s="1">
        <v>0.29740378485451102</v>
      </c>
    </row>
    <row r="15859" spans="1:3" x14ac:dyDescent="0.25">
      <c r="A15859" t="s">
        <v>244</v>
      </c>
      <c r="B15859" t="s">
        <v>253</v>
      </c>
      <c r="C15859" s="1">
        <v>0.33493753369104801</v>
      </c>
    </row>
    <row r="15860" spans="1:3" x14ac:dyDescent="0.25">
      <c r="A15860" t="s">
        <v>244</v>
      </c>
      <c r="B15860" t="s">
        <v>152</v>
      </c>
      <c r="C15860" s="1">
        <v>0.29635301754554999</v>
      </c>
    </row>
    <row r="15861" spans="1:3" x14ac:dyDescent="0.25">
      <c r="A15861" t="s">
        <v>244</v>
      </c>
      <c r="B15861" t="s">
        <v>254</v>
      </c>
      <c r="C15861" s="1">
        <v>0.29506913988283101</v>
      </c>
    </row>
    <row r="15862" spans="1:3" x14ac:dyDescent="0.25">
      <c r="A15862" t="s">
        <v>244</v>
      </c>
      <c r="B15862" t="s">
        <v>255</v>
      </c>
      <c r="C15862" s="1">
        <v>0.29501802609576</v>
      </c>
    </row>
    <row r="15863" spans="1:3" x14ac:dyDescent="0.25">
      <c r="A15863" t="s">
        <v>244</v>
      </c>
      <c r="B15863" t="s">
        <v>256</v>
      </c>
      <c r="C15863" s="1">
        <v>0.29048034973489101</v>
      </c>
    </row>
    <row r="15864" spans="1:3" x14ac:dyDescent="0.25">
      <c r="A15864" t="s">
        <v>244</v>
      </c>
      <c r="B15864" t="s">
        <v>259</v>
      </c>
      <c r="C15864" s="1">
        <v>0.29559610024556299</v>
      </c>
    </row>
    <row r="15865" spans="1:3" x14ac:dyDescent="0.25">
      <c r="A15865" t="s">
        <v>244</v>
      </c>
      <c r="B15865" t="s">
        <v>263</v>
      </c>
      <c r="C15865" s="1">
        <v>0.30880690366389202</v>
      </c>
    </row>
    <row r="15866" spans="1:3" x14ac:dyDescent="0.25">
      <c r="A15866" t="s">
        <v>244</v>
      </c>
      <c r="B15866" t="s">
        <v>430</v>
      </c>
      <c r="C15866" s="1">
        <v>0.290456122351963</v>
      </c>
    </row>
    <row r="15867" spans="1:3" x14ac:dyDescent="0.25">
      <c r="A15867" t="s">
        <v>244</v>
      </c>
      <c r="B15867" t="s">
        <v>265</v>
      </c>
      <c r="C15867" s="1">
        <v>0.290214262981211</v>
      </c>
    </row>
    <row r="15868" spans="1:3" x14ac:dyDescent="0.25">
      <c r="A15868" t="s">
        <v>244</v>
      </c>
      <c r="B15868" t="s">
        <v>269</v>
      </c>
      <c r="C15868" s="1">
        <v>0.290744896483071</v>
      </c>
    </row>
    <row r="15869" spans="1:3" x14ac:dyDescent="0.25">
      <c r="A15869" t="s">
        <v>244</v>
      </c>
      <c r="B15869" t="s">
        <v>270</v>
      </c>
      <c r="C15869" s="1">
        <v>0.29014898880869899</v>
      </c>
    </row>
    <row r="15870" spans="1:3" x14ac:dyDescent="0.25">
      <c r="A15870" t="s">
        <v>244</v>
      </c>
      <c r="B15870" t="s">
        <v>271</v>
      </c>
      <c r="C15870" s="1">
        <v>0.29006281772398801</v>
      </c>
    </row>
    <row r="15871" spans="1:3" x14ac:dyDescent="0.25">
      <c r="A15871" t="s">
        <v>244</v>
      </c>
      <c r="B15871" t="s">
        <v>272</v>
      </c>
      <c r="C15871" s="1">
        <v>0.29219059995076402</v>
      </c>
    </row>
    <row r="15872" spans="1:3" x14ac:dyDescent="0.25">
      <c r="A15872" t="s">
        <v>244</v>
      </c>
      <c r="B15872" t="s">
        <v>153</v>
      </c>
      <c r="C15872" s="1">
        <v>0.32721266050452003</v>
      </c>
    </row>
    <row r="15873" spans="1:3" x14ac:dyDescent="0.25">
      <c r="A15873" t="s">
        <v>245</v>
      </c>
      <c r="B15873" t="s">
        <v>162</v>
      </c>
      <c r="C15873" s="1">
        <v>0.32158581304050998</v>
      </c>
    </row>
    <row r="15874" spans="1:3" x14ac:dyDescent="0.25">
      <c r="A15874" t="s">
        <v>245</v>
      </c>
      <c r="B15874" t="s">
        <v>303</v>
      </c>
      <c r="C15874" s="1">
        <v>0.31198659566162301</v>
      </c>
    </row>
    <row r="15875" spans="1:3" x14ac:dyDescent="0.25">
      <c r="A15875" t="s">
        <v>245</v>
      </c>
      <c r="B15875" t="s">
        <v>304</v>
      </c>
      <c r="C15875" s="1">
        <v>0.30489839868241803</v>
      </c>
    </row>
    <row r="15876" spans="1:3" x14ac:dyDescent="0.25">
      <c r="A15876" t="s">
        <v>245</v>
      </c>
      <c r="B15876" t="s">
        <v>192</v>
      </c>
      <c r="C15876" s="1">
        <v>0.32984267090984398</v>
      </c>
    </row>
    <row r="15877" spans="1:3" x14ac:dyDescent="0.25">
      <c r="A15877" t="s">
        <v>245</v>
      </c>
      <c r="B15877" t="s">
        <v>432</v>
      </c>
      <c r="C15877" s="1">
        <v>0.289932291069945</v>
      </c>
    </row>
    <row r="15878" spans="1:3" x14ac:dyDescent="0.25">
      <c r="A15878" t="s">
        <v>245</v>
      </c>
      <c r="B15878" t="s">
        <v>219</v>
      </c>
      <c r="C15878" s="1">
        <v>0.30734898378891701</v>
      </c>
    </row>
    <row r="15879" spans="1:3" x14ac:dyDescent="0.25">
      <c r="A15879" t="s">
        <v>245</v>
      </c>
      <c r="B15879" t="s">
        <v>344</v>
      </c>
      <c r="C15879" s="1">
        <v>0.31776812449720099</v>
      </c>
    </row>
    <row r="15880" spans="1:3" x14ac:dyDescent="0.25">
      <c r="A15880" t="s">
        <v>245</v>
      </c>
      <c r="B15880" t="s">
        <v>359</v>
      </c>
      <c r="C15880" s="1">
        <v>0.29905457700626098</v>
      </c>
    </row>
    <row r="15881" spans="1:3" x14ac:dyDescent="0.25">
      <c r="A15881" t="s">
        <v>245</v>
      </c>
      <c r="B15881" t="s">
        <v>149</v>
      </c>
      <c r="C15881" s="1">
        <v>0.28976911466769401</v>
      </c>
    </row>
    <row r="15882" spans="1:3" x14ac:dyDescent="0.25">
      <c r="A15882" t="s">
        <v>245</v>
      </c>
      <c r="B15882" t="s">
        <v>361</v>
      </c>
      <c r="C15882" s="1">
        <v>0.29323640016284502</v>
      </c>
    </row>
    <row r="15883" spans="1:3" x14ac:dyDescent="0.25">
      <c r="A15883" t="s">
        <v>245</v>
      </c>
      <c r="B15883" t="s">
        <v>247</v>
      </c>
      <c r="C15883" s="1">
        <v>0.30724266416556401</v>
      </c>
    </row>
    <row r="15884" spans="1:3" x14ac:dyDescent="0.25">
      <c r="A15884" t="s">
        <v>245</v>
      </c>
      <c r="B15884" t="s">
        <v>250</v>
      </c>
      <c r="C15884" s="1">
        <v>0.33783045982250498</v>
      </c>
    </row>
    <row r="15885" spans="1:3" x14ac:dyDescent="0.25">
      <c r="A15885" t="s">
        <v>245</v>
      </c>
      <c r="B15885" t="s">
        <v>363</v>
      </c>
      <c r="C15885" s="1">
        <v>0.30027423835688899</v>
      </c>
    </row>
    <row r="15886" spans="1:3" x14ac:dyDescent="0.25">
      <c r="A15886" t="s">
        <v>245</v>
      </c>
      <c r="B15886" t="s">
        <v>364</v>
      </c>
      <c r="C15886" s="1">
        <v>0.301940763255788</v>
      </c>
    </row>
    <row r="15887" spans="1:3" x14ac:dyDescent="0.25">
      <c r="A15887" t="s">
        <v>245</v>
      </c>
      <c r="B15887" t="s">
        <v>253</v>
      </c>
      <c r="C15887" s="1">
        <v>0.32120144609547802</v>
      </c>
    </row>
    <row r="15888" spans="1:3" x14ac:dyDescent="0.25">
      <c r="A15888" t="s">
        <v>245</v>
      </c>
      <c r="B15888" t="s">
        <v>152</v>
      </c>
      <c r="C15888" s="1">
        <v>0.32476957249451299</v>
      </c>
    </row>
    <row r="15889" spans="1:3" x14ac:dyDescent="0.25">
      <c r="A15889" t="s">
        <v>245</v>
      </c>
      <c r="B15889" t="s">
        <v>254</v>
      </c>
      <c r="C15889" s="1">
        <v>0.32622686043687599</v>
      </c>
    </row>
    <row r="15890" spans="1:3" x14ac:dyDescent="0.25">
      <c r="A15890" t="s">
        <v>245</v>
      </c>
      <c r="B15890" t="s">
        <v>255</v>
      </c>
      <c r="C15890" s="1">
        <v>0.32850140172826098</v>
      </c>
    </row>
    <row r="15891" spans="1:3" x14ac:dyDescent="0.25">
      <c r="A15891" t="s">
        <v>245</v>
      </c>
      <c r="B15891" t="s">
        <v>365</v>
      </c>
      <c r="C15891" s="1">
        <v>0.31242745115300202</v>
      </c>
    </row>
    <row r="15892" spans="1:3" x14ac:dyDescent="0.25">
      <c r="A15892" t="s">
        <v>245</v>
      </c>
      <c r="B15892" t="s">
        <v>256</v>
      </c>
      <c r="C15892" s="1">
        <v>0.32159631388407001</v>
      </c>
    </row>
    <row r="15893" spans="1:3" x14ac:dyDescent="0.25">
      <c r="A15893" t="s">
        <v>245</v>
      </c>
      <c r="B15893" t="s">
        <v>404</v>
      </c>
      <c r="C15893" s="1">
        <v>0.29365673638147299</v>
      </c>
    </row>
    <row r="15894" spans="1:3" x14ac:dyDescent="0.25">
      <c r="A15894" t="s">
        <v>245</v>
      </c>
      <c r="B15894" t="s">
        <v>257</v>
      </c>
      <c r="C15894" s="1">
        <v>0.30842838071794598</v>
      </c>
    </row>
    <row r="15895" spans="1:3" x14ac:dyDescent="0.25">
      <c r="A15895" t="s">
        <v>245</v>
      </c>
      <c r="B15895" t="s">
        <v>367</v>
      </c>
      <c r="C15895" s="1">
        <v>0.30783487802964499</v>
      </c>
    </row>
    <row r="15896" spans="1:3" x14ac:dyDescent="0.25">
      <c r="A15896" t="s">
        <v>245</v>
      </c>
      <c r="B15896" t="s">
        <v>259</v>
      </c>
      <c r="C15896" s="1">
        <v>0.300063797141082</v>
      </c>
    </row>
    <row r="15897" spans="1:3" x14ac:dyDescent="0.25">
      <c r="A15897" t="s">
        <v>245</v>
      </c>
      <c r="B15897" t="s">
        <v>370</v>
      </c>
      <c r="C15897" s="1">
        <v>0.28916029723695802</v>
      </c>
    </row>
    <row r="15898" spans="1:3" x14ac:dyDescent="0.25">
      <c r="A15898" t="s">
        <v>245</v>
      </c>
      <c r="B15898" t="s">
        <v>261</v>
      </c>
      <c r="C15898" s="1">
        <v>0.30233017013749303</v>
      </c>
    </row>
    <row r="15899" spans="1:3" x14ac:dyDescent="0.25">
      <c r="A15899" t="s">
        <v>245</v>
      </c>
      <c r="B15899" t="s">
        <v>263</v>
      </c>
      <c r="C15899" s="1">
        <v>0.298244654003336</v>
      </c>
    </row>
    <row r="15900" spans="1:3" x14ac:dyDescent="0.25">
      <c r="A15900" t="s">
        <v>245</v>
      </c>
      <c r="B15900" t="s">
        <v>373</v>
      </c>
      <c r="C15900" s="1">
        <v>0.307660291807688</v>
      </c>
    </row>
    <row r="15901" spans="1:3" x14ac:dyDescent="0.25">
      <c r="A15901" t="s">
        <v>245</v>
      </c>
      <c r="B15901" t="s">
        <v>265</v>
      </c>
      <c r="C15901" s="1">
        <v>0.32474485511594597</v>
      </c>
    </row>
    <row r="15902" spans="1:3" x14ac:dyDescent="0.25">
      <c r="A15902" t="s">
        <v>245</v>
      </c>
      <c r="B15902" t="s">
        <v>266</v>
      </c>
      <c r="C15902" s="1">
        <v>0.321790226757318</v>
      </c>
    </row>
    <row r="15903" spans="1:3" x14ac:dyDescent="0.25">
      <c r="A15903" t="s">
        <v>245</v>
      </c>
      <c r="B15903" t="s">
        <v>267</v>
      </c>
      <c r="C15903" s="1">
        <v>0.31113147060185498</v>
      </c>
    </row>
    <row r="15904" spans="1:3" x14ac:dyDescent="0.25">
      <c r="A15904" t="s">
        <v>245</v>
      </c>
      <c r="B15904" t="s">
        <v>268</v>
      </c>
      <c r="C15904" s="1">
        <v>0.29797545917350599</v>
      </c>
    </row>
    <row r="15905" spans="1:3" x14ac:dyDescent="0.25">
      <c r="A15905" t="s">
        <v>245</v>
      </c>
      <c r="B15905" t="s">
        <v>269</v>
      </c>
      <c r="C15905" s="1">
        <v>0.30632932469296698</v>
      </c>
    </row>
    <row r="15906" spans="1:3" x14ac:dyDescent="0.25">
      <c r="A15906" t="s">
        <v>245</v>
      </c>
      <c r="B15906" t="s">
        <v>270</v>
      </c>
      <c r="C15906" s="1">
        <v>0.29251436642407902</v>
      </c>
    </row>
    <row r="15907" spans="1:3" x14ac:dyDescent="0.25">
      <c r="A15907" t="s">
        <v>245</v>
      </c>
      <c r="B15907" t="s">
        <v>271</v>
      </c>
      <c r="C15907" s="1">
        <v>0.31944520368001</v>
      </c>
    </row>
    <row r="15908" spans="1:3" x14ac:dyDescent="0.25">
      <c r="A15908" t="s">
        <v>245</v>
      </c>
      <c r="B15908" t="s">
        <v>375</v>
      </c>
      <c r="C15908" s="1">
        <v>0.31779607290022099</v>
      </c>
    </row>
    <row r="15909" spans="1:3" x14ac:dyDescent="0.25">
      <c r="A15909" t="s">
        <v>245</v>
      </c>
      <c r="B15909" t="s">
        <v>418</v>
      </c>
      <c r="C15909" s="1">
        <v>0.29340562339271897</v>
      </c>
    </row>
    <row r="15910" spans="1:3" x14ac:dyDescent="0.25">
      <c r="A15910" t="s">
        <v>245</v>
      </c>
      <c r="B15910" t="s">
        <v>272</v>
      </c>
      <c r="C15910" s="1">
        <v>0.31861226158191203</v>
      </c>
    </row>
    <row r="15911" spans="1:3" x14ac:dyDescent="0.25">
      <c r="A15911" t="s">
        <v>245</v>
      </c>
      <c r="B15911" t="s">
        <v>377</v>
      </c>
      <c r="C15911" s="1">
        <v>0.29523670594037799</v>
      </c>
    </row>
    <row r="15912" spans="1:3" x14ac:dyDescent="0.25">
      <c r="A15912" t="s">
        <v>245</v>
      </c>
      <c r="B15912" t="s">
        <v>408</v>
      </c>
      <c r="C15912" s="1">
        <v>0.29177602109334599</v>
      </c>
    </row>
    <row r="15913" spans="1:3" x14ac:dyDescent="0.25">
      <c r="A15913" t="s">
        <v>245</v>
      </c>
      <c r="B15913" t="s">
        <v>153</v>
      </c>
      <c r="C15913" s="1">
        <v>0.348650029353335</v>
      </c>
    </row>
    <row r="15914" spans="1:3" x14ac:dyDescent="0.25">
      <c r="A15914" t="s">
        <v>359</v>
      </c>
      <c r="B15914" t="s">
        <v>162</v>
      </c>
      <c r="C15914" s="1">
        <v>0.32024344831760698</v>
      </c>
    </row>
    <row r="15915" spans="1:3" x14ac:dyDescent="0.25">
      <c r="A15915" t="s">
        <v>359</v>
      </c>
      <c r="B15915" t="s">
        <v>192</v>
      </c>
      <c r="C15915" s="1">
        <v>0.29871879207703</v>
      </c>
    </row>
    <row r="15916" spans="1:3" x14ac:dyDescent="0.25">
      <c r="A15916" t="s">
        <v>359</v>
      </c>
      <c r="B15916" t="s">
        <v>219</v>
      </c>
      <c r="C15916" s="1">
        <v>0.30575674813919501</v>
      </c>
    </row>
    <row r="15917" spans="1:3" x14ac:dyDescent="0.25">
      <c r="A15917" t="s">
        <v>359</v>
      </c>
      <c r="B15917" t="s">
        <v>344</v>
      </c>
      <c r="C15917" s="1">
        <v>0.31029355021581101</v>
      </c>
    </row>
    <row r="15918" spans="1:3" x14ac:dyDescent="0.25">
      <c r="A15918" t="s">
        <v>359</v>
      </c>
      <c r="B15918" t="s">
        <v>361</v>
      </c>
      <c r="C15918" s="1">
        <v>0.30963281603023801</v>
      </c>
    </row>
    <row r="15919" spans="1:3" x14ac:dyDescent="0.25">
      <c r="A15919" t="s">
        <v>359</v>
      </c>
      <c r="B15919" t="s">
        <v>247</v>
      </c>
      <c r="C15919" s="1">
        <v>0.31606737267908802</v>
      </c>
    </row>
    <row r="15920" spans="1:3" x14ac:dyDescent="0.25">
      <c r="A15920" t="s">
        <v>359</v>
      </c>
      <c r="B15920" t="s">
        <v>389</v>
      </c>
      <c r="C15920" s="1">
        <v>0.29021126158895399</v>
      </c>
    </row>
    <row r="15921" spans="1:3" x14ac:dyDescent="0.25">
      <c r="A15921" t="s">
        <v>359</v>
      </c>
      <c r="B15921" t="s">
        <v>250</v>
      </c>
      <c r="C15921" s="1">
        <v>0.31659904421885499</v>
      </c>
    </row>
    <row r="15922" spans="1:3" x14ac:dyDescent="0.25">
      <c r="A15922" t="s">
        <v>359</v>
      </c>
      <c r="B15922" t="s">
        <v>364</v>
      </c>
      <c r="C15922" s="1">
        <v>0.309077554997778</v>
      </c>
    </row>
    <row r="15923" spans="1:3" x14ac:dyDescent="0.25">
      <c r="A15923" t="s">
        <v>359</v>
      </c>
      <c r="B15923" t="s">
        <v>253</v>
      </c>
      <c r="C15923" s="1">
        <v>0.31354507058004799</v>
      </c>
    </row>
    <row r="15924" spans="1:3" x14ac:dyDescent="0.25">
      <c r="A15924" t="s">
        <v>359</v>
      </c>
      <c r="B15924" t="s">
        <v>152</v>
      </c>
      <c r="C15924" s="1">
        <v>0.29461553462555401</v>
      </c>
    </row>
    <row r="15925" spans="1:3" x14ac:dyDescent="0.25">
      <c r="A15925" t="s">
        <v>359</v>
      </c>
      <c r="B15925" t="s">
        <v>254</v>
      </c>
      <c r="C15925" s="1">
        <v>0.31235086021748198</v>
      </c>
    </row>
    <row r="15926" spans="1:3" x14ac:dyDescent="0.25">
      <c r="A15926" t="s">
        <v>359</v>
      </c>
      <c r="B15926" t="s">
        <v>255</v>
      </c>
      <c r="C15926" s="1">
        <v>0.29941875187620198</v>
      </c>
    </row>
    <row r="15927" spans="1:3" x14ac:dyDescent="0.25">
      <c r="A15927" t="s">
        <v>359</v>
      </c>
      <c r="B15927" t="s">
        <v>365</v>
      </c>
      <c r="C15927" s="1">
        <v>0.32204049987711197</v>
      </c>
    </row>
    <row r="15928" spans="1:3" x14ac:dyDescent="0.25">
      <c r="A15928" t="s">
        <v>359</v>
      </c>
      <c r="B15928" t="s">
        <v>404</v>
      </c>
      <c r="C15928" s="1">
        <v>0.31542999540996403</v>
      </c>
    </row>
    <row r="15929" spans="1:3" x14ac:dyDescent="0.25">
      <c r="A15929" t="s">
        <v>359</v>
      </c>
      <c r="B15929" t="s">
        <v>371</v>
      </c>
      <c r="C15929" s="1">
        <v>0.29459902740390698</v>
      </c>
    </row>
    <row r="15930" spans="1:3" x14ac:dyDescent="0.25">
      <c r="A15930" t="s">
        <v>359</v>
      </c>
      <c r="B15930" t="s">
        <v>264</v>
      </c>
      <c r="C15930" s="1">
        <v>0.297589583734093</v>
      </c>
    </row>
    <row r="15931" spans="1:3" x14ac:dyDescent="0.25">
      <c r="A15931" t="s">
        <v>359</v>
      </c>
      <c r="B15931" t="s">
        <v>372</v>
      </c>
      <c r="C15931" s="1">
        <v>0.29433814702035999</v>
      </c>
    </row>
    <row r="15932" spans="1:3" x14ac:dyDescent="0.25">
      <c r="A15932" t="s">
        <v>359</v>
      </c>
      <c r="B15932" t="s">
        <v>268</v>
      </c>
      <c r="C15932" s="1">
        <v>0.30091255003255601</v>
      </c>
    </row>
    <row r="15933" spans="1:3" x14ac:dyDescent="0.25">
      <c r="A15933" t="s">
        <v>359</v>
      </c>
      <c r="B15933" t="s">
        <v>270</v>
      </c>
      <c r="C15933" s="1">
        <v>0.29708320619754702</v>
      </c>
    </row>
    <row r="15934" spans="1:3" x14ac:dyDescent="0.25">
      <c r="A15934" t="s">
        <v>359</v>
      </c>
      <c r="B15934" t="s">
        <v>271</v>
      </c>
      <c r="C15934" s="1">
        <v>0.29047550831830199</v>
      </c>
    </row>
    <row r="15935" spans="1:3" x14ac:dyDescent="0.25">
      <c r="A15935" t="s">
        <v>359</v>
      </c>
      <c r="B15935" t="s">
        <v>375</v>
      </c>
      <c r="C15935" s="1">
        <v>0.30748892468778799</v>
      </c>
    </row>
    <row r="15936" spans="1:3" x14ac:dyDescent="0.25">
      <c r="A15936" t="s">
        <v>359</v>
      </c>
      <c r="B15936" t="s">
        <v>272</v>
      </c>
      <c r="C15936" s="1">
        <v>0.290538789765661</v>
      </c>
    </row>
    <row r="15937" spans="1:3" x14ac:dyDescent="0.25">
      <c r="A15937" t="s">
        <v>359</v>
      </c>
      <c r="B15937" t="s">
        <v>377</v>
      </c>
      <c r="C15937" s="1">
        <v>0.28942291129658798</v>
      </c>
    </row>
    <row r="15938" spans="1:3" x14ac:dyDescent="0.25">
      <c r="A15938" t="s">
        <v>359</v>
      </c>
      <c r="B15938" t="s">
        <v>431</v>
      </c>
      <c r="C15938" s="1">
        <v>0.30087434694980297</v>
      </c>
    </row>
    <row r="15939" spans="1:3" x14ac:dyDescent="0.25">
      <c r="A15939" t="s">
        <v>359</v>
      </c>
      <c r="B15939" t="s">
        <v>408</v>
      </c>
      <c r="C15939" s="1">
        <v>0.29311045703042898</v>
      </c>
    </row>
    <row r="15940" spans="1:3" x14ac:dyDescent="0.25">
      <c r="A15940" t="s">
        <v>359</v>
      </c>
      <c r="B15940" t="s">
        <v>153</v>
      </c>
      <c r="C15940" s="1">
        <v>0.311140498237298</v>
      </c>
    </row>
    <row r="15941" spans="1:3" x14ac:dyDescent="0.25">
      <c r="A15941" t="s">
        <v>428</v>
      </c>
      <c r="B15941" t="s">
        <v>162</v>
      </c>
      <c r="C15941" s="1">
        <v>0.28928128382467799</v>
      </c>
    </row>
    <row r="15942" spans="1:3" x14ac:dyDescent="0.25">
      <c r="A15942" t="s">
        <v>428</v>
      </c>
      <c r="B15942" t="s">
        <v>253</v>
      </c>
      <c r="C15942" s="1">
        <v>0.30355574673737201</v>
      </c>
    </row>
    <row r="15943" spans="1:3" x14ac:dyDescent="0.25">
      <c r="A15943" t="s">
        <v>428</v>
      </c>
      <c r="B15943" t="s">
        <v>263</v>
      </c>
      <c r="C15943" s="1">
        <v>0.29748749239525402</v>
      </c>
    </row>
    <row r="15944" spans="1:3" x14ac:dyDescent="0.25">
      <c r="A15944" t="s">
        <v>428</v>
      </c>
      <c r="B15944" t="s">
        <v>153</v>
      </c>
      <c r="C15944" s="1">
        <v>0.29364242627250398</v>
      </c>
    </row>
    <row r="15945" spans="1:3" x14ac:dyDescent="0.25">
      <c r="A15945" t="s">
        <v>360</v>
      </c>
      <c r="B15945" t="s">
        <v>162</v>
      </c>
      <c r="C15945" s="1">
        <v>0.31007121776491697</v>
      </c>
    </row>
    <row r="15946" spans="1:3" x14ac:dyDescent="0.25">
      <c r="A15946" t="s">
        <v>360</v>
      </c>
      <c r="B15946" t="s">
        <v>303</v>
      </c>
      <c r="C15946" s="1">
        <v>0.29980763220613799</v>
      </c>
    </row>
    <row r="15947" spans="1:3" x14ac:dyDescent="0.25">
      <c r="A15947" t="s">
        <v>360</v>
      </c>
      <c r="B15947" t="s">
        <v>219</v>
      </c>
      <c r="C15947" s="1">
        <v>0.35130106042426201</v>
      </c>
    </row>
    <row r="15948" spans="1:3" x14ac:dyDescent="0.25">
      <c r="A15948" t="s">
        <v>360</v>
      </c>
      <c r="B15948" t="s">
        <v>361</v>
      </c>
      <c r="C15948" s="1">
        <v>0.329209908054855</v>
      </c>
    </row>
    <row r="15949" spans="1:3" x14ac:dyDescent="0.25">
      <c r="A15949" t="s">
        <v>360</v>
      </c>
      <c r="B15949" t="s">
        <v>246</v>
      </c>
      <c r="C15949" s="1">
        <v>0.300048865326286</v>
      </c>
    </row>
    <row r="15950" spans="1:3" x14ac:dyDescent="0.25">
      <c r="A15950" t="s">
        <v>360</v>
      </c>
      <c r="B15950" t="s">
        <v>247</v>
      </c>
      <c r="C15950" s="1">
        <v>0.29882830064250498</v>
      </c>
    </row>
    <row r="15951" spans="1:3" x14ac:dyDescent="0.25">
      <c r="A15951" t="s">
        <v>360</v>
      </c>
      <c r="B15951" t="s">
        <v>403</v>
      </c>
      <c r="C15951" s="1">
        <v>0.29575617485096301</v>
      </c>
    </row>
    <row r="15952" spans="1:3" x14ac:dyDescent="0.25">
      <c r="A15952" t="s">
        <v>360</v>
      </c>
      <c r="B15952" t="s">
        <v>250</v>
      </c>
      <c r="C15952" s="1">
        <v>0.333603458149201</v>
      </c>
    </row>
    <row r="15953" spans="1:3" x14ac:dyDescent="0.25">
      <c r="A15953" t="s">
        <v>360</v>
      </c>
      <c r="B15953" t="s">
        <v>152</v>
      </c>
      <c r="C15953" s="1">
        <v>0.29312936855694099</v>
      </c>
    </row>
    <row r="15954" spans="1:3" x14ac:dyDescent="0.25">
      <c r="A15954" t="s">
        <v>360</v>
      </c>
      <c r="B15954" t="s">
        <v>365</v>
      </c>
      <c r="C15954" s="1">
        <v>0.35287300395429899</v>
      </c>
    </row>
    <row r="15955" spans="1:3" x14ac:dyDescent="0.25">
      <c r="A15955" t="s">
        <v>360</v>
      </c>
      <c r="B15955" t="s">
        <v>404</v>
      </c>
      <c r="C15955" s="1">
        <v>0.29659448914258102</v>
      </c>
    </row>
    <row r="15956" spans="1:3" x14ac:dyDescent="0.25">
      <c r="A15956" t="s">
        <v>360</v>
      </c>
      <c r="B15956" t="s">
        <v>369</v>
      </c>
      <c r="C15956" s="1">
        <v>0.320024981869106</v>
      </c>
    </row>
    <row r="15957" spans="1:3" x14ac:dyDescent="0.25">
      <c r="A15957" t="s">
        <v>360</v>
      </c>
      <c r="B15957" t="s">
        <v>261</v>
      </c>
      <c r="C15957" s="1">
        <v>0.34190196742998102</v>
      </c>
    </row>
    <row r="15958" spans="1:3" x14ac:dyDescent="0.25">
      <c r="A15958" t="s">
        <v>360</v>
      </c>
      <c r="B15958" t="s">
        <v>262</v>
      </c>
      <c r="C15958" s="1">
        <v>0.32643466525125298</v>
      </c>
    </row>
    <row r="15959" spans="1:3" x14ac:dyDescent="0.25">
      <c r="A15959" t="s">
        <v>360</v>
      </c>
      <c r="B15959" t="s">
        <v>417</v>
      </c>
      <c r="C15959" s="1">
        <v>0.29935289159891598</v>
      </c>
    </row>
    <row r="15960" spans="1:3" x14ac:dyDescent="0.25">
      <c r="A15960" t="s">
        <v>360</v>
      </c>
      <c r="B15960" t="s">
        <v>372</v>
      </c>
      <c r="C15960" s="1">
        <v>0.31055772747247101</v>
      </c>
    </row>
    <row r="15961" spans="1:3" x14ac:dyDescent="0.25">
      <c r="A15961" t="s">
        <v>360</v>
      </c>
      <c r="B15961" t="s">
        <v>383</v>
      </c>
      <c r="C15961" s="1">
        <v>0.34487497466891398</v>
      </c>
    </row>
    <row r="15962" spans="1:3" x14ac:dyDescent="0.25">
      <c r="A15962" t="s">
        <v>360</v>
      </c>
      <c r="B15962" t="s">
        <v>267</v>
      </c>
      <c r="C15962" s="1">
        <v>0.32879127375135198</v>
      </c>
    </row>
    <row r="15963" spans="1:3" x14ac:dyDescent="0.25">
      <c r="A15963" t="s">
        <v>360</v>
      </c>
      <c r="B15963" t="s">
        <v>268</v>
      </c>
      <c r="C15963" s="1">
        <v>0.29355467524102802</v>
      </c>
    </row>
    <row r="15964" spans="1:3" x14ac:dyDescent="0.25">
      <c r="A15964" t="s">
        <v>360</v>
      </c>
      <c r="B15964" t="s">
        <v>271</v>
      </c>
      <c r="C15964" s="1">
        <v>0.30625201180119299</v>
      </c>
    </row>
    <row r="15965" spans="1:3" x14ac:dyDescent="0.25">
      <c r="A15965" t="s">
        <v>360</v>
      </c>
      <c r="B15965" t="s">
        <v>407</v>
      </c>
      <c r="C15965" s="1">
        <v>0.30745506526919197</v>
      </c>
    </row>
    <row r="15966" spans="1:3" x14ac:dyDescent="0.25">
      <c r="A15966" t="s">
        <v>360</v>
      </c>
      <c r="B15966" t="s">
        <v>272</v>
      </c>
      <c r="C15966" s="1">
        <v>0.30810135489076801</v>
      </c>
    </row>
    <row r="15967" spans="1:3" x14ac:dyDescent="0.25">
      <c r="A15967" t="s">
        <v>360</v>
      </c>
      <c r="B15967" t="s">
        <v>408</v>
      </c>
      <c r="C15967" s="1">
        <v>0.299778623092533</v>
      </c>
    </row>
    <row r="15968" spans="1:3" x14ac:dyDescent="0.25">
      <c r="A15968" t="s">
        <v>360</v>
      </c>
      <c r="B15968" t="s">
        <v>153</v>
      </c>
      <c r="C15968" s="1">
        <v>0.30314409862320901</v>
      </c>
    </row>
    <row r="15969" spans="1:3" x14ac:dyDescent="0.25">
      <c r="A15969" t="s">
        <v>149</v>
      </c>
      <c r="B15969" t="s">
        <v>253</v>
      </c>
      <c r="C15969" s="1">
        <v>0.294816114785248</v>
      </c>
    </row>
    <row r="15970" spans="1:3" x14ac:dyDescent="0.25">
      <c r="A15970" t="s">
        <v>149</v>
      </c>
      <c r="B15970" t="s">
        <v>152</v>
      </c>
      <c r="C15970" s="1">
        <v>0.31587599812263001</v>
      </c>
    </row>
    <row r="15971" spans="1:3" x14ac:dyDescent="0.25">
      <c r="A15971" t="s">
        <v>149</v>
      </c>
      <c r="B15971" t="s">
        <v>254</v>
      </c>
      <c r="C15971" s="1">
        <v>0.28998982795219502</v>
      </c>
    </row>
    <row r="15972" spans="1:3" x14ac:dyDescent="0.25">
      <c r="A15972" t="s">
        <v>149</v>
      </c>
      <c r="B15972" t="s">
        <v>259</v>
      </c>
      <c r="C15972" s="1">
        <v>0.29053376711872297</v>
      </c>
    </row>
    <row r="15973" spans="1:3" x14ac:dyDescent="0.25">
      <c r="A15973" t="s">
        <v>149</v>
      </c>
      <c r="B15973" t="s">
        <v>153</v>
      </c>
      <c r="C15973" s="1">
        <v>0.31441834779572803</v>
      </c>
    </row>
    <row r="15974" spans="1:3" x14ac:dyDescent="0.25">
      <c r="A15974" t="s">
        <v>361</v>
      </c>
      <c r="B15974" t="s">
        <v>155</v>
      </c>
      <c r="C15974" s="1">
        <v>0.29077974160141201</v>
      </c>
    </row>
    <row r="15975" spans="1:3" x14ac:dyDescent="0.25">
      <c r="A15975" t="s">
        <v>361</v>
      </c>
      <c r="B15975" t="s">
        <v>162</v>
      </c>
      <c r="C15975" s="1">
        <v>0.327705770793424</v>
      </c>
    </row>
    <row r="15976" spans="1:3" x14ac:dyDescent="0.25">
      <c r="A15976" t="s">
        <v>361</v>
      </c>
      <c r="B15976" t="s">
        <v>303</v>
      </c>
      <c r="C15976" s="1">
        <v>0.30457109410706401</v>
      </c>
    </row>
    <row r="15977" spans="1:3" x14ac:dyDescent="0.25">
      <c r="A15977" t="s">
        <v>361</v>
      </c>
      <c r="B15977" t="s">
        <v>219</v>
      </c>
      <c r="C15977" s="1">
        <v>0.34286756466020302</v>
      </c>
    </row>
    <row r="15978" spans="1:3" x14ac:dyDescent="0.25">
      <c r="A15978" t="s">
        <v>361</v>
      </c>
      <c r="B15978" t="s">
        <v>344</v>
      </c>
      <c r="C15978" s="1">
        <v>0.295178049766328</v>
      </c>
    </row>
    <row r="15979" spans="1:3" x14ac:dyDescent="0.25">
      <c r="A15979" t="s">
        <v>361</v>
      </c>
      <c r="B15979" t="s">
        <v>401</v>
      </c>
      <c r="C15979" s="1">
        <v>0.29765012809179697</v>
      </c>
    </row>
    <row r="15980" spans="1:3" x14ac:dyDescent="0.25">
      <c r="A15980" t="s">
        <v>361</v>
      </c>
      <c r="B15980" t="s">
        <v>246</v>
      </c>
      <c r="C15980" s="1">
        <v>0.32259671463006501</v>
      </c>
    </row>
    <row r="15981" spans="1:3" x14ac:dyDescent="0.25">
      <c r="A15981" t="s">
        <v>361</v>
      </c>
      <c r="B15981" t="s">
        <v>247</v>
      </c>
      <c r="C15981" s="1">
        <v>0.32491573970714699</v>
      </c>
    </row>
    <row r="15982" spans="1:3" x14ac:dyDescent="0.25">
      <c r="A15982" t="s">
        <v>361</v>
      </c>
      <c r="B15982" t="s">
        <v>249</v>
      </c>
      <c r="C15982" s="1">
        <v>0.29711620833736802</v>
      </c>
    </row>
    <row r="15983" spans="1:3" x14ac:dyDescent="0.25">
      <c r="A15983" t="s">
        <v>361</v>
      </c>
      <c r="B15983" t="s">
        <v>403</v>
      </c>
      <c r="C15983" s="1">
        <v>0.31694871824925402</v>
      </c>
    </row>
    <row r="15984" spans="1:3" x14ac:dyDescent="0.25">
      <c r="A15984" t="s">
        <v>361</v>
      </c>
      <c r="B15984" t="s">
        <v>250</v>
      </c>
      <c r="C15984" s="1">
        <v>0.32567972639984799</v>
      </c>
    </row>
    <row r="15985" spans="1:3" x14ac:dyDescent="0.25">
      <c r="A15985" t="s">
        <v>361</v>
      </c>
      <c r="B15985" t="s">
        <v>253</v>
      </c>
      <c r="C15985" s="1">
        <v>0.29760599735301402</v>
      </c>
    </row>
    <row r="15986" spans="1:3" x14ac:dyDescent="0.25">
      <c r="A15986" t="s">
        <v>361</v>
      </c>
      <c r="B15986" t="s">
        <v>365</v>
      </c>
      <c r="C15986" s="1">
        <v>0.34523231649792102</v>
      </c>
    </row>
    <row r="15987" spans="1:3" x14ac:dyDescent="0.25">
      <c r="A15987" t="s">
        <v>361</v>
      </c>
      <c r="B15987" t="s">
        <v>404</v>
      </c>
      <c r="C15987" s="1">
        <v>0.31651114125233798</v>
      </c>
    </row>
    <row r="15988" spans="1:3" x14ac:dyDescent="0.25">
      <c r="A15988" t="s">
        <v>361</v>
      </c>
      <c r="B15988" t="s">
        <v>368</v>
      </c>
      <c r="C15988" s="1">
        <v>0.32841319979729</v>
      </c>
    </row>
    <row r="15989" spans="1:3" x14ac:dyDescent="0.25">
      <c r="A15989" t="s">
        <v>361</v>
      </c>
      <c r="B15989" t="s">
        <v>416</v>
      </c>
      <c r="C15989" s="1">
        <v>0.32858187618067403</v>
      </c>
    </row>
    <row r="15990" spans="1:3" x14ac:dyDescent="0.25">
      <c r="A15990" t="s">
        <v>361</v>
      </c>
      <c r="B15990" t="s">
        <v>369</v>
      </c>
      <c r="C15990" s="1">
        <v>0.31282284045567699</v>
      </c>
    </row>
    <row r="15991" spans="1:3" x14ac:dyDescent="0.25">
      <c r="A15991" t="s">
        <v>361</v>
      </c>
      <c r="B15991" t="s">
        <v>371</v>
      </c>
      <c r="C15991" s="1">
        <v>0.32625018214068202</v>
      </c>
    </row>
    <row r="15992" spans="1:3" x14ac:dyDescent="0.25">
      <c r="A15992" t="s">
        <v>361</v>
      </c>
      <c r="B15992" t="s">
        <v>405</v>
      </c>
      <c r="C15992" s="1">
        <v>0.29671032069511399</v>
      </c>
    </row>
    <row r="15993" spans="1:3" x14ac:dyDescent="0.25">
      <c r="A15993" t="s">
        <v>361</v>
      </c>
      <c r="B15993" t="s">
        <v>261</v>
      </c>
      <c r="C15993" s="1">
        <v>0.33071120175573798</v>
      </c>
    </row>
    <row r="15994" spans="1:3" x14ac:dyDescent="0.25">
      <c r="A15994" t="s">
        <v>361</v>
      </c>
      <c r="B15994" t="s">
        <v>262</v>
      </c>
      <c r="C15994" s="1">
        <v>0.331789491118192</v>
      </c>
    </row>
    <row r="15995" spans="1:3" x14ac:dyDescent="0.25">
      <c r="A15995" t="s">
        <v>361</v>
      </c>
      <c r="B15995" t="s">
        <v>417</v>
      </c>
      <c r="C15995" s="1">
        <v>0.34009156074664099</v>
      </c>
    </row>
    <row r="15996" spans="1:3" x14ac:dyDescent="0.25">
      <c r="A15996" t="s">
        <v>361</v>
      </c>
      <c r="B15996" t="s">
        <v>264</v>
      </c>
      <c r="C15996" s="1">
        <v>0.32398105169519698</v>
      </c>
    </row>
    <row r="15997" spans="1:3" x14ac:dyDescent="0.25">
      <c r="A15997" t="s">
        <v>361</v>
      </c>
      <c r="B15997" t="s">
        <v>372</v>
      </c>
      <c r="C15997" s="1">
        <v>0.317943005499706</v>
      </c>
    </row>
    <row r="15998" spans="1:3" x14ac:dyDescent="0.25">
      <c r="A15998" t="s">
        <v>361</v>
      </c>
      <c r="B15998" t="s">
        <v>383</v>
      </c>
      <c r="C15998" s="1">
        <v>0.34341620817617202</v>
      </c>
    </row>
    <row r="15999" spans="1:3" x14ac:dyDescent="0.25">
      <c r="A15999" t="s">
        <v>361</v>
      </c>
      <c r="B15999" t="s">
        <v>265</v>
      </c>
      <c r="C15999" s="1">
        <v>0.29072946446853498</v>
      </c>
    </row>
    <row r="16000" spans="1:3" x14ac:dyDescent="0.25">
      <c r="A16000" t="s">
        <v>361</v>
      </c>
      <c r="B16000" t="s">
        <v>406</v>
      </c>
      <c r="C16000" s="1">
        <v>0.29700688425420702</v>
      </c>
    </row>
    <row r="16001" spans="1:3" x14ac:dyDescent="0.25">
      <c r="A16001" t="s">
        <v>361</v>
      </c>
      <c r="B16001" t="s">
        <v>267</v>
      </c>
      <c r="C16001" s="1">
        <v>0.31278955124590802</v>
      </c>
    </row>
    <row r="16002" spans="1:3" x14ac:dyDescent="0.25">
      <c r="A16002" t="s">
        <v>361</v>
      </c>
      <c r="B16002" t="s">
        <v>268</v>
      </c>
      <c r="C16002" s="1">
        <v>0.30991500166682501</v>
      </c>
    </row>
    <row r="16003" spans="1:3" x14ac:dyDescent="0.25">
      <c r="A16003" t="s">
        <v>361</v>
      </c>
      <c r="B16003" t="s">
        <v>271</v>
      </c>
      <c r="C16003" s="1">
        <v>0.31157313907899298</v>
      </c>
    </row>
    <row r="16004" spans="1:3" x14ac:dyDescent="0.25">
      <c r="A16004" t="s">
        <v>361</v>
      </c>
      <c r="B16004" t="s">
        <v>407</v>
      </c>
      <c r="C16004" s="1">
        <v>0.32831855349776901</v>
      </c>
    </row>
    <row r="16005" spans="1:3" x14ac:dyDescent="0.25">
      <c r="A16005" t="s">
        <v>361</v>
      </c>
      <c r="B16005" t="s">
        <v>272</v>
      </c>
      <c r="C16005" s="1">
        <v>0.31430715603114201</v>
      </c>
    </row>
    <row r="16006" spans="1:3" x14ac:dyDescent="0.25">
      <c r="A16006" t="s">
        <v>361</v>
      </c>
      <c r="B16006" t="s">
        <v>431</v>
      </c>
      <c r="C16006" s="1">
        <v>0.303745444739007</v>
      </c>
    </row>
    <row r="16007" spans="1:3" x14ac:dyDescent="0.25">
      <c r="A16007" t="s">
        <v>361</v>
      </c>
      <c r="B16007" t="s">
        <v>408</v>
      </c>
      <c r="C16007" s="1">
        <v>0.30072589016332402</v>
      </c>
    </row>
    <row r="16008" spans="1:3" x14ac:dyDescent="0.25">
      <c r="A16008" t="s">
        <v>361</v>
      </c>
      <c r="B16008" t="s">
        <v>153</v>
      </c>
      <c r="C16008" s="1">
        <v>0.29546328966715302</v>
      </c>
    </row>
    <row r="16009" spans="1:3" x14ac:dyDescent="0.25">
      <c r="A16009" t="s">
        <v>362</v>
      </c>
      <c r="B16009" t="s">
        <v>192</v>
      </c>
      <c r="C16009" s="1">
        <v>0.29427656253976803</v>
      </c>
    </row>
    <row r="16010" spans="1:3" x14ac:dyDescent="0.25">
      <c r="A16010" t="s">
        <v>362</v>
      </c>
      <c r="B16010" t="s">
        <v>219</v>
      </c>
      <c r="C16010" s="1">
        <v>0.30893547096409402</v>
      </c>
    </row>
    <row r="16011" spans="1:3" x14ac:dyDescent="0.25">
      <c r="A16011" t="s">
        <v>362</v>
      </c>
      <c r="B16011" t="s">
        <v>250</v>
      </c>
      <c r="C16011" s="1">
        <v>0.35827800358440498</v>
      </c>
    </row>
    <row r="16012" spans="1:3" x14ac:dyDescent="0.25">
      <c r="A16012" t="s">
        <v>362</v>
      </c>
      <c r="B16012" t="s">
        <v>152</v>
      </c>
      <c r="C16012" s="1">
        <v>0.31399057954868198</v>
      </c>
    </row>
    <row r="16013" spans="1:3" x14ac:dyDescent="0.25">
      <c r="A16013" t="s">
        <v>362</v>
      </c>
      <c r="B16013" t="s">
        <v>365</v>
      </c>
      <c r="C16013" s="1">
        <v>0.314845293710804</v>
      </c>
    </row>
    <row r="16014" spans="1:3" x14ac:dyDescent="0.25">
      <c r="A16014" t="s">
        <v>362</v>
      </c>
      <c r="B16014" t="s">
        <v>369</v>
      </c>
      <c r="C16014" s="1">
        <v>0.316754278519846</v>
      </c>
    </row>
    <row r="16015" spans="1:3" x14ac:dyDescent="0.25">
      <c r="A16015" t="s">
        <v>362</v>
      </c>
      <c r="B16015" t="s">
        <v>261</v>
      </c>
      <c r="C16015" s="1">
        <v>0.34640873132055999</v>
      </c>
    </row>
    <row r="16016" spans="1:3" x14ac:dyDescent="0.25">
      <c r="A16016" t="s">
        <v>362</v>
      </c>
      <c r="B16016" t="s">
        <v>262</v>
      </c>
      <c r="C16016" s="1">
        <v>0.31447039623627299</v>
      </c>
    </row>
    <row r="16017" spans="1:3" x14ac:dyDescent="0.25">
      <c r="A16017" t="s">
        <v>362</v>
      </c>
      <c r="B16017" t="s">
        <v>383</v>
      </c>
      <c r="C16017" s="1">
        <v>0.32079427434037699</v>
      </c>
    </row>
    <row r="16018" spans="1:3" x14ac:dyDescent="0.25">
      <c r="A16018" t="s">
        <v>362</v>
      </c>
      <c r="B16018" t="s">
        <v>267</v>
      </c>
      <c r="C16018" s="1">
        <v>0.30512894092479698</v>
      </c>
    </row>
    <row r="16019" spans="1:3" x14ac:dyDescent="0.25">
      <c r="A16019" t="s">
        <v>362</v>
      </c>
      <c r="B16019" t="s">
        <v>271</v>
      </c>
      <c r="C16019" s="1">
        <v>0.29747273952345699</v>
      </c>
    </row>
    <row r="16020" spans="1:3" x14ac:dyDescent="0.25">
      <c r="A16020" t="s">
        <v>362</v>
      </c>
      <c r="B16020" t="s">
        <v>153</v>
      </c>
      <c r="C16020" s="1">
        <v>0.31518015755090401</v>
      </c>
    </row>
    <row r="16021" spans="1:3" x14ac:dyDescent="0.25">
      <c r="A16021" t="s">
        <v>246</v>
      </c>
      <c r="B16021" t="s">
        <v>162</v>
      </c>
      <c r="C16021" s="1">
        <v>0.30056424776638901</v>
      </c>
    </row>
    <row r="16022" spans="1:3" x14ac:dyDescent="0.25">
      <c r="A16022" t="s">
        <v>246</v>
      </c>
      <c r="B16022" t="s">
        <v>219</v>
      </c>
      <c r="C16022" s="1">
        <v>0.31795707312906601</v>
      </c>
    </row>
    <row r="16023" spans="1:3" x14ac:dyDescent="0.25">
      <c r="A16023" t="s">
        <v>246</v>
      </c>
      <c r="B16023" t="s">
        <v>247</v>
      </c>
      <c r="C16023" s="1">
        <v>0.29465962604167001</v>
      </c>
    </row>
    <row r="16024" spans="1:3" x14ac:dyDescent="0.25">
      <c r="A16024" t="s">
        <v>246</v>
      </c>
      <c r="B16024" t="s">
        <v>150</v>
      </c>
      <c r="C16024" s="1">
        <v>0.29442157893951598</v>
      </c>
    </row>
    <row r="16025" spans="1:3" x14ac:dyDescent="0.25">
      <c r="A16025" t="s">
        <v>246</v>
      </c>
      <c r="B16025" t="s">
        <v>250</v>
      </c>
      <c r="C16025" s="1">
        <v>0.33586089793587698</v>
      </c>
    </row>
    <row r="16026" spans="1:3" x14ac:dyDescent="0.25">
      <c r="A16026" t="s">
        <v>246</v>
      </c>
      <c r="B16026" t="s">
        <v>365</v>
      </c>
      <c r="C16026" s="1">
        <v>0.32154975001569902</v>
      </c>
    </row>
    <row r="16027" spans="1:3" x14ac:dyDescent="0.25">
      <c r="A16027" t="s">
        <v>246</v>
      </c>
      <c r="B16027" t="s">
        <v>366</v>
      </c>
      <c r="C16027" s="1">
        <v>0.30147121989582998</v>
      </c>
    </row>
    <row r="16028" spans="1:3" x14ac:dyDescent="0.25">
      <c r="A16028" t="s">
        <v>246</v>
      </c>
      <c r="B16028" t="s">
        <v>368</v>
      </c>
      <c r="C16028" s="1">
        <v>0.32283689079947597</v>
      </c>
    </row>
    <row r="16029" spans="1:3" x14ac:dyDescent="0.25">
      <c r="A16029" t="s">
        <v>246</v>
      </c>
      <c r="B16029" t="s">
        <v>416</v>
      </c>
      <c r="C16029" s="1">
        <v>0.33081301882494202</v>
      </c>
    </row>
    <row r="16030" spans="1:3" x14ac:dyDescent="0.25">
      <c r="A16030" t="s">
        <v>246</v>
      </c>
      <c r="B16030" t="s">
        <v>369</v>
      </c>
      <c r="C16030" s="1">
        <v>0.29744585877417601</v>
      </c>
    </row>
    <row r="16031" spans="1:3" x14ac:dyDescent="0.25">
      <c r="A16031" t="s">
        <v>246</v>
      </c>
      <c r="B16031" t="s">
        <v>371</v>
      </c>
      <c r="C16031" s="1">
        <v>0.29927860239067899</v>
      </c>
    </row>
    <row r="16032" spans="1:3" x14ac:dyDescent="0.25">
      <c r="A16032" t="s">
        <v>246</v>
      </c>
      <c r="B16032" t="s">
        <v>261</v>
      </c>
      <c r="C16032" s="1">
        <v>0.347987067822151</v>
      </c>
    </row>
    <row r="16033" spans="1:3" x14ac:dyDescent="0.25">
      <c r="A16033" t="s">
        <v>246</v>
      </c>
      <c r="B16033" t="s">
        <v>262</v>
      </c>
      <c r="C16033" s="1">
        <v>0.32245665978068899</v>
      </c>
    </row>
    <row r="16034" spans="1:3" x14ac:dyDescent="0.25">
      <c r="A16034" t="s">
        <v>246</v>
      </c>
      <c r="B16034" t="s">
        <v>417</v>
      </c>
      <c r="C16034" s="1">
        <v>0.30774784805838801</v>
      </c>
    </row>
    <row r="16035" spans="1:3" x14ac:dyDescent="0.25">
      <c r="A16035" t="s">
        <v>246</v>
      </c>
      <c r="B16035" t="s">
        <v>264</v>
      </c>
      <c r="C16035" s="1">
        <v>0.293942158596327</v>
      </c>
    </row>
    <row r="16036" spans="1:3" x14ac:dyDescent="0.25">
      <c r="A16036" t="s">
        <v>246</v>
      </c>
      <c r="B16036" t="s">
        <v>383</v>
      </c>
      <c r="C16036" s="1">
        <v>0.31457399079623299</v>
      </c>
    </row>
    <row r="16037" spans="1:3" x14ac:dyDescent="0.25">
      <c r="A16037" t="s">
        <v>246</v>
      </c>
      <c r="B16037" t="s">
        <v>406</v>
      </c>
      <c r="C16037" s="1">
        <v>0.30122302579365101</v>
      </c>
    </row>
    <row r="16038" spans="1:3" x14ac:dyDescent="0.25">
      <c r="A16038" t="s">
        <v>246</v>
      </c>
      <c r="B16038" t="s">
        <v>267</v>
      </c>
      <c r="C16038" s="1">
        <v>0.33723824896450999</v>
      </c>
    </row>
    <row r="16039" spans="1:3" x14ac:dyDescent="0.25">
      <c r="A16039" t="s">
        <v>246</v>
      </c>
      <c r="B16039" t="s">
        <v>271</v>
      </c>
      <c r="C16039" s="1">
        <v>0.33389111521730003</v>
      </c>
    </row>
    <row r="16040" spans="1:3" x14ac:dyDescent="0.25">
      <c r="A16040" t="s">
        <v>246</v>
      </c>
      <c r="B16040" t="s">
        <v>272</v>
      </c>
      <c r="C16040" s="1">
        <v>0.29508727162669002</v>
      </c>
    </row>
    <row r="16041" spans="1:3" x14ac:dyDescent="0.25">
      <c r="A16041" t="s">
        <v>246</v>
      </c>
      <c r="B16041" t="s">
        <v>153</v>
      </c>
      <c r="C16041" s="1">
        <v>0.291035759144115</v>
      </c>
    </row>
    <row r="16042" spans="1:3" x14ac:dyDescent="0.25">
      <c r="A16042" t="s">
        <v>247</v>
      </c>
      <c r="B16042" t="s">
        <v>155</v>
      </c>
      <c r="C16042" s="1">
        <v>0.29980485378349198</v>
      </c>
    </row>
    <row r="16043" spans="1:3" x14ac:dyDescent="0.25">
      <c r="A16043" t="s">
        <v>247</v>
      </c>
      <c r="B16043" t="s">
        <v>162</v>
      </c>
      <c r="C16043" s="1">
        <v>0.329211561777359</v>
      </c>
    </row>
    <row r="16044" spans="1:3" x14ac:dyDescent="0.25">
      <c r="A16044" t="s">
        <v>247</v>
      </c>
      <c r="B16044" t="s">
        <v>384</v>
      </c>
      <c r="C16044" s="1">
        <v>0.29584810247788601</v>
      </c>
    </row>
    <row r="16045" spans="1:3" x14ac:dyDescent="0.25">
      <c r="A16045" t="s">
        <v>247</v>
      </c>
      <c r="B16045" t="s">
        <v>303</v>
      </c>
      <c r="C16045" s="1">
        <v>0.300646508195199</v>
      </c>
    </row>
    <row r="16046" spans="1:3" x14ac:dyDescent="0.25">
      <c r="A16046" t="s">
        <v>247</v>
      </c>
      <c r="B16046" t="s">
        <v>192</v>
      </c>
      <c r="C16046" s="1">
        <v>0.31944492218891402</v>
      </c>
    </row>
    <row r="16047" spans="1:3" x14ac:dyDescent="0.25">
      <c r="A16047" t="s">
        <v>247</v>
      </c>
      <c r="B16047" t="s">
        <v>219</v>
      </c>
      <c r="C16047" s="1">
        <v>0.31524420839148998</v>
      </c>
    </row>
    <row r="16048" spans="1:3" x14ac:dyDescent="0.25">
      <c r="A16048" t="s">
        <v>247</v>
      </c>
      <c r="B16048" t="s">
        <v>344</v>
      </c>
      <c r="C16048" s="1">
        <v>0.31595252114953998</v>
      </c>
    </row>
    <row r="16049" spans="1:3" x14ac:dyDescent="0.25">
      <c r="A16049" t="s">
        <v>247</v>
      </c>
      <c r="B16049" t="s">
        <v>401</v>
      </c>
      <c r="C16049" s="1">
        <v>0.30002197090389099</v>
      </c>
    </row>
    <row r="16050" spans="1:3" x14ac:dyDescent="0.25">
      <c r="A16050" t="s">
        <v>247</v>
      </c>
      <c r="B16050" t="s">
        <v>249</v>
      </c>
      <c r="C16050" s="1">
        <v>0.29675254212889302</v>
      </c>
    </row>
    <row r="16051" spans="1:3" x14ac:dyDescent="0.25">
      <c r="A16051" t="s">
        <v>247</v>
      </c>
      <c r="B16051" t="s">
        <v>389</v>
      </c>
      <c r="C16051" s="1">
        <v>0.30899658448376299</v>
      </c>
    </row>
    <row r="16052" spans="1:3" x14ac:dyDescent="0.25">
      <c r="A16052" t="s">
        <v>247</v>
      </c>
      <c r="B16052" t="s">
        <v>403</v>
      </c>
      <c r="C16052" s="1">
        <v>0.30215246436717802</v>
      </c>
    </row>
    <row r="16053" spans="1:3" x14ac:dyDescent="0.25">
      <c r="A16053" t="s">
        <v>247</v>
      </c>
      <c r="B16053" t="s">
        <v>150</v>
      </c>
      <c r="C16053" s="1">
        <v>0.29948789149204103</v>
      </c>
    </row>
    <row r="16054" spans="1:3" x14ac:dyDescent="0.25">
      <c r="A16054" t="s">
        <v>247</v>
      </c>
      <c r="B16054" t="s">
        <v>250</v>
      </c>
      <c r="C16054" s="1">
        <v>0.33325765075147601</v>
      </c>
    </row>
    <row r="16055" spans="1:3" x14ac:dyDescent="0.25">
      <c r="A16055" t="s">
        <v>247</v>
      </c>
      <c r="B16055" t="s">
        <v>364</v>
      </c>
      <c r="C16055" s="1">
        <v>0.31902241918924701</v>
      </c>
    </row>
    <row r="16056" spans="1:3" x14ac:dyDescent="0.25">
      <c r="A16056" t="s">
        <v>247</v>
      </c>
      <c r="B16056" t="s">
        <v>390</v>
      </c>
      <c r="C16056" s="1">
        <v>0.30855799444245402</v>
      </c>
    </row>
    <row r="16057" spans="1:3" x14ac:dyDescent="0.25">
      <c r="A16057" t="s">
        <v>247</v>
      </c>
      <c r="B16057" t="s">
        <v>253</v>
      </c>
      <c r="C16057" s="1">
        <v>0.32893895855432598</v>
      </c>
    </row>
    <row r="16058" spans="1:3" x14ac:dyDescent="0.25">
      <c r="A16058" t="s">
        <v>247</v>
      </c>
      <c r="B16058" t="s">
        <v>152</v>
      </c>
      <c r="C16058" s="1">
        <v>0.31755835183203601</v>
      </c>
    </row>
    <row r="16059" spans="1:3" x14ac:dyDescent="0.25">
      <c r="A16059" t="s">
        <v>247</v>
      </c>
      <c r="B16059" t="s">
        <v>254</v>
      </c>
      <c r="C16059" s="1">
        <v>0.31716434653433401</v>
      </c>
    </row>
    <row r="16060" spans="1:3" x14ac:dyDescent="0.25">
      <c r="A16060" t="s">
        <v>247</v>
      </c>
      <c r="B16060" t="s">
        <v>255</v>
      </c>
      <c r="C16060" s="1">
        <v>0.31530053139597602</v>
      </c>
    </row>
    <row r="16061" spans="1:3" x14ac:dyDescent="0.25">
      <c r="A16061" t="s">
        <v>247</v>
      </c>
      <c r="B16061" t="s">
        <v>365</v>
      </c>
      <c r="C16061" s="1">
        <v>0.32491341193751599</v>
      </c>
    </row>
    <row r="16062" spans="1:3" x14ac:dyDescent="0.25">
      <c r="A16062" t="s">
        <v>247</v>
      </c>
      <c r="B16062" t="s">
        <v>256</v>
      </c>
      <c r="C16062" s="1">
        <v>0.29755129267345498</v>
      </c>
    </row>
    <row r="16063" spans="1:3" x14ac:dyDescent="0.25">
      <c r="A16063" t="s">
        <v>247</v>
      </c>
      <c r="B16063" t="s">
        <v>404</v>
      </c>
      <c r="C16063" s="1">
        <v>0.32802540983171402</v>
      </c>
    </row>
    <row r="16064" spans="1:3" x14ac:dyDescent="0.25">
      <c r="A16064" t="s">
        <v>247</v>
      </c>
      <c r="B16064" t="s">
        <v>259</v>
      </c>
      <c r="C16064" s="1">
        <v>0.29506178062918398</v>
      </c>
    </row>
    <row r="16065" spans="1:3" x14ac:dyDescent="0.25">
      <c r="A16065" t="s">
        <v>247</v>
      </c>
      <c r="B16065" t="s">
        <v>371</v>
      </c>
      <c r="C16065" s="1">
        <v>0.32119767506098701</v>
      </c>
    </row>
    <row r="16066" spans="1:3" x14ac:dyDescent="0.25">
      <c r="A16066" t="s">
        <v>247</v>
      </c>
      <c r="B16066" t="s">
        <v>405</v>
      </c>
      <c r="C16066" s="1">
        <v>0.30213275393160499</v>
      </c>
    </row>
    <row r="16067" spans="1:3" x14ac:dyDescent="0.25">
      <c r="A16067" t="s">
        <v>247</v>
      </c>
      <c r="B16067" t="s">
        <v>483</v>
      </c>
      <c r="C16067" s="1">
        <v>0.291357599228318</v>
      </c>
    </row>
    <row r="16068" spans="1:3" x14ac:dyDescent="0.25">
      <c r="A16068" t="s">
        <v>247</v>
      </c>
      <c r="B16068" t="s">
        <v>261</v>
      </c>
      <c r="C16068" s="1">
        <v>0.30272186054374001</v>
      </c>
    </row>
    <row r="16069" spans="1:3" x14ac:dyDescent="0.25">
      <c r="A16069" t="s">
        <v>247</v>
      </c>
      <c r="B16069" t="s">
        <v>264</v>
      </c>
      <c r="C16069" s="1">
        <v>0.32118393547402402</v>
      </c>
    </row>
    <row r="16070" spans="1:3" x14ac:dyDescent="0.25">
      <c r="A16070" t="s">
        <v>247</v>
      </c>
      <c r="B16070" t="s">
        <v>372</v>
      </c>
      <c r="C16070" s="1">
        <v>0.30739964771294298</v>
      </c>
    </row>
    <row r="16071" spans="1:3" x14ac:dyDescent="0.25">
      <c r="A16071" t="s">
        <v>247</v>
      </c>
      <c r="B16071" t="s">
        <v>383</v>
      </c>
      <c r="C16071" s="1">
        <v>0.29249089540665602</v>
      </c>
    </row>
    <row r="16072" spans="1:3" x14ac:dyDescent="0.25">
      <c r="A16072" t="s">
        <v>247</v>
      </c>
      <c r="B16072" t="s">
        <v>429</v>
      </c>
      <c r="C16072" s="1">
        <v>0.28947116901712899</v>
      </c>
    </row>
    <row r="16073" spans="1:3" x14ac:dyDescent="0.25">
      <c r="A16073" t="s">
        <v>247</v>
      </c>
      <c r="B16073" t="s">
        <v>430</v>
      </c>
      <c r="C16073" s="1">
        <v>0.29681680214935702</v>
      </c>
    </row>
    <row r="16074" spans="1:3" x14ac:dyDescent="0.25">
      <c r="A16074" t="s">
        <v>247</v>
      </c>
      <c r="B16074" t="s">
        <v>265</v>
      </c>
      <c r="C16074" s="1">
        <v>0.29782124430618401</v>
      </c>
    </row>
    <row r="16075" spans="1:3" x14ac:dyDescent="0.25">
      <c r="A16075" t="s">
        <v>247</v>
      </c>
      <c r="B16075" t="s">
        <v>267</v>
      </c>
      <c r="C16075" s="1">
        <v>0.318698271913605</v>
      </c>
    </row>
    <row r="16076" spans="1:3" x14ac:dyDescent="0.25">
      <c r="A16076" t="s">
        <v>247</v>
      </c>
      <c r="B16076" t="s">
        <v>268</v>
      </c>
      <c r="C16076" s="1">
        <v>0.31773169058151501</v>
      </c>
    </row>
    <row r="16077" spans="1:3" x14ac:dyDescent="0.25">
      <c r="A16077" t="s">
        <v>247</v>
      </c>
      <c r="B16077" t="s">
        <v>270</v>
      </c>
      <c r="C16077" s="1">
        <v>0.31363431548589499</v>
      </c>
    </row>
    <row r="16078" spans="1:3" x14ac:dyDescent="0.25">
      <c r="A16078" t="s">
        <v>247</v>
      </c>
      <c r="B16078" t="s">
        <v>271</v>
      </c>
      <c r="C16078" s="1">
        <v>0.31280002407767199</v>
      </c>
    </row>
    <row r="16079" spans="1:3" x14ac:dyDescent="0.25">
      <c r="A16079" t="s">
        <v>247</v>
      </c>
      <c r="B16079" t="s">
        <v>375</v>
      </c>
      <c r="C16079" s="1">
        <v>0.31468780380814199</v>
      </c>
    </row>
    <row r="16080" spans="1:3" x14ac:dyDescent="0.25">
      <c r="A16080" t="s">
        <v>247</v>
      </c>
      <c r="B16080" t="s">
        <v>272</v>
      </c>
      <c r="C16080" s="1">
        <v>0.30939484305317799</v>
      </c>
    </row>
    <row r="16081" spans="1:3" x14ac:dyDescent="0.25">
      <c r="A16081" t="s">
        <v>247</v>
      </c>
      <c r="B16081" t="s">
        <v>377</v>
      </c>
      <c r="C16081" s="1">
        <v>0.30307855928167698</v>
      </c>
    </row>
    <row r="16082" spans="1:3" x14ac:dyDescent="0.25">
      <c r="A16082" t="s">
        <v>247</v>
      </c>
      <c r="B16082" t="s">
        <v>431</v>
      </c>
      <c r="C16082" s="1">
        <v>0.31963590338030401</v>
      </c>
    </row>
    <row r="16083" spans="1:3" x14ac:dyDescent="0.25">
      <c r="A16083" t="s">
        <v>247</v>
      </c>
      <c r="B16083" t="s">
        <v>408</v>
      </c>
      <c r="C16083" s="1">
        <v>0.297564751420339</v>
      </c>
    </row>
    <row r="16084" spans="1:3" x14ac:dyDescent="0.25">
      <c r="A16084" t="s">
        <v>247</v>
      </c>
      <c r="B16084" t="s">
        <v>153</v>
      </c>
      <c r="C16084" s="1">
        <v>0.33271402053511301</v>
      </c>
    </row>
    <row r="16085" spans="1:3" x14ac:dyDescent="0.25">
      <c r="A16085" t="s">
        <v>248</v>
      </c>
      <c r="B16085" t="s">
        <v>253</v>
      </c>
      <c r="C16085" s="1">
        <v>0.28992078151386602</v>
      </c>
    </row>
    <row r="16086" spans="1:3" x14ac:dyDescent="0.25">
      <c r="A16086" t="s">
        <v>248</v>
      </c>
      <c r="B16086" t="s">
        <v>263</v>
      </c>
      <c r="C16086" s="1">
        <v>0.29234795596400998</v>
      </c>
    </row>
    <row r="16087" spans="1:3" x14ac:dyDescent="0.25">
      <c r="A16087" t="s">
        <v>248</v>
      </c>
      <c r="B16087" t="s">
        <v>269</v>
      </c>
      <c r="C16087" s="1">
        <v>0.29799093334106302</v>
      </c>
    </row>
    <row r="16088" spans="1:3" x14ac:dyDescent="0.25">
      <c r="A16088" t="s">
        <v>248</v>
      </c>
      <c r="B16088" t="s">
        <v>271</v>
      </c>
      <c r="C16088" s="1">
        <v>0.30897521563805702</v>
      </c>
    </row>
    <row r="16089" spans="1:3" x14ac:dyDescent="0.25">
      <c r="A16089" t="s">
        <v>248</v>
      </c>
      <c r="B16089" t="s">
        <v>153</v>
      </c>
      <c r="C16089" s="1">
        <v>0.32534126440710698</v>
      </c>
    </row>
    <row r="16090" spans="1:3" x14ac:dyDescent="0.25">
      <c r="A16090" t="s">
        <v>249</v>
      </c>
      <c r="B16090" t="s">
        <v>155</v>
      </c>
      <c r="C16090" s="1">
        <v>0.31594134173618399</v>
      </c>
    </row>
    <row r="16091" spans="1:3" x14ac:dyDescent="0.25">
      <c r="A16091" t="s">
        <v>249</v>
      </c>
      <c r="B16091" t="s">
        <v>162</v>
      </c>
      <c r="C16091" s="1">
        <v>0.30084610165250403</v>
      </c>
    </row>
    <row r="16092" spans="1:3" x14ac:dyDescent="0.25">
      <c r="A16092" t="s">
        <v>249</v>
      </c>
      <c r="B16092" t="s">
        <v>253</v>
      </c>
      <c r="C16092" s="1">
        <v>0.32089097957130402</v>
      </c>
    </row>
    <row r="16093" spans="1:3" x14ac:dyDescent="0.25">
      <c r="A16093" t="s">
        <v>249</v>
      </c>
      <c r="B16093" t="s">
        <v>263</v>
      </c>
      <c r="C16093" s="1">
        <v>0.290736540654354</v>
      </c>
    </row>
    <row r="16094" spans="1:3" x14ac:dyDescent="0.25">
      <c r="A16094" t="s">
        <v>249</v>
      </c>
      <c r="B16094" t="s">
        <v>267</v>
      </c>
      <c r="C16094" s="1">
        <v>0.28978120634079102</v>
      </c>
    </row>
    <row r="16095" spans="1:3" x14ac:dyDescent="0.25">
      <c r="A16095" t="s">
        <v>249</v>
      </c>
      <c r="B16095" t="s">
        <v>271</v>
      </c>
      <c r="C16095" s="1">
        <v>0.31097156727935998</v>
      </c>
    </row>
    <row r="16096" spans="1:3" x14ac:dyDescent="0.25">
      <c r="A16096" t="s">
        <v>249</v>
      </c>
      <c r="B16096" t="s">
        <v>153</v>
      </c>
      <c r="C16096" s="1">
        <v>0.29698880504480402</v>
      </c>
    </row>
    <row r="16097" spans="1:3" x14ac:dyDescent="0.25">
      <c r="A16097" t="s">
        <v>389</v>
      </c>
      <c r="B16097" t="s">
        <v>162</v>
      </c>
      <c r="C16097" s="1">
        <v>0.30398148098517902</v>
      </c>
    </row>
    <row r="16098" spans="1:3" x14ac:dyDescent="0.25">
      <c r="A16098" t="s">
        <v>389</v>
      </c>
      <c r="B16098" t="s">
        <v>250</v>
      </c>
      <c r="C16098" s="1">
        <v>0.29738101844023801</v>
      </c>
    </row>
    <row r="16099" spans="1:3" x14ac:dyDescent="0.25">
      <c r="A16099" t="s">
        <v>389</v>
      </c>
      <c r="B16099" t="s">
        <v>253</v>
      </c>
      <c r="C16099" s="1">
        <v>0.304327946818994</v>
      </c>
    </row>
    <row r="16100" spans="1:3" x14ac:dyDescent="0.25">
      <c r="A16100" t="s">
        <v>389</v>
      </c>
      <c r="B16100" t="s">
        <v>152</v>
      </c>
      <c r="C16100" s="1">
        <v>0.310738623302664</v>
      </c>
    </row>
    <row r="16101" spans="1:3" x14ac:dyDescent="0.25">
      <c r="A16101" t="s">
        <v>389</v>
      </c>
      <c r="B16101" t="s">
        <v>268</v>
      </c>
      <c r="C16101" s="1">
        <v>0.30029728505257802</v>
      </c>
    </row>
    <row r="16102" spans="1:3" x14ac:dyDescent="0.25">
      <c r="A16102" t="s">
        <v>403</v>
      </c>
      <c r="B16102" t="s">
        <v>152</v>
      </c>
      <c r="C16102" s="1">
        <v>0.29217756297684799</v>
      </c>
    </row>
    <row r="16103" spans="1:3" x14ac:dyDescent="0.25">
      <c r="A16103" t="s">
        <v>403</v>
      </c>
      <c r="B16103" t="s">
        <v>383</v>
      </c>
      <c r="C16103" s="1">
        <v>0.321386351897468</v>
      </c>
    </row>
    <row r="16104" spans="1:3" x14ac:dyDescent="0.25">
      <c r="A16104" t="s">
        <v>150</v>
      </c>
      <c r="B16104" t="s">
        <v>162</v>
      </c>
      <c r="C16104" s="1">
        <v>0.31178752386137198</v>
      </c>
    </row>
    <row r="16105" spans="1:3" x14ac:dyDescent="0.25">
      <c r="A16105" t="s">
        <v>150</v>
      </c>
      <c r="B16105" t="s">
        <v>250</v>
      </c>
      <c r="C16105" s="1">
        <v>0.301352495973368</v>
      </c>
    </row>
    <row r="16106" spans="1:3" x14ac:dyDescent="0.25">
      <c r="A16106" t="s">
        <v>150</v>
      </c>
      <c r="B16106" t="s">
        <v>251</v>
      </c>
      <c r="C16106" s="1">
        <v>0.29809815236267201</v>
      </c>
    </row>
    <row r="16107" spans="1:3" x14ac:dyDescent="0.25">
      <c r="A16107" t="s">
        <v>150</v>
      </c>
      <c r="B16107" t="s">
        <v>253</v>
      </c>
      <c r="C16107" s="1">
        <v>0.31832515882440998</v>
      </c>
    </row>
    <row r="16108" spans="1:3" x14ac:dyDescent="0.25">
      <c r="A16108" t="s">
        <v>150</v>
      </c>
      <c r="B16108" t="s">
        <v>152</v>
      </c>
      <c r="C16108" s="1">
        <v>0.29982588715858</v>
      </c>
    </row>
    <row r="16109" spans="1:3" x14ac:dyDescent="0.25">
      <c r="A16109" t="s">
        <v>150</v>
      </c>
      <c r="B16109" t="s">
        <v>255</v>
      </c>
      <c r="C16109" s="1">
        <v>0.29350881335127998</v>
      </c>
    </row>
    <row r="16110" spans="1:3" x14ac:dyDescent="0.25">
      <c r="A16110" t="s">
        <v>150</v>
      </c>
      <c r="B16110" t="s">
        <v>267</v>
      </c>
      <c r="C16110" s="1">
        <v>0.32003021979810198</v>
      </c>
    </row>
    <row r="16111" spans="1:3" x14ac:dyDescent="0.25">
      <c r="A16111" t="s">
        <v>150</v>
      </c>
      <c r="B16111" t="s">
        <v>268</v>
      </c>
      <c r="C16111" s="1">
        <v>0.29108316726085198</v>
      </c>
    </row>
    <row r="16112" spans="1:3" x14ac:dyDescent="0.25">
      <c r="A16112" t="s">
        <v>150</v>
      </c>
      <c r="B16112" t="s">
        <v>271</v>
      </c>
      <c r="C16112" s="1">
        <v>0.316788220823431</v>
      </c>
    </row>
    <row r="16113" spans="1:3" x14ac:dyDescent="0.25">
      <c r="A16113" t="s">
        <v>150</v>
      </c>
      <c r="B16113" t="s">
        <v>153</v>
      </c>
      <c r="C16113" s="1">
        <v>0.33206670766035301</v>
      </c>
    </row>
    <row r="16114" spans="1:3" x14ac:dyDescent="0.25">
      <c r="A16114" t="s">
        <v>151</v>
      </c>
      <c r="B16114" t="s">
        <v>162</v>
      </c>
      <c r="C16114" s="1">
        <v>0.29076892192278098</v>
      </c>
    </row>
    <row r="16115" spans="1:3" x14ac:dyDescent="0.25">
      <c r="A16115" t="s">
        <v>151</v>
      </c>
      <c r="B16115" t="s">
        <v>253</v>
      </c>
      <c r="C16115" s="1">
        <v>0.31260849831988302</v>
      </c>
    </row>
    <row r="16116" spans="1:3" x14ac:dyDescent="0.25">
      <c r="A16116" t="s">
        <v>151</v>
      </c>
      <c r="B16116" t="s">
        <v>152</v>
      </c>
      <c r="C16116" s="1">
        <v>0.29551436377893497</v>
      </c>
    </row>
    <row r="16117" spans="1:3" x14ac:dyDescent="0.25">
      <c r="A16117" t="s">
        <v>151</v>
      </c>
      <c r="B16117" t="s">
        <v>153</v>
      </c>
      <c r="C16117" s="1">
        <v>0.29346190500813102</v>
      </c>
    </row>
    <row r="16118" spans="1:3" x14ac:dyDescent="0.25">
      <c r="A16118" t="s">
        <v>250</v>
      </c>
      <c r="B16118" t="s">
        <v>154</v>
      </c>
      <c r="C16118" s="1">
        <v>0.30884942148695299</v>
      </c>
    </row>
    <row r="16119" spans="1:3" x14ac:dyDescent="0.25">
      <c r="A16119" t="s">
        <v>250</v>
      </c>
      <c r="B16119" t="s">
        <v>155</v>
      </c>
      <c r="C16119" s="1">
        <v>0.300387077054873</v>
      </c>
    </row>
    <row r="16120" spans="1:3" x14ac:dyDescent="0.25">
      <c r="A16120" t="s">
        <v>250</v>
      </c>
      <c r="B16120" t="s">
        <v>162</v>
      </c>
      <c r="C16120" s="1">
        <v>0.33792049733542001</v>
      </c>
    </row>
    <row r="16121" spans="1:3" x14ac:dyDescent="0.25">
      <c r="A16121" t="s">
        <v>250</v>
      </c>
      <c r="B16121" t="s">
        <v>118</v>
      </c>
      <c r="C16121" s="1">
        <v>0.326154303591701</v>
      </c>
    </row>
    <row r="16122" spans="1:3" x14ac:dyDescent="0.25">
      <c r="A16122" t="s">
        <v>250</v>
      </c>
      <c r="B16122" t="s">
        <v>303</v>
      </c>
      <c r="C16122" s="1">
        <v>0.33607372849234801</v>
      </c>
    </row>
    <row r="16123" spans="1:3" x14ac:dyDescent="0.25">
      <c r="A16123" t="s">
        <v>250</v>
      </c>
      <c r="B16123" t="s">
        <v>304</v>
      </c>
      <c r="C16123" s="1">
        <v>0.32953217018316999</v>
      </c>
    </row>
    <row r="16124" spans="1:3" x14ac:dyDescent="0.25">
      <c r="A16124" t="s">
        <v>250</v>
      </c>
      <c r="B16124" t="s">
        <v>192</v>
      </c>
      <c r="C16124" s="1">
        <v>0.35812323007979502</v>
      </c>
    </row>
    <row r="16125" spans="1:3" x14ac:dyDescent="0.25">
      <c r="A16125" t="s">
        <v>250</v>
      </c>
      <c r="B16125" t="s">
        <v>219</v>
      </c>
      <c r="C16125" s="1">
        <v>0.35084793002224601</v>
      </c>
    </row>
    <row r="16126" spans="1:3" x14ac:dyDescent="0.25">
      <c r="A16126" t="s">
        <v>250</v>
      </c>
      <c r="B16126" t="s">
        <v>344</v>
      </c>
      <c r="C16126" s="1">
        <v>0.31186353949427897</v>
      </c>
    </row>
    <row r="16127" spans="1:3" x14ac:dyDescent="0.25">
      <c r="A16127" t="s">
        <v>250</v>
      </c>
      <c r="B16127" t="s">
        <v>401</v>
      </c>
      <c r="C16127" s="1">
        <v>0.31891229396364201</v>
      </c>
    </row>
    <row r="16128" spans="1:3" x14ac:dyDescent="0.25">
      <c r="A16128" t="s">
        <v>250</v>
      </c>
      <c r="B16128" t="s">
        <v>403</v>
      </c>
      <c r="C16128" s="1">
        <v>0.32026253009999001</v>
      </c>
    </row>
    <row r="16129" spans="1:3" x14ac:dyDescent="0.25">
      <c r="A16129" t="s">
        <v>250</v>
      </c>
      <c r="B16129" t="s">
        <v>364</v>
      </c>
      <c r="C16129" s="1">
        <v>0.29300479404419799</v>
      </c>
    </row>
    <row r="16130" spans="1:3" x14ac:dyDescent="0.25">
      <c r="A16130" t="s">
        <v>250</v>
      </c>
      <c r="B16130" t="s">
        <v>390</v>
      </c>
      <c r="C16130" s="1">
        <v>0.29014206571078299</v>
      </c>
    </row>
    <row r="16131" spans="1:3" x14ac:dyDescent="0.25">
      <c r="A16131" t="s">
        <v>250</v>
      </c>
      <c r="B16131" t="s">
        <v>251</v>
      </c>
      <c r="C16131" s="1">
        <v>0.29234652908919001</v>
      </c>
    </row>
    <row r="16132" spans="1:3" x14ac:dyDescent="0.25">
      <c r="A16132" t="s">
        <v>250</v>
      </c>
      <c r="B16132" t="s">
        <v>252</v>
      </c>
      <c r="C16132" s="1">
        <v>0.32036040887349099</v>
      </c>
    </row>
    <row r="16133" spans="1:3" x14ac:dyDescent="0.25">
      <c r="A16133" t="s">
        <v>250</v>
      </c>
      <c r="B16133" t="s">
        <v>253</v>
      </c>
      <c r="C16133" s="1">
        <v>0.31996774763327401</v>
      </c>
    </row>
    <row r="16134" spans="1:3" x14ac:dyDescent="0.25">
      <c r="A16134" t="s">
        <v>250</v>
      </c>
      <c r="B16134" t="s">
        <v>152</v>
      </c>
      <c r="C16134" s="1">
        <v>0.33733970943598202</v>
      </c>
    </row>
    <row r="16135" spans="1:3" x14ac:dyDescent="0.25">
      <c r="A16135" t="s">
        <v>250</v>
      </c>
      <c r="B16135" t="s">
        <v>254</v>
      </c>
      <c r="C16135" s="1">
        <v>0.316136862744619</v>
      </c>
    </row>
    <row r="16136" spans="1:3" x14ac:dyDescent="0.25">
      <c r="A16136" t="s">
        <v>250</v>
      </c>
      <c r="B16136" t="s">
        <v>255</v>
      </c>
      <c r="C16136" s="1">
        <v>0.32015002854249702</v>
      </c>
    </row>
    <row r="16137" spans="1:3" x14ac:dyDescent="0.25">
      <c r="A16137" t="s">
        <v>250</v>
      </c>
      <c r="B16137" t="s">
        <v>365</v>
      </c>
      <c r="C16137" s="1">
        <v>0.340821012854018</v>
      </c>
    </row>
    <row r="16138" spans="1:3" x14ac:dyDescent="0.25">
      <c r="A16138" t="s">
        <v>250</v>
      </c>
      <c r="B16138" t="s">
        <v>256</v>
      </c>
      <c r="C16138" s="1">
        <v>0.30165648584261301</v>
      </c>
    </row>
    <row r="16139" spans="1:3" x14ac:dyDescent="0.25">
      <c r="A16139" t="s">
        <v>250</v>
      </c>
      <c r="B16139" t="s">
        <v>404</v>
      </c>
      <c r="C16139" s="1">
        <v>0.33564558561806002</v>
      </c>
    </row>
    <row r="16140" spans="1:3" x14ac:dyDescent="0.25">
      <c r="A16140" t="s">
        <v>250</v>
      </c>
      <c r="B16140" t="s">
        <v>366</v>
      </c>
      <c r="C16140" s="1">
        <v>0.30755221509779301</v>
      </c>
    </row>
    <row r="16141" spans="1:3" x14ac:dyDescent="0.25">
      <c r="A16141" t="s">
        <v>250</v>
      </c>
      <c r="B16141" t="s">
        <v>257</v>
      </c>
      <c r="C16141" s="1">
        <v>0.31860547976182801</v>
      </c>
    </row>
    <row r="16142" spans="1:3" x14ac:dyDescent="0.25">
      <c r="A16142" t="s">
        <v>250</v>
      </c>
      <c r="B16142" t="s">
        <v>367</v>
      </c>
      <c r="C16142" s="1">
        <v>0.336865014477847</v>
      </c>
    </row>
    <row r="16143" spans="1:3" x14ac:dyDescent="0.25">
      <c r="A16143" t="s">
        <v>250</v>
      </c>
      <c r="B16143" t="s">
        <v>368</v>
      </c>
      <c r="C16143" s="1">
        <v>0.33641693060834899</v>
      </c>
    </row>
    <row r="16144" spans="1:3" x14ac:dyDescent="0.25">
      <c r="A16144" t="s">
        <v>250</v>
      </c>
      <c r="B16144" t="s">
        <v>259</v>
      </c>
      <c r="C16144" s="1">
        <v>0.29002194388377101</v>
      </c>
    </row>
    <row r="16145" spans="1:3" x14ac:dyDescent="0.25">
      <c r="A16145" t="s">
        <v>250</v>
      </c>
      <c r="B16145" t="s">
        <v>416</v>
      </c>
      <c r="C16145" s="1">
        <v>0.30700864379967202</v>
      </c>
    </row>
    <row r="16146" spans="1:3" x14ac:dyDescent="0.25">
      <c r="A16146" t="s">
        <v>250</v>
      </c>
      <c r="B16146" t="s">
        <v>369</v>
      </c>
      <c r="C16146" s="1">
        <v>0.35312448368340499</v>
      </c>
    </row>
    <row r="16147" spans="1:3" x14ac:dyDescent="0.25">
      <c r="A16147" t="s">
        <v>250</v>
      </c>
      <c r="B16147" t="s">
        <v>260</v>
      </c>
      <c r="C16147" s="1">
        <v>0.30900475356503598</v>
      </c>
    </row>
    <row r="16148" spans="1:3" x14ac:dyDescent="0.25">
      <c r="A16148" t="s">
        <v>250</v>
      </c>
      <c r="B16148" t="s">
        <v>371</v>
      </c>
      <c r="C16148" s="1">
        <v>0.31133000725608301</v>
      </c>
    </row>
    <row r="16149" spans="1:3" x14ac:dyDescent="0.25">
      <c r="A16149" t="s">
        <v>250</v>
      </c>
      <c r="B16149" t="s">
        <v>405</v>
      </c>
      <c r="C16149" s="1">
        <v>0.317610676363763</v>
      </c>
    </row>
    <row r="16150" spans="1:3" x14ac:dyDescent="0.25">
      <c r="A16150" t="s">
        <v>250</v>
      </c>
      <c r="B16150" t="s">
        <v>261</v>
      </c>
      <c r="C16150" s="1">
        <v>0.36977486677198002</v>
      </c>
    </row>
    <row r="16151" spans="1:3" x14ac:dyDescent="0.25">
      <c r="A16151" t="s">
        <v>250</v>
      </c>
      <c r="B16151" t="s">
        <v>262</v>
      </c>
      <c r="C16151" s="1">
        <v>0.36852000262851597</v>
      </c>
    </row>
    <row r="16152" spans="1:3" x14ac:dyDescent="0.25">
      <c r="A16152" t="s">
        <v>250</v>
      </c>
      <c r="B16152" t="s">
        <v>417</v>
      </c>
      <c r="C16152" s="1">
        <v>0.30117076238436502</v>
      </c>
    </row>
    <row r="16153" spans="1:3" x14ac:dyDescent="0.25">
      <c r="A16153" t="s">
        <v>250</v>
      </c>
      <c r="B16153" t="s">
        <v>263</v>
      </c>
      <c r="C16153" s="1">
        <v>0.300984705885526</v>
      </c>
    </row>
    <row r="16154" spans="1:3" x14ac:dyDescent="0.25">
      <c r="A16154" t="s">
        <v>250</v>
      </c>
      <c r="B16154" t="s">
        <v>264</v>
      </c>
      <c r="C16154" s="1">
        <v>0.31555799553614799</v>
      </c>
    </row>
    <row r="16155" spans="1:3" x14ac:dyDescent="0.25">
      <c r="A16155" t="s">
        <v>250</v>
      </c>
      <c r="B16155" t="s">
        <v>372</v>
      </c>
      <c r="C16155" s="1">
        <v>0.328194441687927</v>
      </c>
    </row>
    <row r="16156" spans="1:3" x14ac:dyDescent="0.25">
      <c r="A16156" t="s">
        <v>250</v>
      </c>
      <c r="B16156" t="s">
        <v>383</v>
      </c>
      <c r="C16156" s="1">
        <v>0.36810874121876802</v>
      </c>
    </row>
    <row r="16157" spans="1:3" x14ac:dyDescent="0.25">
      <c r="A16157" t="s">
        <v>250</v>
      </c>
      <c r="B16157" t="s">
        <v>265</v>
      </c>
      <c r="C16157" s="1">
        <v>0.33826345068791902</v>
      </c>
    </row>
    <row r="16158" spans="1:3" x14ac:dyDescent="0.25">
      <c r="A16158" t="s">
        <v>250</v>
      </c>
      <c r="B16158" t="s">
        <v>406</v>
      </c>
      <c r="C16158" s="1">
        <v>0.29404629273746302</v>
      </c>
    </row>
    <row r="16159" spans="1:3" x14ac:dyDescent="0.25">
      <c r="A16159" t="s">
        <v>250</v>
      </c>
      <c r="B16159" t="s">
        <v>266</v>
      </c>
      <c r="C16159" s="1">
        <v>0.35405950782992202</v>
      </c>
    </row>
    <row r="16160" spans="1:3" x14ac:dyDescent="0.25">
      <c r="A16160" t="s">
        <v>250</v>
      </c>
      <c r="B16160" t="s">
        <v>267</v>
      </c>
      <c r="C16160" s="1">
        <v>0.33867905794212</v>
      </c>
    </row>
    <row r="16161" spans="1:3" x14ac:dyDescent="0.25">
      <c r="A16161" t="s">
        <v>250</v>
      </c>
      <c r="B16161" t="s">
        <v>268</v>
      </c>
      <c r="C16161" s="1">
        <v>0.33543506139294799</v>
      </c>
    </row>
    <row r="16162" spans="1:3" x14ac:dyDescent="0.25">
      <c r="A16162" t="s">
        <v>250</v>
      </c>
      <c r="B16162" t="s">
        <v>269</v>
      </c>
      <c r="C16162" s="1">
        <v>0.32126763512856299</v>
      </c>
    </row>
    <row r="16163" spans="1:3" x14ac:dyDescent="0.25">
      <c r="A16163" t="s">
        <v>250</v>
      </c>
      <c r="B16163" t="s">
        <v>271</v>
      </c>
      <c r="C16163" s="1">
        <v>0.33508341036693301</v>
      </c>
    </row>
    <row r="16164" spans="1:3" x14ac:dyDescent="0.25">
      <c r="A16164" t="s">
        <v>250</v>
      </c>
      <c r="B16164" t="s">
        <v>407</v>
      </c>
      <c r="C16164" s="1">
        <v>0.336439620027769</v>
      </c>
    </row>
    <row r="16165" spans="1:3" x14ac:dyDescent="0.25">
      <c r="A16165" t="s">
        <v>250</v>
      </c>
      <c r="B16165" t="s">
        <v>375</v>
      </c>
      <c r="C16165" s="1">
        <v>0.30701235734670701</v>
      </c>
    </row>
    <row r="16166" spans="1:3" x14ac:dyDescent="0.25">
      <c r="A16166" t="s">
        <v>250</v>
      </c>
      <c r="B16166" t="s">
        <v>418</v>
      </c>
      <c r="C16166" s="1">
        <v>0.32677942906554303</v>
      </c>
    </row>
    <row r="16167" spans="1:3" x14ac:dyDescent="0.25">
      <c r="A16167" t="s">
        <v>250</v>
      </c>
      <c r="B16167" t="s">
        <v>272</v>
      </c>
      <c r="C16167" s="1">
        <v>0.33320598721258199</v>
      </c>
    </row>
    <row r="16168" spans="1:3" x14ac:dyDescent="0.25">
      <c r="A16168" t="s">
        <v>250</v>
      </c>
      <c r="B16168" t="s">
        <v>431</v>
      </c>
      <c r="C16168" s="1">
        <v>0.29652412524736699</v>
      </c>
    </row>
    <row r="16169" spans="1:3" x14ac:dyDescent="0.25">
      <c r="A16169" t="s">
        <v>250</v>
      </c>
      <c r="B16169" t="s">
        <v>408</v>
      </c>
      <c r="C16169" s="1">
        <v>0.32744537252783401</v>
      </c>
    </row>
    <row r="16170" spans="1:3" x14ac:dyDescent="0.25">
      <c r="A16170" t="s">
        <v>250</v>
      </c>
      <c r="B16170" t="s">
        <v>273</v>
      </c>
      <c r="C16170" s="1">
        <v>0.31424701727485899</v>
      </c>
    </row>
    <row r="16171" spans="1:3" x14ac:dyDescent="0.25">
      <c r="A16171" t="s">
        <v>250</v>
      </c>
      <c r="B16171" t="s">
        <v>153</v>
      </c>
      <c r="C16171" s="1">
        <v>0.34607705909714098</v>
      </c>
    </row>
    <row r="16172" spans="1:3" x14ac:dyDescent="0.25">
      <c r="A16172" t="s">
        <v>363</v>
      </c>
      <c r="B16172" t="s">
        <v>253</v>
      </c>
      <c r="C16172" s="1">
        <v>0.292318128493881</v>
      </c>
    </row>
    <row r="16173" spans="1:3" x14ac:dyDescent="0.25">
      <c r="A16173" t="s">
        <v>363</v>
      </c>
      <c r="B16173" t="s">
        <v>152</v>
      </c>
      <c r="C16173" s="1">
        <v>0.30618605817247002</v>
      </c>
    </row>
    <row r="16174" spans="1:3" x14ac:dyDescent="0.25">
      <c r="A16174" t="s">
        <v>363</v>
      </c>
      <c r="B16174" t="s">
        <v>254</v>
      </c>
      <c r="C16174" s="1">
        <v>0.29414725814626902</v>
      </c>
    </row>
    <row r="16175" spans="1:3" x14ac:dyDescent="0.25">
      <c r="A16175" t="s">
        <v>363</v>
      </c>
      <c r="B16175" t="s">
        <v>153</v>
      </c>
      <c r="C16175" s="1">
        <v>0.29200040375978298</v>
      </c>
    </row>
    <row r="16176" spans="1:3" x14ac:dyDescent="0.25">
      <c r="A16176" t="s">
        <v>364</v>
      </c>
      <c r="B16176" t="s">
        <v>162</v>
      </c>
      <c r="C16176" s="1">
        <v>0.326103037591157</v>
      </c>
    </row>
    <row r="16177" spans="1:3" x14ac:dyDescent="0.25">
      <c r="A16177" t="s">
        <v>364</v>
      </c>
      <c r="B16177" t="s">
        <v>219</v>
      </c>
      <c r="C16177" s="1">
        <v>0.29622013618083398</v>
      </c>
    </row>
    <row r="16178" spans="1:3" x14ac:dyDescent="0.25">
      <c r="A16178" t="s">
        <v>364</v>
      </c>
      <c r="B16178" t="s">
        <v>344</v>
      </c>
      <c r="C16178" s="1">
        <v>0.296674525509597</v>
      </c>
    </row>
    <row r="16179" spans="1:3" x14ac:dyDescent="0.25">
      <c r="A16179" t="s">
        <v>364</v>
      </c>
      <c r="B16179" t="s">
        <v>253</v>
      </c>
      <c r="C16179" s="1">
        <v>0.31063724494086398</v>
      </c>
    </row>
    <row r="16180" spans="1:3" x14ac:dyDescent="0.25">
      <c r="A16180" t="s">
        <v>364</v>
      </c>
      <c r="B16180" t="s">
        <v>152</v>
      </c>
      <c r="C16180" s="1">
        <v>0.30088145204925099</v>
      </c>
    </row>
    <row r="16181" spans="1:3" x14ac:dyDescent="0.25">
      <c r="A16181" t="s">
        <v>364</v>
      </c>
      <c r="B16181" t="s">
        <v>254</v>
      </c>
      <c r="C16181" s="1">
        <v>0.301025878245956</v>
      </c>
    </row>
    <row r="16182" spans="1:3" x14ac:dyDescent="0.25">
      <c r="A16182" t="s">
        <v>364</v>
      </c>
      <c r="B16182" t="s">
        <v>255</v>
      </c>
      <c r="C16182" s="1">
        <v>0.290165474285009</v>
      </c>
    </row>
    <row r="16183" spans="1:3" x14ac:dyDescent="0.25">
      <c r="A16183" t="s">
        <v>364</v>
      </c>
      <c r="B16183" t="s">
        <v>365</v>
      </c>
      <c r="C16183" s="1">
        <v>0.29464011104276999</v>
      </c>
    </row>
    <row r="16184" spans="1:3" x14ac:dyDescent="0.25">
      <c r="A16184" t="s">
        <v>364</v>
      </c>
      <c r="B16184" t="s">
        <v>404</v>
      </c>
      <c r="C16184" s="1">
        <v>0.289156757443289</v>
      </c>
    </row>
    <row r="16185" spans="1:3" x14ac:dyDescent="0.25">
      <c r="A16185" t="s">
        <v>364</v>
      </c>
      <c r="B16185" t="s">
        <v>268</v>
      </c>
      <c r="C16185" s="1">
        <v>0.30052076381711801</v>
      </c>
    </row>
    <row r="16186" spans="1:3" x14ac:dyDescent="0.25">
      <c r="A16186" t="s">
        <v>364</v>
      </c>
      <c r="B16186" t="s">
        <v>153</v>
      </c>
      <c r="C16186" s="1">
        <v>0.30263313049177198</v>
      </c>
    </row>
    <row r="16187" spans="1:3" x14ac:dyDescent="0.25">
      <c r="A16187" t="s">
        <v>390</v>
      </c>
      <c r="B16187" t="s">
        <v>162</v>
      </c>
      <c r="C16187" s="1">
        <v>0.300642340492212</v>
      </c>
    </row>
    <row r="16188" spans="1:3" x14ac:dyDescent="0.25">
      <c r="A16188" t="s">
        <v>390</v>
      </c>
      <c r="B16188" t="s">
        <v>253</v>
      </c>
      <c r="C16188" s="1">
        <v>0.29863259411079102</v>
      </c>
    </row>
    <row r="16189" spans="1:3" x14ac:dyDescent="0.25">
      <c r="A16189" t="s">
        <v>390</v>
      </c>
      <c r="B16189" t="s">
        <v>152</v>
      </c>
      <c r="C16189" s="1">
        <v>0.29732326185418101</v>
      </c>
    </row>
    <row r="16190" spans="1:3" x14ac:dyDescent="0.25">
      <c r="A16190" t="s">
        <v>390</v>
      </c>
      <c r="B16190" t="s">
        <v>404</v>
      </c>
      <c r="C16190" s="1">
        <v>0.28928546478748002</v>
      </c>
    </row>
    <row r="16191" spans="1:3" x14ac:dyDescent="0.25">
      <c r="A16191" t="s">
        <v>390</v>
      </c>
      <c r="B16191" t="s">
        <v>268</v>
      </c>
      <c r="C16191" s="1">
        <v>0.304758906356006</v>
      </c>
    </row>
    <row r="16192" spans="1:3" x14ac:dyDescent="0.25">
      <c r="A16192" t="s">
        <v>251</v>
      </c>
      <c r="B16192" t="s">
        <v>155</v>
      </c>
      <c r="C16192" s="1">
        <v>0.3070224704476</v>
      </c>
    </row>
    <row r="16193" spans="1:3" x14ac:dyDescent="0.25">
      <c r="A16193" t="s">
        <v>251</v>
      </c>
      <c r="B16193" t="s">
        <v>253</v>
      </c>
      <c r="C16193" s="1">
        <v>0.30619057005330602</v>
      </c>
    </row>
    <row r="16194" spans="1:3" x14ac:dyDescent="0.25">
      <c r="A16194" t="s">
        <v>251</v>
      </c>
      <c r="B16194" t="s">
        <v>263</v>
      </c>
      <c r="C16194" s="1">
        <v>0.30869319206097001</v>
      </c>
    </row>
    <row r="16195" spans="1:3" x14ac:dyDescent="0.25">
      <c r="A16195" t="s">
        <v>251</v>
      </c>
      <c r="B16195" t="s">
        <v>267</v>
      </c>
      <c r="C16195" s="1">
        <v>0.313833339355096</v>
      </c>
    </row>
    <row r="16196" spans="1:3" x14ac:dyDescent="0.25">
      <c r="A16196" t="s">
        <v>251</v>
      </c>
      <c r="B16196" t="s">
        <v>271</v>
      </c>
      <c r="C16196" s="1">
        <v>0.34120266480148198</v>
      </c>
    </row>
    <row r="16197" spans="1:3" x14ac:dyDescent="0.25">
      <c r="A16197" t="s">
        <v>251</v>
      </c>
      <c r="B16197" t="s">
        <v>376</v>
      </c>
      <c r="C16197" s="1">
        <v>0.28928567387443999</v>
      </c>
    </row>
    <row r="16198" spans="1:3" x14ac:dyDescent="0.25">
      <c r="A16198" t="s">
        <v>251</v>
      </c>
      <c r="B16198" t="s">
        <v>153</v>
      </c>
      <c r="C16198" s="1">
        <v>0.32047218367429797</v>
      </c>
    </row>
    <row r="16199" spans="1:3" x14ac:dyDescent="0.25">
      <c r="A16199" t="s">
        <v>252</v>
      </c>
      <c r="B16199" t="s">
        <v>152</v>
      </c>
      <c r="C16199" s="1">
        <v>0.30039508656464697</v>
      </c>
    </row>
    <row r="16200" spans="1:3" x14ac:dyDescent="0.25">
      <c r="A16200" t="s">
        <v>252</v>
      </c>
      <c r="B16200" t="s">
        <v>366</v>
      </c>
      <c r="C16200" s="1">
        <v>0.290282165794508</v>
      </c>
    </row>
    <row r="16201" spans="1:3" x14ac:dyDescent="0.25">
      <c r="A16201" t="s">
        <v>252</v>
      </c>
      <c r="B16201" t="s">
        <v>368</v>
      </c>
      <c r="C16201" s="1">
        <v>0.29965268376402898</v>
      </c>
    </row>
    <row r="16202" spans="1:3" x14ac:dyDescent="0.25">
      <c r="A16202" t="s">
        <v>252</v>
      </c>
      <c r="B16202" t="s">
        <v>261</v>
      </c>
      <c r="C16202" s="1">
        <v>0.31891013012260999</v>
      </c>
    </row>
    <row r="16203" spans="1:3" x14ac:dyDescent="0.25">
      <c r="A16203" t="s">
        <v>252</v>
      </c>
      <c r="B16203" t="s">
        <v>265</v>
      </c>
      <c r="C16203" s="1">
        <v>0.31990731884617302</v>
      </c>
    </row>
    <row r="16204" spans="1:3" x14ac:dyDescent="0.25">
      <c r="A16204" t="s">
        <v>252</v>
      </c>
      <c r="B16204" t="s">
        <v>266</v>
      </c>
      <c r="C16204" s="1">
        <v>0.29881903203459398</v>
      </c>
    </row>
    <row r="16205" spans="1:3" x14ac:dyDescent="0.25">
      <c r="A16205" t="s">
        <v>252</v>
      </c>
      <c r="B16205" t="s">
        <v>271</v>
      </c>
      <c r="C16205" s="1">
        <v>0.33515112804998098</v>
      </c>
    </row>
    <row r="16206" spans="1:3" x14ac:dyDescent="0.25">
      <c r="A16206" t="s">
        <v>252</v>
      </c>
      <c r="B16206" t="s">
        <v>153</v>
      </c>
      <c r="C16206" s="1">
        <v>0.299973243583323</v>
      </c>
    </row>
    <row r="16207" spans="1:3" x14ac:dyDescent="0.25">
      <c r="A16207" t="s">
        <v>253</v>
      </c>
      <c r="B16207" t="s">
        <v>155</v>
      </c>
      <c r="C16207" s="1">
        <v>0.32702543995507199</v>
      </c>
    </row>
    <row r="16208" spans="1:3" x14ac:dyDescent="0.25">
      <c r="A16208" t="s">
        <v>253</v>
      </c>
      <c r="B16208" t="s">
        <v>162</v>
      </c>
      <c r="C16208" s="1">
        <v>0.33669410462226301</v>
      </c>
    </row>
    <row r="16209" spans="1:3" x14ac:dyDescent="0.25">
      <c r="A16209" t="s">
        <v>253</v>
      </c>
      <c r="B16209" t="s">
        <v>384</v>
      </c>
      <c r="C16209" s="1">
        <v>0.29315526505553002</v>
      </c>
    </row>
    <row r="16210" spans="1:3" x14ac:dyDescent="0.25">
      <c r="A16210" t="s">
        <v>253</v>
      </c>
      <c r="B16210" t="s">
        <v>303</v>
      </c>
      <c r="C16210" s="1">
        <v>0.28953854211394697</v>
      </c>
    </row>
    <row r="16211" spans="1:3" x14ac:dyDescent="0.25">
      <c r="A16211" t="s">
        <v>253</v>
      </c>
      <c r="B16211" t="s">
        <v>192</v>
      </c>
      <c r="C16211" s="1">
        <v>0.32157749934781799</v>
      </c>
    </row>
    <row r="16212" spans="1:3" x14ac:dyDescent="0.25">
      <c r="A16212" t="s">
        <v>253</v>
      </c>
      <c r="B16212" t="s">
        <v>344</v>
      </c>
      <c r="C16212" s="1">
        <v>0.31901160512388399</v>
      </c>
    </row>
    <row r="16213" spans="1:3" x14ac:dyDescent="0.25">
      <c r="A16213" t="s">
        <v>253</v>
      </c>
      <c r="B16213" t="s">
        <v>152</v>
      </c>
      <c r="C16213" s="1">
        <v>0.30466088872949498</v>
      </c>
    </row>
    <row r="16214" spans="1:3" x14ac:dyDescent="0.25">
      <c r="A16214" t="s">
        <v>253</v>
      </c>
      <c r="B16214" t="s">
        <v>254</v>
      </c>
      <c r="C16214" s="1">
        <v>0.33198854928147098</v>
      </c>
    </row>
    <row r="16215" spans="1:3" x14ac:dyDescent="0.25">
      <c r="A16215" t="s">
        <v>253</v>
      </c>
      <c r="B16215" t="s">
        <v>255</v>
      </c>
      <c r="C16215" s="1">
        <v>0.32825210798295601</v>
      </c>
    </row>
    <row r="16216" spans="1:3" x14ac:dyDescent="0.25">
      <c r="A16216" t="s">
        <v>253</v>
      </c>
      <c r="B16216" t="s">
        <v>365</v>
      </c>
      <c r="C16216" s="1">
        <v>0.29559775995393101</v>
      </c>
    </row>
    <row r="16217" spans="1:3" x14ac:dyDescent="0.25">
      <c r="A16217" t="s">
        <v>253</v>
      </c>
      <c r="B16217" t="s">
        <v>256</v>
      </c>
      <c r="C16217" s="1">
        <v>0.33124612355931898</v>
      </c>
    </row>
    <row r="16218" spans="1:3" x14ac:dyDescent="0.25">
      <c r="A16218" t="s">
        <v>253</v>
      </c>
      <c r="B16218" t="s">
        <v>404</v>
      </c>
      <c r="C16218" s="1">
        <v>0.30133197894617197</v>
      </c>
    </row>
    <row r="16219" spans="1:3" x14ac:dyDescent="0.25">
      <c r="A16219" t="s">
        <v>253</v>
      </c>
      <c r="B16219" t="s">
        <v>257</v>
      </c>
      <c r="C16219" s="1">
        <v>0.308432749104396</v>
      </c>
    </row>
    <row r="16220" spans="1:3" x14ac:dyDescent="0.25">
      <c r="A16220" t="s">
        <v>253</v>
      </c>
      <c r="B16220" t="s">
        <v>259</v>
      </c>
      <c r="C16220" s="1">
        <v>0.32472967449421503</v>
      </c>
    </row>
    <row r="16221" spans="1:3" x14ac:dyDescent="0.25">
      <c r="A16221" t="s">
        <v>253</v>
      </c>
      <c r="B16221" t="s">
        <v>371</v>
      </c>
      <c r="C16221" s="1">
        <v>0.32124572216069203</v>
      </c>
    </row>
    <row r="16222" spans="1:3" x14ac:dyDescent="0.25">
      <c r="A16222" t="s">
        <v>253</v>
      </c>
      <c r="B16222" t="s">
        <v>483</v>
      </c>
      <c r="C16222" s="1">
        <v>0.306156756278753</v>
      </c>
    </row>
    <row r="16223" spans="1:3" x14ac:dyDescent="0.25">
      <c r="A16223" t="s">
        <v>253</v>
      </c>
      <c r="B16223" t="s">
        <v>263</v>
      </c>
      <c r="C16223" s="1">
        <v>0.32590461751483502</v>
      </c>
    </row>
    <row r="16224" spans="1:3" x14ac:dyDescent="0.25">
      <c r="A16224" t="s">
        <v>253</v>
      </c>
      <c r="B16224" t="s">
        <v>264</v>
      </c>
      <c r="C16224" s="1">
        <v>0.321033522161082</v>
      </c>
    </row>
    <row r="16225" spans="1:3" x14ac:dyDescent="0.25">
      <c r="A16225" t="s">
        <v>253</v>
      </c>
      <c r="B16225" t="s">
        <v>373</v>
      </c>
      <c r="C16225" s="1">
        <v>0.29043431659930802</v>
      </c>
    </row>
    <row r="16226" spans="1:3" x14ac:dyDescent="0.25">
      <c r="A16226" t="s">
        <v>253</v>
      </c>
      <c r="B16226" t="s">
        <v>429</v>
      </c>
      <c r="C16226" s="1">
        <v>0.31455413058326498</v>
      </c>
    </row>
    <row r="16227" spans="1:3" x14ac:dyDescent="0.25">
      <c r="A16227" t="s">
        <v>253</v>
      </c>
      <c r="B16227" t="s">
        <v>430</v>
      </c>
      <c r="C16227" s="1">
        <v>0.312930338345078</v>
      </c>
    </row>
    <row r="16228" spans="1:3" x14ac:dyDescent="0.25">
      <c r="A16228" t="s">
        <v>253</v>
      </c>
      <c r="B16228" t="s">
        <v>265</v>
      </c>
      <c r="C16228" s="1">
        <v>0.304408207281676</v>
      </c>
    </row>
    <row r="16229" spans="1:3" x14ac:dyDescent="0.25">
      <c r="A16229" t="s">
        <v>253</v>
      </c>
      <c r="B16229" t="s">
        <v>266</v>
      </c>
      <c r="C16229" s="1">
        <v>0.29198187828127298</v>
      </c>
    </row>
    <row r="16230" spans="1:3" x14ac:dyDescent="0.25">
      <c r="A16230" t="s">
        <v>253</v>
      </c>
      <c r="B16230" t="s">
        <v>267</v>
      </c>
      <c r="C16230" s="1">
        <v>0.31420931048716799</v>
      </c>
    </row>
    <row r="16231" spans="1:3" x14ac:dyDescent="0.25">
      <c r="A16231" t="s">
        <v>253</v>
      </c>
      <c r="B16231" t="s">
        <v>268</v>
      </c>
      <c r="C16231" s="1">
        <v>0.31246649715653402</v>
      </c>
    </row>
    <row r="16232" spans="1:3" x14ac:dyDescent="0.25">
      <c r="A16232" t="s">
        <v>253</v>
      </c>
      <c r="B16232" t="s">
        <v>269</v>
      </c>
      <c r="C16232" s="1">
        <v>0.31312802477883001</v>
      </c>
    </row>
    <row r="16233" spans="1:3" x14ac:dyDescent="0.25">
      <c r="A16233" t="s">
        <v>253</v>
      </c>
      <c r="B16233" t="s">
        <v>270</v>
      </c>
      <c r="C16233" s="1">
        <v>0.33490391356716598</v>
      </c>
    </row>
    <row r="16234" spans="1:3" x14ac:dyDescent="0.25">
      <c r="A16234" t="s">
        <v>253</v>
      </c>
      <c r="B16234" t="s">
        <v>271</v>
      </c>
      <c r="C16234" s="1">
        <v>0.321915278562389</v>
      </c>
    </row>
    <row r="16235" spans="1:3" x14ac:dyDescent="0.25">
      <c r="A16235" t="s">
        <v>253</v>
      </c>
      <c r="B16235" t="s">
        <v>375</v>
      </c>
      <c r="C16235" s="1">
        <v>0.31677291306428002</v>
      </c>
    </row>
    <row r="16236" spans="1:3" x14ac:dyDescent="0.25">
      <c r="A16236" t="s">
        <v>253</v>
      </c>
      <c r="B16236" t="s">
        <v>376</v>
      </c>
      <c r="C16236" s="1">
        <v>0.315850021285078</v>
      </c>
    </row>
    <row r="16237" spans="1:3" x14ac:dyDescent="0.25">
      <c r="A16237" t="s">
        <v>253</v>
      </c>
      <c r="B16237" t="s">
        <v>272</v>
      </c>
      <c r="C16237" s="1">
        <v>0.30766724286780101</v>
      </c>
    </row>
    <row r="16238" spans="1:3" x14ac:dyDescent="0.25">
      <c r="A16238" t="s">
        <v>253</v>
      </c>
      <c r="B16238" t="s">
        <v>377</v>
      </c>
      <c r="C16238" s="1">
        <v>0.31674663512303403</v>
      </c>
    </row>
    <row r="16239" spans="1:3" x14ac:dyDescent="0.25">
      <c r="A16239" t="s">
        <v>253</v>
      </c>
      <c r="B16239" t="s">
        <v>431</v>
      </c>
      <c r="C16239" s="1">
        <v>0.30468865603745499</v>
      </c>
    </row>
    <row r="16240" spans="1:3" x14ac:dyDescent="0.25">
      <c r="A16240" t="s">
        <v>253</v>
      </c>
      <c r="B16240" t="s">
        <v>153</v>
      </c>
      <c r="C16240" s="1">
        <v>0.34039064965709398</v>
      </c>
    </row>
    <row r="16241" spans="1:3" x14ac:dyDescent="0.25">
      <c r="A16241" t="s">
        <v>152</v>
      </c>
      <c r="B16241" t="s">
        <v>383</v>
      </c>
      <c r="C16241" s="1">
        <v>0.29981282907916301</v>
      </c>
    </row>
    <row r="16242" spans="1:3" x14ac:dyDescent="0.25">
      <c r="A16242" t="s">
        <v>254</v>
      </c>
      <c r="B16242" t="s">
        <v>162</v>
      </c>
      <c r="C16242" s="1">
        <v>0.32520012997583903</v>
      </c>
    </row>
    <row r="16243" spans="1:3" x14ac:dyDescent="0.25">
      <c r="A16243" t="s">
        <v>254</v>
      </c>
      <c r="B16243" t="s">
        <v>384</v>
      </c>
      <c r="C16243" s="1">
        <v>0.28936207642969403</v>
      </c>
    </row>
    <row r="16244" spans="1:3" x14ac:dyDescent="0.25">
      <c r="A16244" t="s">
        <v>254</v>
      </c>
      <c r="B16244" t="s">
        <v>303</v>
      </c>
      <c r="C16244" s="1">
        <v>0.291724798641052</v>
      </c>
    </row>
    <row r="16245" spans="1:3" x14ac:dyDescent="0.25">
      <c r="A16245" t="s">
        <v>254</v>
      </c>
      <c r="B16245" t="s">
        <v>192</v>
      </c>
      <c r="C16245" s="1">
        <v>0.32076377138109902</v>
      </c>
    </row>
    <row r="16246" spans="1:3" x14ac:dyDescent="0.25">
      <c r="A16246" t="s">
        <v>254</v>
      </c>
      <c r="B16246" t="s">
        <v>432</v>
      </c>
      <c r="C16246" s="1">
        <v>0.297166637522217</v>
      </c>
    </row>
    <row r="16247" spans="1:3" x14ac:dyDescent="0.25">
      <c r="A16247" t="s">
        <v>254</v>
      </c>
      <c r="B16247" t="s">
        <v>344</v>
      </c>
      <c r="C16247" s="1">
        <v>0.30171411885826799</v>
      </c>
    </row>
    <row r="16248" spans="1:3" x14ac:dyDescent="0.25">
      <c r="A16248" t="s">
        <v>254</v>
      </c>
      <c r="B16248" t="s">
        <v>152</v>
      </c>
      <c r="C16248" s="1">
        <v>0.32624968532207999</v>
      </c>
    </row>
    <row r="16249" spans="1:3" x14ac:dyDescent="0.25">
      <c r="A16249" t="s">
        <v>254</v>
      </c>
      <c r="B16249" t="s">
        <v>255</v>
      </c>
      <c r="C16249" s="1">
        <v>0.31085288355219498</v>
      </c>
    </row>
    <row r="16250" spans="1:3" x14ac:dyDescent="0.25">
      <c r="A16250" t="s">
        <v>254</v>
      </c>
      <c r="B16250" t="s">
        <v>365</v>
      </c>
      <c r="C16250" s="1">
        <v>0.29209954617308298</v>
      </c>
    </row>
    <row r="16251" spans="1:3" x14ac:dyDescent="0.25">
      <c r="A16251" t="s">
        <v>254</v>
      </c>
      <c r="B16251" t="s">
        <v>256</v>
      </c>
      <c r="C16251" s="1">
        <v>0.29354168733441</v>
      </c>
    </row>
    <row r="16252" spans="1:3" x14ac:dyDescent="0.25">
      <c r="A16252" t="s">
        <v>254</v>
      </c>
      <c r="B16252" t="s">
        <v>404</v>
      </c>
      <c r="C16252" s="1">
        <v>0.29896900364553203</v>
      </c>
    </row>
    <row r="16253" spans="1:3" x14ac:dyDescent="0.25">
      <c r="A16253" t="s">
        <v>254</v>
      </c>
      <c r="B16253" t="s">
        <v>259</v>
      </c>
      <c r="C16253" s="1">
        <v>0.29983061933473099</v>
      </c>
    </row>
    <row r="16254" spans="1:3" x14ac:dyDescent="0.25">
      <c r="A16254" t="s">
        <v>254</v>
      </c>
      <c r="B16254" t="s">
        <v>263</v>
      </c>
      <c r="C16254" s="1">
        <v>0.29271182448392002</v>
      </c>
    </row>
    <row r="16255" spans="1:3" x14ac:dyDescent="0.25">
      <c r="A16255" t="s">
        <v>254</v>
      </c>
      <c r="B16255" t="s">
        <v>373</v>
      </c>
      <c r="C16255" s="1">
        <v>0.30044303297513097</v>
      </c>
    </row>
    <row r="16256" spans="1:3" x14ac:dyDescent="0.25">
      <c r="A16256" t="s">
        <v>254</v>
      </c>
      <c r="B16256" t="s">
        <v>430</v>
      </c>
      <c r="C16256" s="1">
        <v>0.29040285740828897</v>
      </c>
    </row>
    <row r="16257" spans="1:3" x14ac:dyDescent="0.25">
      <c r="A16257" t="s">
        <v>254</v>
      </c>
      <c r="B16257" t="s">
        <v>265</v>
      </c>
      <c r="C16257" s="1">
        <v>0.29865935169561297</v>
      </c>
    </row>
    <row r="16258" spans="1:3" x14ac:dyDescent="0.25">
      <c r="A16258" t="s">
        <v>254</v>
      </c>
      <c r="B16258" t="s">
        <v>266</v>
      </c>
      <c r="C16258" s="1">
        <v>0.29169495635300102</v>
      </c>
    </row>
    <row r="16259" spans="1:3" x14ac:dyDescent="0.25">
      <c r="A16259" t="s">
        <v>254</v>
      </c>
      <c r="B16259" t="s">
        <v>268</v>
      </c>
      <c r="C16259" s="1">
        <v>0.296712341488238</v>
      </c>
    </row>
    <row r="16260" spans="1:3" x14ac:dyDescent="0.25">
      <c r="A16260" t="s">
        <v>254</v>
      </c>
      <c r="B16260" t="s">
        <v>269</v>
      </c>
      <c r="C16260" s="1">
        <v>0.288955377753156</v>
      </c>
    </row>
    <row r="16261" spans="1:3" x14ac:dyDescent="0.25">
      <c r="A16261" t="s">
        <v>254</v>
      </c>
      <c r="B16261" t="s">
        <v>271</v>
      </c>
      <c r="C16261" s="1">
        <v>0.28982389940594699</v>
      </c>
    </row>
    <row r="16262" spans="1:3" x14ac:dyDescent="0.25">
      <c r="A16262" t="s">
        <v>254</v>
      </c>
      <c r="B16262" t="s">
        <v>375</v>
      </c>
      <c r="C16262" s="1">
        <v>0.302128516952263</v>
      </c>
    </row>
    <row r="16263" spans="1:3" x14ac:dyDescent="0.25">
      <c r="A16263" t="s">
        <v>254</v>
      </c>
      <c r="B16263" t="s">
        <v>272</v>
      </c>
      <c r="C16263" s="1">
        <v>0.29844924022776997</v>
      </c>
    </row>
    <row r="16264" spans="1:3" x14ac:dyDescent="0.25">
      <c r="A16264" t="s">
        <v>254</v>
      </c>
      <c r="B16264" t="s">
        <v>377</v>
      </c>
      <c r="C16264" s="1">
        <v>0.29763866691461799</v>
      </c>
    </row>
    <row r="16265" spans="1:3" x14ac:dyDescent="0.25">
      <c r="A16265" t="s">
        <v>254</v>
      </c>
      <c r="B16265" t="s">
        <v>153</v>
      </c>
      <c r="C16265" s="1">
        <v>0.33870766966856303</v>
      </c>
    </row>
    <row r="16266" spans="1:3" x14ac:dyDescent="0.25">
      <c r="A16266" t="s">
        <v>255</v>
      </c>
      <c r="B16266" t="s">
        <v>162</v>
      </c>
      <c r="C16266" s="1">
        <v>0.33364769828916102</v>
      </c>
    </row>
    <row r="16267" spans="1:3" x14ac:dyDescent="0.25">
      <c r="A16267" t="s">
        <v>255</v>
      </c>
      <c r="B16267" t="s">
        <v>303</v>
      </c>
      <c r="C16267" s="1">
        <v>0.29704437007951401</v>
      </c>
    </row>
    <row r="16268" spans="1:3" x14ac:dyDescent="0.25">
      <c r="A16268" t="s">
        <v>255</v>
      </c>
      <c r="B16268" t="s">
        <v>192</v>
      </c>
      <c r="C16268" s="1">
        <v>0.30870031690871003</v>
      </c>
    </row>
    <row r="16269" spans="1:3" x14ac:dyDescent="0.25">
      <c r="A16269" t="s">
        <v>255</v>
      </c>
      <c r="B16269" t="s">
        <v>219</v>
      </c>
      <c r="C16269" s="1">
        <v>0.30649948290262302</v>
      </c>
    </row>
    <row r="16270" spans="1:3" x14ac:dyDescent="0.25">
      <c r="A16270" t="s">
        <v>255</v>
      </c>
      <c r="B16270" t="s">
        <v>344</v>
      </c>
      <c r="C16270" s="1">
        <v>0.30196945174629802</v>
      </c>
    </row>
    <row r="16271" spans="1:3" x14ac:dyDescent="0.25">
      <c r="A16271" t="s">
        <v>255</v>
      </c>
      <c r="B16271" t="s">
        <v>152</v>
      </c>
      <c r="C16271" s="1">
        <v>0.32239390783509903</v>
      </c>
    </row>
    <row r="16272" spans="1:3" x14ac:dyDescent="0.25">
      <c r="A16272" t="s">
        <v>255</v>
      </c>
      <c r="B16272" t="s">
        <v>365</v>
      </c>
      <c r="C16272" s="1">
        <v>0.30014728827252901</v>
      </c>
    </row>
    <row r="16273" spans="1:3" x14ac:dyDescent="0.25">
      <c r="A16273" t="s">
        <v>255</v>
      </c>
      <c r="B16273" t="s">
        <v>256</v>
      </c>
      <c r="C16273" s="1">
        <v>0.30159852742621901</v>
      </c>
    </row>
    <row r="16274" spans="1:3" x14ac:dyDescent="0.25">
      <c r="A16274" t="s">
        <v>255</v>
      </c>
      <c r="B16274" t="s">
        <v>261</v>
      </c>
      <c r="C16274" s="1">
        <v>0.29086341591047299</v>
      </c>
    </row>
    <row r="16275" spans="1:3" x14ac:dyDescent="0.25">
      <c r="A16275" t="s">
        <v>255</v>
      </c>
      <c r="B16275" t="s">
        <v>263</v>
      </c>
      <c r="C16275" s="1">
        <v>0.30419696625269599</v>
      </c>
    </row>
    <row r="16276" spans="1:3" x14ac:dyDescent="0.25">
      <c r="A16276" t="s">
        <v>255</v>
      </c>
      <c r="B16276" t="s">
        <v>373</v>
      </c>
      <c r="C16276" s="1">
        <v>0.295733907204556</v>
      </c>
    </row>
    <row r="16277" spans="1:3" x14ac:dyDescent="0.25">
      <c r="A16277" t="s">
        <v>255</v>
      </c>
      <c r="B16277" t="s">
        <v>265</v>
      </c>
      <c r="C16277" s="1">
        <v>0.32337530535762998</v>
      </c>
    </row>
    <row r="16278" spans="1:3" x14ac:dyDescent="0.25">
      <c r="A16278" t="s">
        <v>255</v>
      </c>
      <c r="B16278" t="s">
        <v>266</v>
      </c>
      <c r="C16278" s="1">
        <v>0.31267223900288899</v>
      </c>
    </row>
    <row r="16279" spans="1:3" x14ac:dyDescent="0.25">
      <c r="A16279" t="s">
        <v>255</v>
      </c>
      <c r="B16279" t="s">
        <v>267</v>
      </c>
      <c r="C16279" s="1">
        <v>0.31092515925784098</v>
      </c>
    </row>
    <row r="16280" spans="1:3" x14ac:dyDescent="0.25">
      <c r="A16280" t="s">
        <v>255</v>
      </c>
      <c r="B16280" t="s">
        <v>268</v>
      </c>
      <c r="C16280" s="1">
        <v>0.29047362576448998</v>
      </c>
    </row>
    <row r="16281" spans="1:3" x14ac:dyDescent="0.25">
      <c r="A16281" t="s">
        <v>255</v>
      </c>
      <c r="B16281" t="s">
        <v>269</v>
      </c>
      <c r="C16281" s="1">
        <v>0.29502262358295001</v>
      </c>
    </row>
    <row r="16282" spans="1:3" x14ac:dyDescent="0.25">
      <c r="A16282" t="s">
        <v>255</v>
      </c>
      <c r="B16282" t="s">
        <v>271</v>
      </c>
      <c r="C16282" s="1">
        <v>0.313502253610844</v>
      </c>
    </row>
    <row r="16283" spans="1:3" x14ac:dyDescent="0.25">
      <c r="A16283" t="s">
        <v>255</v>
      </c>
      <c r="B16283" t="s">
        <v>375</v>
      </c>
      <c r="C16283" s="1">
        <v>0.300701899456504</v>
      </c>
    </row>
    <row r="16284" spans="1:3" x14ac:dyDescent="0.25">
      <c r="A16284" t="s">
        <v>255</v>
      </c>
      <c r="B16284" t="s">
        <v>272</v>
      </c>
      <c r="C16284" s="1">
        <v>0.32448436831670202</v>
      </c>
    </row>
    <row r="16285" spans="1:3" x14ac:dyDescent="0.25">
      <c r="A16285" t="s">
        <v>255</v>
      </c>
      <c r="B16285" t="s">
        <v>153</v>
      </c>
      <c r="C16285" s="1">
        <v>0.34742813058809202</v>
      </c>
    </row>
    <row r="16286" spans="1:3" x14ac:dyDescent="0.25">
      <c r="A16286" t="s">
        <v>365</v>
      </c>
      <c r="B16286" t="s">
        <v>162</v>
      </c>
      <c r="C16286" s="1">
        <v>0.32419797005898598</v>
      </c>
    </row>
    <row r="16287" spans="1:3" x14ac:dyDescent="0.25">
      <c r="A16287" t="s">
        <v>365</v>
      </c>
      <c r="B16287" t="s">
        <v>118</v>
      </c>
      <c r="C16287" s="1">
        <v>0.29879064611944101</v>
      </c>
    </row>
    <row r="16288" spans="1:3" x14ac:dyDescent="0.25">
      <c r="A16288" t="s">
        <v>365</v>
      </c>
      <c r="B16288" t="s">
        <v>303</v>
      </c>
      <c r="C16288" s="1">
        <v>0.33404311781637303</v>
      </c>
    </row>
    <row r="16289" spans="1:3" x14ac:dyDescent="0.25">
      <c r="A16289" t="s">
        <v>365</v>
      </c>
      <c r="B16289" t="s">
        <v>304</v>
      </c>
      <c r="C16289" s="1">
        <v>0.30830934632163698</v>
      </c>
    </row>
    <row r="16290" spans="1:3" x14ac:dyDescent="0.25">
      <c r="A16290" t="s">
        <v>365</v>
      </c>
      <c r="B16290" t="s">
        <v>192</v>
      </c>
      <c r="C16290" s="1">
        <v>0.30223799720877198</v>
      </c>
    </row>
    <row r="16291" spans="1:3" x14ac:dyDescent="0.25">
      <c r="A16291" t="s">
        <v>365</v>
      </c>
      <c r="B16291" t="s">
        <v>219</v>
      </c>
      <c r="C16291" s="1">
        <v>0.34849210149024701</v>
      </c>
    </row>
    <row r="16292" spans="1:3" x14ac:dyDescent="0.25">
      <c r="A16292" t="s">
        <v>365</v>
      </c>
      <c r="B16292" t="s">
        <v>344</v>
      </c>
      <c r="C16292" s="1">
        <v>0.31043474992136</v>
      </c>
    </row>
    <row r="16293" spans="1:3" x14ac:dyDescent="0.25">
      <c r="A16293" t="s">
        <v>365</v>
      </c>
      <c r="B16293" t="s">
        <v>401</v>
      </c>
      <c r="C16293" s="1">
        <v>0.32802169802366099</v>
      </c>
    </row>
    <row r="16294" spans="1:3" x14ac:dyDescent="0.25">
      <c r="A16294" t="s">
        <v>365</v>
      </c>
      <c r="B16294" t="s">
        <v>403</v>
      </c>
      <c r="C16294" s="1">
        <v>0.34230321241073203</v>
      </c>
    </row>
    <row r="16295" spans="1:3" x14ac:dyDescent="0.25">
      <c r="A16295" t="s">
        <v>365</v>
      </c>
      <c r="B16295" t="s">
        <v>152</v>
      </c>
      <c r="C16295" s="1">
        <v>0.29106161280982701</v>
      </c>
    </row>
    <row r="16296" spans="1:3" x14ac:dyDescent="0.25">
      <c r="A16296" t="s">
        <v>365</v>
      </c>
      <c r="B16296" t="s">
        <v>404</v>
      </c>
      <c r="C16296" s="1">
        <v>0.342125952681404</v>
      </c>
    </row>
    <row r="16297" spans="1:3" x14ac:dyDescent="0.25">
      <c r="A16297" t="s">
        <v>365</v>
      </c>
      <c r="B16297" t="s">
        <v>367</v>
      </c>
      <c r="C16297" s="1">
        <v>0.29980623303932702</v>
      </c>
    </row>
    <row r="16298" spans="1:3" x14ac:dyDescent="0.25">
      <c r="A16298" t="s">
        <v>365</v>
      </c>
      <c r="B16298" t="s">
        <v>368</v>
      </c>
      <c r="C16298" s="1">
        <v>0.32462863734206499</v>
      </c>
    </row>
    <row r="16299" spans="1:3" x14ac:dyDescent="0.25">
      <c r="A16299" t="s">
        <v>365</v>
      </c>
      <c r="B16299" t="s">
        <v>416</v>
      </c>
      <c r="C16299" s="1">
        <v>0.30905375041317901</v>
      </c>
    </row>
    <row r="16300" spans="1:3" x14ac:dyDescent="0.25">
      <c r="A16300" t="s">
        <v>365</v>
      </c>
      <c r="B16300" t="s">
        <v>369</v>
      </c>
      <c r="C16300" s="1">
        <v>0.34543980518725298</v>
      </c>
    </row>
    <row r="16301" spans="1:3" x14ac:dyDescent="0.25">
      <c r="A16301" t="s">
        <v>365</v>
      </c>
      <c r="B16301" t="s">
        <v>371</v>
      </c>
      <c r="C16301" s="1">
        <v>0.31659447148666398</v>
      </c>
    </row>
    <row r="16302" spans="1:3" x14ac:dyDescent="0.25">
      <c r="A16302" t="s">
        <v>365</v>
      </c>
      <c r="B16302" t="s">
        <v>405</v>
      </c>
      <c r="C16302" s="1">
        <v>0.32813608118414</v>
      </c>
    </row>
    <row r="16303" spans="1:3" x14ac:dyDescent="0.25">
      <c r="A16303" t="s">
        <v>365</v>
      </c>
      <c r="B16303" t="s">
        <v>261</v>
      </c>
      <c r="C16303" s="1">
        <v>0.34208805642907297</v>
      </c>
    </row>
    <row r="16304" spans="1:3" x14ac:dyDescent="0.25">
      <c r="A16304" t="s">
        <v>365</v>
      </c>
      <c r="B16304" t="s">
        <v>262</v>
      </c>
      <c r="C16304" s="1">
        <v>0.352790162817395</v>
      </c>
    </row>
    <row r="16305" spans="1:3" x14ac:dyDescent="0.25">
      <c r="A16305" t="s">
        <v>365</v>
      </c>
      <c r="B16305" t="s">
        <v>417</v>
      </c>
      <c r="C16305" s="1">
        <v>0.33187197359084603</v>
      </c>
    </row>
    <row r="16306" spans="1:3" x14ac:dyDescent="0.25">
      <c r="A16306" t="s">
        <v>365</v>
      </c>
      <c r="B16306" t="s">
        <v>264</v>
      </c>
      <c r="C16306" s="1">
        <v>0.31695933344803701</v>
      </c>
    </row>
    <row r="16307" spans="1:3" x14ac:dyDescent="0.25">
      <c r="A16307" t="s">
        <v>365</v>
      </c>
      <c r="B16307" t="s">
        <v>372</v>
      </c>
      <c r="C16307" s="1">
        <v>0.33714152706841299</v>
      </c>
    </row>
    <row r="16308" spans="1:3" x14ac:dyDescent="0.25">
      <c r="A16308" t="s">
        <v>365</v>
      </c>
      <c r="B16308" t="s">
        <v>383</v>
      </c>
      <c r="C16308" s="1">
        <v>0.36946549623597902</v>
      </c>
    </row>
    <row r="16309" spans="1:3" x14ac:dyDescent="0.25">
      <c r="A16309" t="s">
        <v>365</v>
      </c>
      <c r="B16309" t="s">
        <v>265</v>
      </c>
      <c r="C16309" s="1">
        <v>0.29971631202132198</v>
      </c>
    </row>
    <row r="16310" spans="1:3" x14ac:dyDescent="0.25">
      <c r="A16310" t="s">
        <v>365</v>
      </c>
      <c r="B16310" t="s">
        <v>406</v>
      </c>
      <c r="C16310" s="1">
        <v>0.293738872979245</v>
      </c>
    </row>
    <row r="16311" spans="1:3" x14ac:dyDescent="0.25">
      <c r="A16311" t="s">
        <v>365</v>
      </c>
      <c r="B16311" t="s">
        <v>266</v>
      </c>
      <c r="C16311" s="1">
        <v>0.31374669660364601</v>
      </c>
    </row>
    <row r="16312" spans="1:3" x14ac:dyDescent="0.25">
      <c r="A16312" t="s">
        <v>365</v>
      </c>
      <c r="B16312" t="s">
        <v>267</v>
      </c>
      <c r="C16312" s="1">
        <v>0.323145354182376</v>
      </c>
    </row>
    <row r="16313" spans="1:3" x14ac:dyDescent="0.25">
      <c r="A16313" t="s">
        <v>365</v>
      </c>
      <c r="B16313" t="s">
        <v>268</v>
      </c>
      <c r="C16313" s="1">
        <v>0.31947474621720001</v>
      </c>
    </row>
    <row r="16314" spans="1:3" x14ac:dyDescent="0.25">
      <c r="A16314" t="s">
        <v>365</v>
      </c>
      <c r="B16314" t="s">
        <v>271</v>
      </c>
      <c r="C16314" s="1">
        <v>0.30646155593035401</v>
      </c>
    </row>
    <row r="16315" spans="1:3" x14ac:dyDescent="0.25">
      <c r="A16315" t="s">
        <v>365</v>
      </c>
      <c r="B16315" t="s">
        <v>407</v>
      </c>
      <c r="C16315" s="1">
        <v>0.35430449986268903</v>
      </c>
    </row>
    <row r="16316" spans="1:3" x14ac:dyDescent="0.25">
      <c r="A16316" t="s">
        <v>365</v>
      </c>
      <c r="B16316" t="s">
        <v>375</v>
      </c>
      <c r="C16316" s="1">
        <v>0.305980483903596</v>
      </c>
    </row>
    <row r="16317" spans="1:3" x14ac:dyDescent="0.25">
      <c r="A16317" t="s">
        <v>365</v>
      </c>
      <c r="B16317" t="s">
        <v>418</v>
      </c>
      <c r="C16317" s="1">
        <v>0.33106597922012498</v>
      </c>
    </row>
    <row r="16318" spans="1:3" x14ac:dyDescent="0.25">
      <c r="A16318" t="s">
        <v>365</v>
      </c>
      <c r="B16318" t="s">
        <v>272</v>
      </c>
      <c r="C16318" s="1">
        <v>0.31971759675032901</v>
      </c>
    </row>
    <row r="16319" spans="1:3" x14ac:dyDescent="0.25">
      <c r="A16319" t="s">
        <v>365</v>
      </c>
      <c r="B16319" t="s">
        <v>431</v>
      </c>
      <c r="C16319" s="1">
        <v>0.31185267573863201</v>
      </c>
    </row>
    <row r="16320" spans="1:3" x14ac:dyDescent="0.25">
      <c r="A16320" t="s">
        <v>365</v>
      </c>
      <c r="B16320" t="s">
        <v>408</v>
      </c>
      <c r="C16320" s="1">
        <v>0.33315581352553197</v>
      </c>
    </row>
    <row r="16321" spans="1:3" x14ac:dyDescent="0.25">
      <c r="A16321" t="s">
        <v>365</v>
      </c>
      <c r="B16321" t="s">
        <v>153</v>
      </c>
      <c r="C16321" s="1">
        <v>0.30849411172852798</v>
      </c>
    </row>
    <row r="16322" spans="1:3" x14ac:dyDescent="0.25">
      <c r="A16322" t="s">
        <v>256</v>
      </c>
      <c r="B16322" t="s">
        <v>162</v>
      </c>
      <c r="C16322" s="1">
        <v>0.31541119409820501</v>
      </c>
    </row>
    <row r="16323" spans="1:3" x14ac:dyDescent="0.25">
      <c r="A16323" t="s">
        <v>256</v>
      </c>
      <c r="B16323" t="s">
        <v>192</v>
      </c>
      <c r="C16323" s="1">
        <v>0.292651010226334</v>
      </c>
    </row>
    <row r="16324" spans="1:3" x14ac:dyDescent="0.25">
      <c r="A16324" t="s">
        <v>256</v>
      </c>
      <c r="B16324" t="s">
        <v>152</v>
      </c>
      <c r="C16324" s="1">
        <v>0.29829974004131599</v>
      </c>
    </row>
    <row r="16325" spans="1:3" x14ac:dyDescent="0.25">
      <c r="A16325" t="s">
        <v>256</v>
      </c>
      <c r="B16325" t="s">
        <v>263</v>
      </c>
      <c r="C16325" s="1">
        <v>0.30031258821943602</v>
      </c>
    </row>
    <row r="16326" spans="1:3" x14ac:dyDescent="0.25">
      <c r="A16326" t="s">
        <v>256</v>
      </c>
      <c r="B16326" t="s">
        <v>265</v>
      </c>
      <c r="C16326" s="1">
        <v>0.294766275389581</v>
      </c>
    </row>
    <row r="16327" spans="1:3" x14ac:dyDescent="0.25">
      <c r="A16327" t="s">
        <v>256</v>
      </c>
      <c r="B16327" t="s">
        <v>266</v>
      </c>
      <c r="C16327" s="1">
        <v>0.28966681359946</v>
      </c>
    </row>
    <row r="16328" spans="1:3" x14ac:dyDescent="0.25">
      <c r="A16328" t="s">
        <v>256</v>
      </c>
      <c r="B16328" t="s">
        <v>269</v>
      </c>
      <c r="C16328" s="1">
        <v>0.30147326896828602</v>
      </c>
    </row>
    <row r="16329" spans="1:3" x14ac:dyDescent="0.25">
      <c r="A16329" t="s">
        <v>256</v>
      </c>
      <c r="B16329" t="s">
        <v>271</v>
      </c>
      <c r="C16329" s="1">
        <v>0.29469958841087801</v>
      </c>
    </row>
    <row r="16330" spans="1:3" x14ac:dyDescent="0.25">
      <c r="A16330" t="s">
        <v>256</v>
      </c>
      <c r="B16330" t="s">
        <v>272</v>
      </c>
      <c r="C16330" s="1">
        <v>0.29182734266321297</v>
      </c>
    </row>
    <row r="16331" spans="1:3" x14ac:dyDescent="0.25">
      <c r="A16331" t="s">
        <v>256</v>
      </c>
      <c r="B16331" t="s">
        <v>153</v>
      </c>
      <c r="C16331" s="1">
        <v>0.34368180542994903</v>
      </c>
    </row>
    <row r="16332" spans="1:3" x14ac:dyDescent="0.25">
      <c r="A16332" t="s">
        <v>404</v>
      </c>
      <c r="B16332" t="s">
        <v>162</v>
      </c>
      <c r="C16332" s="1">
        <v>0.32296142687277002</v>
      </c>
    </row>
    <row r="16333" spans="1:3" x14ac:dyDescent="0.25">
      <c r="A16333" t="s">
        <v>404</v>
      </c>
      <c r="B16333" t="s">
        <v>303</v>
      </c>
      <c r="C16333" s="1">
        <v>0.29262814793806502</v>
      </c>
    </row>
    <row r="16334" spans="1:3" x14ac:dyDescent="0.25">
      <c r="A16334" t="s">
        <v>404</v>
      </c>
      <c r="B16334" t="s">
        <v>219</v>
      </c>
      <c r="C16334" s="1">
        <v>0.31524475187085699</v>
      </c>
    </row>
    <row r="16335" spans="1:3" x14ac:dyDescent="0.25">
      <c r="A16335" t="s">
        <v>404</v>
      </c>
      <c r="B16335" t="s">
        <v>344</v>
      </c>
      <c r="C16335" s="1">
        <v>0.30006087377629198</v>
      </c>
    </row>
    <row r="16336" spans="1:3" x14ac:dyDescent="0.25">
      <c r="A16336" t="s">
        <v>404</v>
      </c>
      <c r="B16336" t="s">
        <v>401</v>
      </c>
      <c r="C16336" s="1">
        <v>0.31231032769051997</v>
      </c>
    </row>
    <row r="16337" spans="1:3" x14ac:dyDescent="0.25">
      <c r="A16337" t="s">
        <v>404</v>
      </c>
      <c r="B16337" t="s">
        <v>403</v>
      </c>
      <c r="C16337" s="1">
        <v>0.318786796528647</v>
      </c>
    </row>
    <row r="16338" spans="1:3" x14ac:dyDescent="0.25">
      <c r="A16338" t="s">
        <v>404</v>
      </c>
      <c r="B16338" t="s">
        <v>368</v>
      </c>
      <c r="C16338" s="1">
        <v>0.29820190000588598</v>
      </c>
    </row>
    <row r="16339" spans="1:3" x14ac:dyDescent="0.25">
      <c r="A16339" t="s">
        <v>404</v>
      </c>
      <c r="B16339" t="s">
        <v>371</v>
      </c>
      <c r="C16339" s="1">
        <v>0.300416147307976</v>
      </c>
    </row>
    <row r="16340" spans="1:3" x14ac:dyDescent="0.25">
      <c r="A16340" t="s">
        <v>404</v>
      </c>
      <c r="B16340" t="s">
        <v>405</v>
      </c>
      <c r="C16340" s="1">
        <v>0.30625553719052301</v>
      </c>
    </row>
    <row r="16341" spans="1:3" x14ac:dyDescent="0.25">
      <c r="A16341" t="s">
        <v>404</v>
      </c>
      <c r="B16341" t="s">
        <v>261</v>
      </c>
      <c r="C16341" s="1">
        <v>0.31838426076045501</v>
      </c>
    </row>
    <row r="16342" spans="1:3" x14ac:dyDescent="0.25">
      <c r="A16342" t="s">
        <v>404</v>
      </c>
      <c r="B16342" t="s">
        <v>262</v>
      </c>
      <c r="C16342" s="1">
        <v>0.31215982759960698</v>
      </c>
    </row>
    <row r="16343" spans="1:3" x14ac:dyDescent="0.25">
      <c r="A16343" t="s">
        <v>404</v>
      </c>
      <c r="B16343" t="s">
        <v>264</v>
      </c>
      <c r="C16343" s="1">
        <v>0.297116475839036</v>
      </c>
    </row>
    <row r="16344" spans="1:3" x14ac:dyDescent="0.25">
      <c r="A16344" t="s">
        <v>404</v>
      </c>
      <c r="B16344" t="s">
        <v>372</v>
      </c>
      <c r="C16344" s="1">
        <v>0.31876328119038999</v>
      </c>
    </row>
    <row r="16345" spans="1:3" x14ac:dyDescent="0.25">
      <c r="A16345" t="s">
        <v>404</v>
      </c>
      <c r="B16345" t="s">
        <v>383</v>
      </c>
      <c r="C16345" s="1">
        <v>0.31946340273220197</v>
      </c>
    </row>
    <row r="16346" spans="1:3" x14ac:dyDescent="0.25">
      <c r="A16346" t="s">
        <v>404</v>
      </c>
      <c r="B16346" t="s">
        <v>268</v>
      </c>
      <c r="C16346" s="1">
        <v>0.32393845104476598</v>
      </c>
    </row>
    <row r="16347" spans="1:3" x14ac:dyDescent="0.25">
      <c r="A16347" t="s">
        <v>404</v>
      </c>
      <c r="B16347" t="s">
        <v>407</v>
      </c>
      <c r="C16347" s="1">
        <v>0.32185127163496802</v>
      </c>
    </row>
    <row r="16348" spans="1:3" x14ac:dyDescent="0.25">
      <c r="A16348" t="s">
        <v>404</v>
      </c>
      <c r="B16348" t="s">
        <v>375</v>
      </c>
      <c r="C16348" s="1">
        <v>0.28973057742672398</v>
      </c>
    </row>
    <row r="16349" spans="1:3" x14ac:dyDescent="0.25">
      <c r="A16349" t="s">
        <v>404</v>
      </c>
      <c r="B16349" t="s">
        <v>431</v>
      </c>
      <c r="C16349" s="1">
        <v>0.30737898226605098</v>
      </c>
    </row>
    <row r="16350" spans="1:3" x14ac:dyDescent="0.25">
      <c r="A16350" t="s">
        <v>404</v>
      </c>
      <c r="B16350" t="s">
        <v>408</v>
      </c>
      <c r="C16350" s="1">
        <v>0.31001405994306802</v>
      </c>
    </row>
    <row r="16351" spans="1:3" x14ac:dyDescent="0.25">
      <c r="A16351" t="s">
        <v>366</v>
      </c>
      <c r="B16351" t="s">
        <v>219</v>
      </c>
      <c r="C16351" s="1">
        <v>0.29014116758260999</v>
      </c>
    </row>
    <row r="16352" spans="1:3" x14ac:dyDescent="0.25">
      <c r="A16352" t="s">
        <v>366</v>
      </c>
      <c r="B16352" t="s">
        <v>368</v>
      </c>
      <c r="C16352" s="1">
        <v>0.34510541348413099</v>
      </c>
    </row>
    <row r="16353" spans="1:3" x14ac:dyDescent="0.25">
      <c r="A16353" t="s">
        <v>366</v>
      </c>
      <c r="B16353" t="s">
        <v>261</v>
      </c>
      <c r="C16353" s="1">
        <v>0.320444096498614</v>
      </c>
    </row>
    <row r="16354" spans="1:3" x14ac:dyDescent="0.25">
      <c r="A16354" t="s">
        <v>366</v>
      </c>
      <c r="B16354" t="s">
        <v>265</v>
      </c>
      <c r="C16354" s="1">
        <v>0.29809406308098002</v>
      </c>
    </row>
    <row r="16355" spans="1:3" x14ac:dyDescent="0.25">
      <c r="A16355" t="s">
        <v>366</v>
      </c>
      <c r="B16355" t="s">
        <v>267</v>
      </c>
      <c r="C16355" s="1">
        <v>0.29595454930589299</v>
      </c>
    </row>
    <row r="16356" spans="1:3" x14ac:dyDescent="0.25">
      <c r="A16356" t="s">
        <v>366</v>
      </c>
      <c r="B16356" t="s">
        <v>271</v>
      </c>
      <c r="C16356" s="1">
        <v>0.34566138292604298</v>
      </c>
    </row>
    <row r="16357" spans="1:3" x14ac:dyDescent="0.25">
      <c r="A16357" t="s">
        <v>366</v>
      </c>
      <c r="B16357" t="s">
        <v>272</v>
      </c>
      <c r="C16357" s="1">
        <v>0.29087494161447602</v>
      </c>
    </row>
    <row r="16358" spans="1:3" x14ac:dyDescent="0.25">
      <c r="A16358" t="s">
        <v>257</v>
      </c>
      <c r="B16358" t="s">
        <v>162</v>
      </c>
      <c r="C16358" s="1">
        <v>0.28986686887339602</v>
      </c>
    </row>
    <row r="16359" spans="1:3" x14ac:dyDescent="0.25">
      <c r="A16359" t="s">
        <v>257</v>
      </c>
      <c r="B16359" t="s">
        <v>152</v>
      </c>
      <c r="C16359" s="1">
        <v>0.29268315511182802</v>
      </c>
    </row>
    <row r="16360" spans="1:3" x14ac:dyDescent="0.25">
      <c r="A16360" t="s">
        <v>257</v>
      </c>
      <c r="B16360" t="s">
        <v>263</v>
      </c>
      <c r="C16360" s="1">
        <v>0.30451017163481497</v>
      </c>
    </row>
    <row r="16361" spans="1:3" x14ac:dyDescent="0.25">
      <c r="A16361" t="s">
        <v>257</v>
      </c>
      <c r="B16361" t="s">
        <v>265</v>
      </c>
      <c r="C16361" s="1">
        <v>0.311173350927056</v>
      </c>
    </row>
    <row r="16362" spans="1:3" x14ac:dyDescent="0.25">
      <c r="A16362" t="s">
        <v>257</v>
      </c>
      <c r="B16362" t="s">
        <v>266</v>
      </c>
      <c r="C16362" s="1">
        <v>0.30737853680566501</v>
      </c>
    </row>
    <row r="16363" spans="1:3" x14ac:dyDescent="0.25">
      <c r="A16363" t="s">
        <v>257</v>
      </c>
      <c r="B16363" t="s">
        <v>267</v>
      </c>
      <c r="C16363" s="1">
        <v>0.31652958374949203</v>
      </c>
    </row>
    <row r="16364" spans="1:3" x14ac:dyDescent="0.25">
      <c r="A16364" t="s">
        <v>257</v>
      </c>
      <c r="B16364" t="s">
        <v>271</v>
      </c>
      <c r="C16364" s="1">
        <v>0.33939038821274797</v>
      </c>
    </row>
    <row r="16365" spans="1:3" x14ac:dyDescent="0.25">
      <c r="A16365" t="s">
        <v>257</v>
      </c>
      <c r="B16365" t="s">
        <v>272</v>
      </c>
      <c r="C16365" s="1">
        <v>0.307140655709493</v>
      </c>
    </row>
    <row r="16366" spans="1:3" x14ac:dyDescent="0.25">
      <c r="A16366" t="s">
        <v>257</v>
      </c>
      <c r="B16366" t="s">
        <v>153</v>
      </c>
      <c r="C16366" s="1">
        <v>0.35582899557665898</v>
      </c>
    </row>
    <row r="16367" spans="1:3" x14ac:dyDescent="0.25">
      <c r="A16367" t="s">
        <v>367</v>
      </c>
      <c r="B16367" t="s">
        <v>219</v>
      </c>
      <c r="C16367" s="1">
        <v>0.30973868139729599</v>
      </c>
    </row>
    <row r="16368" spans="1:3" x14ac:dyDescent="0.25">
      <c r="A16368" t="s">
        <v>367</v>
      </c>
      <c r="B16368" t="s">
        <v>152</v>
      </c>
      <c r="C16368" s="1">
        <v>0.31458763304640103</v>
      </c>
    </row>
    <row r="16369" spans="1:3" x14ac:dyDescent="0.25">
      <c r="A16369" t="s">
        <v>367</v>
      </c>
      <c r="B16369" t="s">
        <v>369</v>
      </c>
      <c r="C16369" s="1">
        <v>0.29051543084190301</v>
      </c>
    </row>
    <row r="16370" spans="1:3" x14ac:dyDescent="0.25">
      <c r="A16370" t="s">
        <v>367</v>
      </c>
      <c r="B16370" t="s">
        <v>261</v>
      </c>
      <c r="C16370" s="1">
        <v>0.31607614998862299</v>
      </c>
    </row>
    <row r="16371" spans="1:3" x14ac:dyDescent="0.25">
      <c r="A16371" t="s">
        <v>367</v>
      </c>
      <c r="B16371" t="s">
        <v>265</v>
      </c>
      <c r="C16371" s="1">
        <v>0.31337659955949598</v>
      </c>
    </row>
    <row r="16372" spans="1:3" x14ac:dyDescent="0.25">
      <c r="A16372" t="s">
        <v>367</v>
      </c>
      <c r="B16372" t="s">
        <v>266</v>
      </c>
      <c r="C16372" s="1">
        <v>0.30686040801618297</v>
      </c>
    </row>
    <row r="16373" spans="1:3" x14ac:dyDescent="0.25">
      <c r="A16373" t="s">
        <v>367</v>
      </c>
      <c r="B16373" t="s">
        <v>271</v>
      </c>
      <c r="C16373" s="1">
        <v>0.30595945607126301</v>
      </c>
    </row>
    <row r="16374" spans="1:3" x14ac:dyDescent="0.25">
      <c r="A16374" t="s">
        <v>367</v>
      </c>
      <c r="B16374" t="s">
        <v>272</v>
      </c>
      <c r="C16374" s="1">
        <v>0.29162389905431502</v>
      </c>
    </row>
    <row r="16375" spans="1:3" x14ac:dyDescent="0.25">
      <c r="A16375" t="s">
        <v>367</v>
      </c>
      <c r="B16375" t="s">
        <v>153</v>
      </c>
      <c r="C16375" s="1">
        <v>0.32223641057920799</v>
      </c>
    </row>
    <row r="16376" spans="1:3" x14ac:dyDescent="0.25">
      <c r="A16376" t="s">
        <v>368</v>
      </c>
      <c r="B16376" t="s">
        <v>219</v>
      </c>
      <c r="C16376" s="1">
        <v>0.33921659479313299</v>
      </c>
    </row>
    <row r="16377" spans="1:3" x14ac:dyDescent="0.25">
      <c r="A16377" t="s">
        <v>368</v>
      </c>
      <c r="B16377" t="s">
        <v>258</v>
      </c>
      <c r="C16377" s="1">
        <v>0.29528155702581199</v>
      </c>
    </row>
    <row r="16378" spans="1:3" x14ac:dyDescent="0.25">
      <c r="A16378" t="s">
        <v>368</v>
      </c>
      <c r="B16378" t="s">
        <v>416</v>
      </c>
      <c r="C16378" s="1">
        <v>0.29450803373388301</v>
      </c>
    </row>
    <row r="16379" spans="1:3" x14ac:dyDescent="0.25">
      <c r="A16379" t="s">
        <v>368</v>
      </c>
      <c r="B16379" t="s">
        <v>369</v>
      </c>
      <c r="C16379" s="1">
        <v>0.29345566364591402</v>
      </c>
    </row>
    <row r="16380" spans="1:3" x14ac:dyDescent="0.25">
      <c r="A16380" t="s">
        <v>368</v>
      </c>
      <c r="B16380" t="s">
        <v>261</v>
      </c>
      <c r="C16380" s="1">
        <v>0.35935696096835601</v>
      </c>
    </row>
    <row r="16381" spans="1:3" x14ac:dyDescent="0.25">
      <c r="A16381" t="s">
        <v>368</v>
      </c>
      <c r="B16381" t="s">
        <v>262</v>
      </c>
      <c r="C16381" s="1">
        <v>0.32060058601309999</v>
      </c>
    </row>
    <row r="16382" spans="1:3" x14ac:dyDescent="0.25">
      <c r="A16382" t="s">
        <v>368</v>
      </c>
      <c r="B16382" t="s">
        <v>383</v>
      </c>
      <c r="C16382" s="1">
        <v>0.32584500028979901</v>
      </c>
    </row>
    <row r="16383" spans="1:3" x14ac:dyDescent="0.25">
      <c r="A16383" t="s">
        <v>368</v>
      </c>
      <c r="B16383" t="s">
        <v>265</v>
      </c>
      <c r="C16383" s="1">
        <v>0.30958279982255499</v>
      </c>
    </row>
    <row r="16384" spans="1:3" x14ac:dyDescent="0.25">
      <c r="A16384" t="s">
        <v>368</v>
      </c>
      <c r="B16384" t="s">
        <v>266</v>
      </c>
      <c r="C16384" s="1">
        <v>0.29722850128662298</v>
      </c>
    </row>
    <row r="16385" spans="1:3" x14ac:dyDescent="0.25">
      <c r="A16385" t="s">
        <v>368</v>
      </c>
      <c r="B16385" t="s">
        <v>267</v>
      </c>
      <c r="C16385" s="1">
        <v>0.30591722442820002</v>
      </c>
    </row>
    <row r="16386" spans="1:3" x14ac:dyDescent="0.25">
      <c r="A16386" t="s">
        <v>368</v>
      </c>
      <c r="B16386" t="s">
        <v>271</v>
      </c>
      <c r="C16386" s="1">
        <v>0.34859665524618899</v>
      </c>
    </row>
    <row r="16387" spans="1:3" x14ac:dyDescent="0.25">
      <c r="A16387" t="s">
        <v>368</v>
      </c>
      <c r="B16387" t="s">
        <v>407</v>
      </c>
      <c r="C16387" s="1">
        <v>0.29411386451932398</v>
      </c>
    </row>
    <row r="16388" spans="1:3" x14ac:dyDescent="0.25">
      <c r="A16388" t="s">
        <v>368</v>
      </c>
      <c r="B16388" t="s">
        <v>272</v>
      </c>
      <c r="C16388" s="1">
        <v>0.307952519976947</v>
      </c>
    </row>
    <row r="16389" spans="1:3" x14ac:dyDescent="0.25">
      <c r="A16389" t="s">
        <v>368</v>
      </c>
      <c r="B16389" t="s">
        <v>153</v>
      </c>
      <c r="C16389" s="1">
        <v>0.29450012994964803</v>
      </c>
    </row>
    <row r="16390" spans="1:3" x14ac:dyDescent="0.25">
      <c r="A16390" t="s">
        <v>258</v>
      </c>
      <c r="B16390" t="s">
        <v>219</v>
      </c>
      <c r="C16390" s="1">
        <v>0.29488178933836001</v>
      </c>
    </row>
    <row r="16391" spans="1:3" x14ac:dyDescent="0.25">
      <c r="A16391" t="s">
        <v>258</v>
      </c>
      <c r="B16391" t="s">
        <v>261</v>
      </c>
      <c r="C16391" s="1">
        <v>0.300637499240475</v>
      </c>
    </row>
    <row r="16392" spans="1:3" x14ac:dyDescent="0.25">
      <c r="A16392" t="s">
        <v>258</v>
      </c>
      <c r="B16392" t="s">
        <v>265</v>
      </c>
      <c r="C16392" s="1">
        <v>0.30544625629174499</v>
      </c>
    </row>
    <row r="16393" spans="1:3" x14ac:dyDescent="0.25">
      <c r="A16393" t="s">
        <v>258</v>
      </c>
      <c r="B16393" t="s">
        <v>271</v>
      </c>
      <c r="C16393" s="1">
        <v>0.328301964124039</v>
      </c>
    </row>
    <row r="16394" spans="1:3" x14ac:dyDescent="0.25">
      <c r="A16394" t="s">
        <v>258</v>
      </c>
      <c r="B16394" t="s">
        <v>272</v>
      </c>
      <c r="C16394" s="1">
        <v>0.28915224102076997</v>
      </c>
    </row>
    <row r="16395" spans="1:3" x14ac:dyDescent="0.25">
      <c r="A16395" t="s">
        <v>259</v>
      </c>
      <c r="B16395" t="s">
        <v>162</v>
      </c>
      <c r="C16395" s="1">
        <v>0.30431677191343398</v>
      </c>
    </row>
    <row r="16396" spans="1:3" x14ac:dyDescent="0.25">
      <c r="A16396" t="s">
        <v>259</v>
      </c>
      <c r="B16396" t="s">
        <v>192</v>
      </c>
      <c r="C16396" s="1">
        <v>0.30821171185099999</v>
      </c>
    </row>
    <row r="16397" spans="1:3" x14ac:dyDescent="0.25">
      <c r="A16397" t="s">
        <v>259</v>
      </c>
      <c r="B16397" t="s">
        <v>152</v>
      </c>
      <c r="C16397" s="1">
        <v>0.30237618596027099</v>
      </c>
    </row>
    <row r="16398" spans="1:3" x14ac:dyDescent="0.25">
      <c r="A16398" t="s">
        <v>259</v>
      </c>
      <c r="B16398" t="s">
        <v>377</v>
      </c>
      <c r="C16398" s="1">
        <v>0.29249872054558701</v>
      </c>
    </row>
    <row r="16399" spans="1:3" x14ac:dyDescent="0.25">
      <c r="A16399" t="s">
        <v>259</v>
      </c>
      <c r="B16399" t="s">
        <v>153</v>
      </c>
      <c r="C16399" s="1">
        <v>0.32412182767734499</v>
      </c>
    </row>
    <row r="16400" spans="1:3" x14ac:dyDescent="0.25">
      <c r="A16400" t="s">
        <v>416</v>
      </c>
      <c r="B16400" t="s">
        <v>219</v>
      </c>
      <c r="C16400" s="1">
        <v>0.309507452982061</v>
      </c>
    </row>
    <row r="16401" spans="1:3" x14ac:dyDescent="0.25">
      <c r="A16401" t="s">
        <v>416</v>
      </c>
      <c r="B16401" t="s">
        <v>261</v>
      </c>
      <c r="C16401" s="1">
        <v>0.32414608215629698</v>
      </c>
    </row>
    <row r="16402" spans="1:3" x14ac:dyDescent="0.25">
      <c r="A16402" t="s">
        <v>416</v>
      </c>
      <c r="B16402" t="s">
        <v>267</v>
      </c>
      <c r="C16402" s="1">
        <v>0.328343753164348</v>
      </c>
    </row>
    <row r="16403" spans="1:3" x14ac:dyDescent="0.25">
      <c r="A16403" t="s">
        <v>416</v>
      </c>
      <c r="B16403" t="s">
        <v>271</v>
      </c>
      <c r="C16403" s="1">
        <v>0.33135727703689999</v>
      </c>
    </row>
    <row r="16404" spans="1:3" x14ac:dyDescent="0.25">
      <c r="A16404" t="s">
        <v>369</v>
      </c>
      <c r="B16404" t="s">
        <v>162</v>
      </c>
      <c r="C16404" s="1">
        <v>0.299348252683794</v>
      </c>
    </row>
    <row r="16405" spans="1:3" x14ac:dyDescent="0.25">
      <c r="A16405" t="s">
        <v>369</v>
      </c>
      <c r="B16405" t="s">
        <v>118</v>
      </c>
      <c r="C16405" s="1">
        <v>0.30095532289534699</v>
      </c>
    </row>
    <row r="16406" spans="1:3" x14ac:dyDescent="0.25">
      <c r="A16406" t="s">
        <v>369</v>
      </c>
      <c r="B16406" t="s">
        <v>303</v>
      </c>
      <c r="C16406" s="1">
        <v>0.31911415337591797</v>
      </c>
    </row>
    <row r="16407" spans="1:3" x14ac:dyDescent="0.25">
      <c r="A16407" t="s">
        <v>369</v>
      </c>
      <c r="B16407" t="s">
        <v>304</v>
      </c>
      <c r="C16407" s="1">
        <v>0.30917458490670502</v>
      </c>
    </row>
    <row r="16408" spans="1:3" x14ac:dyDescent="0.25">
      <c r="A16408" t="s">
        <v>369</v>
      </c>
      <c r="B16408" t="s">
        <v>192</v>
      </c>
      <c r="C16408" s="1">
        <v>0.29913089528759501</v>
      </c>
    </row>
    <row r="16409" spans="1:3" x14ac:dyDescent="0.25">
      <c r="A16409" t="s">
        <v>369</v>
      </c>
      <c r="B16409" t="s">
        <v>219</v>
      </c>
      <c r="C16409" s="1">
        <v>0.34421829773089402</v>
      </c>
    </row>
    <row r="16410" spans="1:3" x14ac:dyDescent="0.25">
      <c r="A16410" t="s">
        <v>369</v>
      </c>
      <c r="B16410" t="s">
        <v>152</v>
      </c>
      <c r="C16410" s="1">
        <v>0.30523947298452803</v>
      </c>
    </row>
    <row r="16411" spans="1:3" x14ac:dyDescent="0.25">
      <c r="A16411" t="s">
        <v>369</v>
      </c>
      <c r="B16411" t="s">
        <v>261</v>
      </c>
      <c r="C16411" s="1">
        <v>0.35873883165669801</v>
      </c>
    </row>
    <row r="16412" spans="1:3" x14ac:dyDescent="0.25">
      <c r="A16412" t="s">
        <v>369</v>
      </c>
      <c r="B16412" t="s">
        <v>262</v>
      </c>
      <c r="C16412" s="1">
        <v>0.33259914096242299</v>
      </c>
    </row>
    <row r="16413" spans="1:3" x14ac:dyDescent="0.25">
      <c r="A16413" t="s">
        <v>369</v>
      </c>
      <c r="B16413" t="s">
        <v>372</v>
      </c>
      <c r="C16413" s="1">
        <v>0.30510049581849902</v>
      </c>
    </row>
    <row r="16414" spans="1:3" x14ac:dyDescent="0.25">
      <c r="A16414" t="s">
        <v>369</v>
      </c>
      <c r="B16414" t="s">
        <v>383</v>
      </c>
      <c r="C16414" s="1">
        <v>0.34786250850406703</v>
      </c>
    </row>
    <row r="16415" spans="1:3" x14ac:dyDescent="0.25">
      <c r="A16415" t="s">
        <v>369</v>
      </c>
      <c r="B16415" t="s">
        <v>265</v>
      </c>
      <c r="C16415" s="1">
        <v>0.30920406244149101</v>
      </c>
    </row>
    <row r="16416" spans="1:3" x14ac:dyDescent="0.25">
      <c r="A16416" t="s">
        <v>369</v>
      </c>
      <c r="B16416" t="s">
        <v>266</v>
      </c>
      <c r="C16416" s="1">
        <v>0.30664724019387501</v>
      </c>
    </row>
    <row r="16417" spans="1:3" x14ac:dyDescent="0.25">
      <c r="A16417" t="s">
        <v>369</v>
      </c>
      <c r="B16417" t="s">
        <v>267</v>
      </c>
      <c r="C16417" s="1">
        <v>0.34124372800545499</v>
      </c>
    </row>
    <row r="16418" spans="1:3" x14ac:dyDescent="0.25">
      <c r="A16418" t="s">
        <v>369</v>
      </c>
      <c r="B16418" t="s">
        <v>268</v>
      </c>
      <c r="C16418" s="1">
        <v>0.28921998860515202</v>
      </c>
    </row>
    <row r="16419" spans="1:3" x14ac:dyDescent="0.25">
      <c r="A16419" t="s">
        <v>369</v>
      </c>
      <c r="B16419" t="s">
        <v>271</v>
      </c>
      <c r="C16419" s="1">
        <v>0.32235199818661298</v>
      </c>
    </row>
    <row r="16420" spans="1:3" x14ac:dyDescent="0.25">
      <c r="A16420" t="s">
        <v>369</v>
      </c>
      <c r="B16420" t="s">
        <v>407</v>
      </c>
      <c r="C16420" s="1">
        <v>0.30058577014052201</v>
      </c>
    </row>
    <row r="16421" spans="1:3" x14ac:dyDescent="0.25">
      <c r="A16421" t="s">
        <v>369</v>
      </c>
      <c r="B16421" t="s">
        <v>418</v>
      </c>
      <c r="C16421" s="1">
        <v>0.307811521822351</v>
      </c>
    </row>
    <row r="16422" spans="1:3" x14ac:dyDescent="0.25">
      <c r="A16422" t="s">
        <v>369</v>
      </c>
      <c r="B16422" t="s">
        <v>272</v>
      </c>
      <c r="C16422" s="1">
        <v>0.31689291575498402</v>
      </c>
    </row>
    <row r="16423" spans="1:3" x14ac:dyDescent="0.25">
      <c r="A16423" t="s">
        <v>369</v>
      </c>
      <c r="B16423" t="s">
        <v>408</v>
      </c>
      <c r="C16423" s="1">
        <v>0.305050071860273</v>
      </c>
    </row>
    <row r="16424" spans="1:3" x14ac:dyDescent="0.25">
      <c r="A16424" t="s">
        <v>369</v>
      </c>
      <c r="B16424" t="s">
        <v>153</v>
      </c>
      <c r="C16424" s="1">
        <v>0.31329733595329801</v>
      </c>
    </row>
    <row r="16425" spans="1:3" x14ac:dyDescent="0.25">
      <c r="A16425" t="s">
        <v>370</v>
      </c>
      <c r="B16425" t="s">
        <v>162</v>
      </c>
      <c r="C16425" s="1">
        <v>0.30108998987820601</v>
      </c>
    </row>
    <row r="16426" spans="1:3" x14ac:dyDescent="0.25">
      <c r="A16426" t="s">
        <v>370</v>
      </c>
      <c r="B16426" t="s">
        <v>303</v>
      </c>
      <c r="C16426" s="1">
        <v>0.301397601055438</v>
      </c>
    </row>
    <row r="16427" spans="1:3" x14ac:dyDescent="0.25">
      <c r="A16427" t="s">
        <v>370</v>
      </c>
      <c r="B16427" t="s">
        <v>219</v>
      </c>
      <c r="C16427" s="1">
        <v>0.29852628029668299</v>
      </c>
    </row>
    <row r="16428" spans="1:3" x14ac:dyDescent="0.25">
      <c r="A16428" t="s">
        <v>370</v>
      </c>
      <c r="B16428" t="s">
        <v>152</v>
      </c>
      <c r="C16428" s="1">
        <v>0.30280585403351101</v>
      </c>
    </row>
    <row r="16429" spans="1:3" x14ac:dyDescent="0.25">
      <c r="A16429" t="s">
        <v>260</v>
      </c>
      <c r="B16429" t="s">
        <v>192</v>
      </c>
      <c r="C16429" s="1">
        <v>0.30273890301368001</v>
      </c>
    </row>
    <row r="16430" spans="1:3" x14ac:dyDescent="0.25">
      <c r="A16430" t="s">
        <v>260</v>
      </c>
      <c r="B16430" t="s">
        <v>152</v>
      </c>
      <c r="C16430" s="1">
        <v>0.30562518878523798</v>
      </c>
    </row>
    <row r="16431" spans="1:3" x14ac:dyDescent="0.25">
      <c r="A16431" t="s">
        <v>260</v>
      </c>
      <c r="B16431" t="s">
        <v>153</v>
      </c>
      <c r="C16431" s="1">
        <v>0.30263704418648302</v>
      </c>
    </row>
    <row r="16432" spans="1:3" x14ac:dyDescent="0.25">
      <c r="A16432" t="s">
        <v>371</v>
      </c>
      <c r="B16432" t="s">
        <v>155</v>
      </c>
      <c r="C16432" s="1">
        <v>0.28899006294862201</v>
      </c>
    </row>
    <row r="16433" spans="1:3" x14ac:dyDescent="0.25">
      <c r="A16433" t="s">
        <v>371</v>
      </c>
      <c r="B16433" t="s">
        <v>162</v>
      </c>
      <c r="C16433" s="1">
        <v>0.32561912794147901</v>
      </c>
    </row>
    <row r="16434" spans="1:3" x14ac:dyDescent="0.25">
      <c r="A16434" t="s">
        <v>371</v>
      </c>
      <c r="B16434" t="s">
        <v>219</v>
      </c>
      <c r="C16434" s="1">
        <v>0.31780999354614098</v>
      </c>
    </row>
    <row r="16435" spans="1:3" x14ac:dyDescent="0.25">
      <c r="A16435" t="s">
        <v>371</v>
      </c>
      <c r="B16435" t="s">
        <v>261</v>
      </c>
      <c r="C16435" s="1">
        <v>0.30027869970537902</v>
      </c>
    </row>
    <row r="16436" spans="1:3" x14ac:dyDescent="0.25">
      <c r="A16436" t="s">
        <v>371</v>
      </c>
      <c r="B16436" t="s">
        <v>267</v>
      </c>
      <c r="C16436" s="1">
        <v>0.30697207261703402</v>
      </c>
    </row>
    <row r="16437" spans="1:3" x14ac:dyDescent="0.25">
      <c r="A16437" t="s">
        <v>371</v>
      </c>
      <c r="B16437" t="s">
        <v>268</v>
      </c>
      <c r="C16437" s="1">
        <v>0.289969669319875</v>
      </c>
    </row>
    <row r="16438" spans="1:3" x14ac:dyDescent="0.25">
      <c r="A16438" t="s">
        <v>371</v>
      </c>
      <c r="B16438" t="s">
        <v>271</v>
      </c>
      <c r="C16438" s="1">
        <v>0.31127457933868802</v>
      </c>
    </row>
    <row r="16439" spans="1:3" x14ac:dyDescent="0.25">
      <c r="A16439" t="s">
        <v>371</v>
      </c>
      <c r="B16439" t="s">
        <v>272</v>
      </c>
      <c r="C16439" s="1">
        <v>0.28962106397332699</v>
      </c>
    </row>
    <row r="16440" spans="1:3" x14ac:dyDescent="0.25">
      <c r="A16440" t="s">
        <v>371</v>
      </c>
      <c r="B16440" t="s">
        <v>153</v>
      </c>
      <c r="C16440" s="1">
        <v>0.31106610460960399</v>
      </c>
    </row>
    <row r="16441" spans="1:3" x14ac:dyDescent="0.25">
      <c r="A16441" t="s">
        <v>405</v>
      </c>
      <c r="B16441" t="s">
        <v>162</v>
      </c>
      <c r="C16441" s="1">
        <v>0.30168255224735602</v>
      </c>
    </row>
    <row r="16442" spans="1:3" x14ac:dyDescent="0.25">
      <c r="A16442" t="s">
        <v>405</v>
      </c>
      <c r="B16442" t="s">
        <v>219</v>
      </c>
      <c r="C16442" s="1">
        <v>0.32269289279239299</v>
      </c>
    </row>
    <row r="16443" spans="1:3" x14ac:dyDescent="0.25">
      <c r="A16443" t="s">
        <v>405</v>
      </c>
      <c r="B16443" t="s">
        <v>152</v>
      </c>
      <c r="C16443" s="1">
        <v>0.303607594698309</v>
      </c>
    </row>
    <row r="16444" spans="1:3" x14ac:dyDescent="0.25">
      <c r="A16444" t="s">
        <v>405</v>
      </c>
      <c r="B16444" t="s">
        <v>261</v>
      </c>
      <c r="C16444" s="1">
        <v>0.30787693384905002</v>
      </c>
    </row>
    <row r="16445" spans="1:3" x14ac:dyDescent="0.25">
      <c r="A16445" t="s">
        <v>405</v>
      </c>
      <c r="B16445" t="s">
        <v>262</v>
      </c>
      <c r="C16445" s="1">
        <v>0.30654741320303602</v>
      </c>
    </row>
    <row r="16446" spans="1:3" x14ac:dyDescent="0.25">
      <c r="A16446" t="s">
        <v>405</v>
      </c>
      <c r="B16446" t="s">
        <v>372</v>
      </c>
      <c r="C16446" s="1">
        <v>0.29132610099373502</v>
      </c>
    </row>
    <row r="16447" spans="1:3" x14ac:dyDescent="0.25">
      <c r="A16447" t="s">
        <v>405</v>
      </c>
      <c r="B16447" t="s">
        <v>383</v>
      </c>
      <c r="C16447" s="1">
        <v>0.31945314269793801</v>
      </c>
    </row>
    <row r="16448" spans="1:3" x14ac:dyDescent="0.25">
      <c r="A16448" t="s">
        <v>405</v>
      </c>
      <c r="B16448" t="s">
        <v>268</v>
      </c>
      <c r="C16448" s="1">
        <v>0.30488280952048502</v>
      </c>
    </row>
    <row r="16449" spans="1:3" x14ac:dyDescent="0.25">
      <c r="A16449" t="s">
        <v>405</v>
      </c>
      <c r="B16449" t="s">
        <v>407</v>
      </c>
      <c r="C16449" s="1">
        <v>0.31174018990253899</v>
      </c>
    </row>
    <row r="16450" spans="1:3" x14ac:dyDescent="0.25">
      <c r="A16450" t="s">
        <v>483</v>
      </c>
      <c r="B16450" t="s">
        <v>162</v>
      </c>
      <c r="C16450" s="1">
        <v>0.296165212601462</v>
      </c>
    </row>
    <row r="16451" spans="1:3" x14ac:dyDescent="0.25">
      <c r="A16451" t="s">
        <v>261</v>
      </c>
      <c r="B16451" t="s">
        <v>162</v>
      </c>
      <c r="C16451" s="1">
        <v>0.30667536979356402</v>
      </c>
    </row>
    <row r="16452" spans="1:3" x14ac:dyDescent="0.25">
      <c r="A16452" t="s">
        <v>261</v>
      </c>
      <c r="B16452" t="s">
        <v>118</v>
      </c>
      <c r="C16452" s="1">
        <v>0.32544451134785501</v>
      </c>
    </row>
    <row r="16453" spans="1:3" x14ac:dyDescent="0.25">
      <c r="A16453" t="s">
        <v>261</v>
      </c>
      <c r="B16453" t="s">
        <v>303</v>
      </c>
      <c r="C16453" s="1">
        <v>0.32168526138401599</v>
      </c>
    </row>
    <row r="16454" spans="1:3" x14ac:dyDescent="0.25">
      <c r="A16454" t="s">
        <v>261</v>
      </c>
      <c r="B16454" t="s">
        <v>304</v>
      </c>
      <c r="C16454" s="1">
        <v>0.31525506744753701</v>
      </c>
    </row>
    <row r="16455" spans="1:3" x14ac:dyDescent="0.25">
      <c r="A16455" t="s">
        <v>261</v>
      </c>
      <c r="B16455" t="s">
        <v>192</v>
      </c>
      <c r="C16455" s="1">
        <v>0.32085269315848097</v>
      </c>
    </row>
    <row r="16456" spans="1:3" x14ac:dyDescent="0.25">
      <c r="A16456" t="s">
        <v>261</v>
      </c>
      <c r="B16456" t="s">
        <v>219</v>
      </c>
      <c r="C16456" s="1">
        <v>0.35460786417692902</v>
      </c>
    </row>
    <row r="16457" spans="1:3" x14ac:dyDescent="0.25">
      <c r="A16457" t="s">
        <v>261</v>
      </c>
      <c r="B16457" t="s">
        <v>401</v>
      </c>
      <c r="C16457" s="1">
        <v>0.30397382180017402</v>
      </c>
    </row>
    <row r="16458" spans="1:3" x14ac:dyDescent="0.25">
      <c r="A16458" t="s">
        <v>261</v>
      </c>
      <c r="B16458" t="s">
        <v>403</v>
      </c>
      <c r="C16458" s="1">
        <v>0.30979251591298401</v>
      </c>
    </row>
    <row r="16459" spans="1:3" x14ac:dyDescent="0.25">
      <c r="A16459" t="s">
        <v>261</v>
      </c>
      <c r="B16459" t="s">
        <v>152</v>
      </c>
      <c r="C16459" s="1">
        <v>0.31896087033260501</v>
      </c>
    </row>
    <row r="16460" spans="1:3" x14ac:dyDescent="0.25">
      <c r="A16460" t="s">
        <v>261</v>
      </c>
      <c r="B16460" t="s">
        <v>262</v>
      </c>
      <c r="C16460" s="1">
        <v>0.36964241783533702</v>
      </c>
    </row>
    <row r="16461" spans="1:3" x14ac:dyDescent="0.25">
      <c r="A16461" t="s">
        <v>261</v>
      </c>
      <c r="B16461" t="s">
        <v>417</v>
      </c>
      <c r="C16461" s="1">
        <v>0.32329724110284203</v>
      </c>
    </row>
    <row r="16462" spans="1:3" x14ac:dyDescent="0.25">
      <c r="A16462" t="s">
        <v>261</v>
      </c>
      <c r="B16462" t="s">
        <v>264</v>
      </c>
      <c r="C16462" s="1">
        <v>0.30698753114522298</v>
      </c>
    </row>
    <row r="16463" spans="1:3" x14ac:dyDescent="0.25">
      <c r="A16463" t="s">
        <v>261</v>
      </c>
      <c r="B16463" t="s">
        <v>372</v>
      </c>
      <c r="C16463" s="1">
        <v>0.31781497007523501</v>
      </c>
    </row>
    <row r="16464" spans="1:3" x14ac:dyDescent="0.25">
      <c r="A16464" t="s">
        <v>261</v>
      </c>
      <c r="B16464" t="s">
        <v>383</v>
      </c>
      <c r="C16464" s="1">
        <v>0.36647578185927199</v>
      </c>
    </row>
    <row r="16465" spans="1:3" x14ac:dyDescent="0.25">
      <c r="A16465" t="s">
        <v>261</v>
      </c>
      <c r="B16465" t="s">
        <v>265</v>
      </c>
      <c r="C16465" s="1">
        <v>0.33035658617795099</v>
      </c>
    </row>
    <row r="16466" spans="1:3" x14ac:dyDescent="0.25">
      <c r="A16466" t="s">
        <v>261</v>
      </c>
      <c r="B16466" t="s">
        <v>406</v>
      </c>
      <c r="C16466" s="1">
        <v>0.32046239754612899</v>
      </c>
    </row>
    <row r="16467" spans="1:3" x14ac:dyDescent="0.25">
      <c r="A16467" t="s">
        <v>261</v>
      </c>
      <c r="B16467" t="s">
        <v>266</v>
      </c>
      <c r="C16467" s="1">
        <v>0.33353135716723797</v>
      </c>
    </row>
    <row r="16468" spans="1:3" x14ac:dyDescent="0.25">
      <c r="A16468" t="s">
        <v>261</v>
      </c>
      <c r="B16468" t="s">
        <v>267</v>
      </c>
      <c r="C16468" s="1">
        <v>0.33679780434849699</v>
      </c>
    </row>
    <row r="16469" spans="1:3" x14ac:dyDescent="0.25">
      <c r="A16469" t="s">
        <v>261</v>
      </c>
      <c r="B16469" t="s">
        <v>268</v>
      </c>
      <c r="C16469" s="1">
        <v>0.30610921866729701</v>
      </c>
    </row>
    <row r="16470" spans="1:3" x14ac:dyDescent="0.25">
      <c r="A16470" t="s">
        <v>261</v>
      </c>
      <c r="B16470" t="s">
        <v>271</v>
      </c>
      <c r="C16470" s="1">
        <v>0.33523518587746098</v>
      </c>
    </row>
    <row r="16471" spans="1:3" x14ac:dyDescent="0.25">
      <c r="A16471" t="s">
        <v>261</v>
      </c>
      <c r="B16471" t="s">
        <v>407</v>
      </c>
      <c r="C16471" s="1">
        <v>0.32382197774416599</v>
      </c>
    </row>
    <row r="16472" spans="1:3" x14ac:dyDescent="0.25">
      <c r="A16472" t="s">
        <v>261</v>
      </c>
      <c r="B16472" t="s">
        <v>418</v>
      </c>
      <c r="C16472" s="1">
        <v>0.31955056388939401</v>
      </c>
    </row>
    <row r="16473" spans="1:3" x14ac:dyDescent="0.25">
      <c r="A16473" t="s">
        <v>261</v>
      </c>
      <c r="B16473" t="s">
        <v>272</v>
      </c>
      <c r="C16473" s="1">
        <v>0.32912479262461097</v>
      </c>
    </row>
    <row r="16474" spans="1:3" x14ac:dyDescent="0.25">
      <c r="A16474" t="s">
        <v>261</v>
      </c>
      <c r="B16474" t="s">
        <v>408</v>
      </c>
      <c r="C16474" s="1">
        <v>0.29960670831606001</v>
      </c>
    </row>
    <row r="16475" spans="1:3" x14ac:dyDescent="0.25">
      <c r="A16475" t="s">
        <v>261</v>
      </c>
      <c r="B16475" t="s">
        <v>273</v>
      </c>
      <c r="C16475" s="1">
        <v>0.34113125527910398</v>
      </c>
    </row>
    <row r="16476" spans="1:3" x14ac:dyDescent="0.25">
      <c r="A16476" t="s">
        <v>261</v>
      </c>
      <c r="B16476" t="s">
        <v>153</v>
      </c>
      <c r="C16476" s="1">
        <v>0.31424739937767798</v>
      </c>
    </row>
    <row r="16477" spans="1:3" x14ac:dyDescent="0.25">
      <c r="A16477" t="s">
        <v>262</v>
      </c>
      <c r="B16477" t="s">
        <v>118</v>
      </c>
      <c r="C16477" s="1">
        <v>0.32172603284082701</v>
      </c>
    </row>
    <row r="16478" spans="1:3" x14ac:dyDescent="0.25">
      <c r="A16478" t="s">
        <v>262</v>
      </c>
      <c r="B16478" t="s">
        <v>303</v>
      </c>
      <c r="C16478" s="1">
        <v>0.29673910191254699</v>
      </c>
    </row>
    <row r="16479" spans="1:3" x14ac:dyDescent="0.25">
      <c r="A16479" t="s">
        <v>262</v>
      </c>
      <c r="B16479" t="s">
        <v>192</v>
      </c>
      <c r="C16479" s="1">
        <v>0.31412735086023602</v>
      </c>
    </row>
    <row r="16480" spans="1:3" x14ac:dyDescent="0.25">
      <c r="A16480" t="s">
        <v>262</v>
      </c>
      <c r="B16480" t="s">
        <v>219</v>
      </c>
      <c r="C16480" s="1">
        <v>0.34174492712639598</v>
      </c>
    </row>
    <row r="16481" spans="1:3" x14ac:dyDescent="0.25">
      <c r="A16481" t="s">
        <v>262</v>
      </c>
      <c r="B16481" t="s">
        <v>401</v>
      </c>
      <c r="C16481" s="1">
        <v>0.301155101741091</v>
      </c>
    </row>
    <row r="16482" spans="1:3" x14ac:dyDescent="0.25">
      <c r="A16482" t="s">
        <v>262</v>
      </c>
      <c r="B16482" t="s">
        <v>403</v>
      </c>
      <c r="C16482" s="1">
        <v>0.30147881346382099</v>
      </c>
    </row>
    <row r="16483" spans="1:3" x14ac:dyDescent="0.25">
      <c r="A16483" t="s">
        <v>262</v>
      </c>
      <c r="B16483" t="s">
        <v>152</v>
      </c>
      <c r="C16483" s="1">
        <v>0.30457020686911301</v>
      </c>
    </row>
    <row r="16484" spans="1:3" x14ac:dyDescent="0.25">
      <c r="A16484" t="s">
        <v>262</v>
      </c>
      <c r="B16484" t="s">
        <v>417</v>
      </c>
      <c r="C16484" s="1">
        <v>0.29898131786542798</v>
      </c>
    </row>
    <row r="16485" spans="1:3" x14ac:dyDescent="0.25">
      <c r="A16485" t="s">
        <v>262</v>
      </c>
      <c r="B16485" t="s">
        <v>372</v>
      </c>
      <c r="C16485" s="1">
        <v>0.31041775603169902</v>
      </c>
    </row>
    <row r="16486" spans="1:3" x14ac:dyDescent="0.25">
      <c r="A16486" t="s">
        <v>262</v>
      </c>
      <c r="B16486" t="s">
        <v>383</v>
      </c>
      <c r="C16486" s="1">
        <v>0.34418311886335301</v>
      </c>
    </row>
    <row r="16487" spans="1:3" x14ac:dyDescent="0.25">
      <c r="A16487" t="s">
        <v>262</v>
      </c>
      <c r="B16487" t="s">
        <v>406</v>
      </c>
      <c r="C16487" s="1">
        <v>0.32218425535394901</v>
      </c>
    </row>
    <row r="16488" spans="1:3" x14ac:dyDescent="0.25">
      <c r="A16488" t="s">
        <v>262</v>
      </c>
      <c r="B16488" t="s">
        <v>267</v>
      </c>
      <c r="C16488" s="1">
        <v>0.33133055499070702</v>
      </c>
    </row>
    <row r="16489" spans="1:3" x14ac:dyDescent="0.25">
      <c r="A16489" t="s">
        <v>262</v>
      </c>
      <c r="B16489" t="s">
        <v>268</v>
      </c>
      <c r="C16489" s="1">
        <v>0.29489539561961398</v>
      </c>
    </row>
    <row r="16490" spans="1:3" x14ac:dyDescent="0.25">
      <c r="A16490" t="s">
        <v>262</v>
      </c>
      <c r="B16490" t="s">
        <v>271</v>
      </c>
      <c r="C16490" s="1">
        <v>0.31029935975921302</v>
      </c>
    </row>
    <row r="16491" spans="1:3" x14ac:dyDescent="0.25">
      <c r="A16491" t="s">
        <v>262</v>
      </c>
      <c r="B16491" t="s">
        <v>407</v>
      </c>
      <c r="C16491" s="1">
        <v>0.31171745259320999</v>
      </c>
    </row>
    <row r="16492" spans="1:3" x14ac:dyDescent="0.25">
      <c r="A16492" t="s">
        <v>262</v>
      </c>
      <c r="B16492" t="s">
        <v>408</v>
      </c>
      <c r="C16492" s="1">
        <v>0.29368421686253998</v>
      </c>
    </row>
    <row r="16493" spans="1:3" x14ac:dyDescent="0.25">
      <c r="A16493" t="s">
        <v>262</v>
      </c>
      <c r="B16493" t="s">
        <v>273</v>
      </c>
      <c r="C16493" s="1">
        <v>0.29215390763980997</v>
      </c>
    </row>
    <row r="16494" spans="1:3" x14ac:dyDescent="0.25">
      <c r="A16494" t="s">
        <v>417</v>
      </c>
      <c r="B16494" t="s">
        <v>162</v>
      </c>
      <c r="C16494" s="1">
        <v>0.29600723043124899</v>
      </c>
    </row>
    <row r="16495" spans="1:3" x14ac:dyDescent="0.25">
      <c r="A16495" t="s">
        <v>417</v>
      </c>
      <c r="B16495" t="s">
        <v>219</v>
      </c>
      <c r="C16495" s="1">
        <v>0.34227476138873902</v>
      </c>
    </row>
    <row r="16496" spans="1:3" x14ac:dyDescent="0.25">
      <c r="A16496" t="s">
        <v>417</v>
      </c>
      <c r="B16496" t="s">
        <v>383</v>
      </c>
      <c r="C16496" s="1">
        <v>0.31509786257300498</v>
      </c>
    </row>
    <row r="16497" spans="1:3" x14ac:dyDescent="0.25">
      <c r="A16497" t="s">
        <v>417</v>
      </c>
      <c r="B16497" t="s">
        <v>267</v>
      </c>
      <c r="C16497" s="1">
        <v>0.311471338045613</v>
      </c>
    </row>
    <row r="16498" spans="1:3" x14ac:dyDescent="0.25">
      <c r="A16498" t="s">
        <v>417</v>
      </c>
      <c r="B16498" t="s">
        <v>271</v>
      </c>
      <c r="C16498" s="1">
        <v>0.30945813891431601</v>
      </c>
    </row>
    <row r="16499" spans="1:3" x14ac:dyDescent="0.25">
      <c r="A16499" t="s">
        <v>417</v>
      </c>
      <c r="B16499" t="s">
        <v>272</v>
      </c>
      <c r="C16499" s="1">
        <v>0.29564800035573402</v>
      </c>
    </row>
    <row r="16500" spans="1:3" x14ac:dyDescent="0.25">
      <c r="A16500" t="s">
        <v>264</v>
      </c>
      <c r="B16500" t="s">
        <v>162</v>
      </c>
      <c r="C16500" s="1">
        <v>0.32838603651794801</v>
      </c>
    </row>
    <row r="16501" spans="1:3" x14ac:dyDescent="0.25">
      <c r="A16501" t="s">
        <v>264</v>
      </c>
      <c r="B16501" t="s">
        <v>219</v>
      </c>
      <c r="C16501" s="1">
        <v>0.32735199129250497</v>
      </c>
    </row>
    <row r="16502" spans="1:3" x14ac:dyDescent="0.25">
      <c r="A16502" t="s">
        <v>264</v>
      </c>
      <c r="B16502" t="s">
        <v>152</v>
      </c>
      <c r="C16502" s="1">
        <v>0.30007488280023897</v>
      </c>
    </row>
    <row r="16503" spans="1:3" x14ac:dyDescent="0.25">
      <c r="A16503" t="s">
        <v>264</v>
      </c>
      <c r="B16503" t="s">
        <v>267</v>
      </c>
      <c r="C16503" s="1">
        <v>0.30135769686928898</v>
      </c>
    </row>
    <row r="16504" spans="1:3" x14ac:dyDescent="0.25">
      <c r="A16504" t="s">
        <v>264</v>
      </c>
      <c r="B16504" t="s">
        <v>268</v>
      </c>
      <c r="C16504" s="1">
        <v>0.28954664126077401</v>
      </c>
    </row>
    <row r="16505" spans="1:3" x14ac:dyDescent="0.25">
      <c r="A16505" t="s">
        <v>264</v>
      </c>
      <c r="B16505" t="s">
        <v>271</v>
      </c>
      <c r="C16505" s="1">
        <v>0.31478044026985702</v>
      </c>
    </row>
    <row r="16506" spans="1:3" x14ac:dyDescent="0.25">
      <c r="A16506" t="s">
        <v>264</v>
      </c>
      <c r="B16506" t="s">
        <v>272</v>
      </c>
      <c r="C16506" s="1">
        <v>0.29863777160663602</v>
      </c>
    </row>
    <row r="16507" spans="1:3" x14ac:dyDescent="0.25">
      <c r="A16507" t="s">
        <v>264</v>
      </c>
      <c r="B16507" t="s">
        <v>153</v>
      </c>
      <c r="C16507" s="1">
        <v>0.31564326023962902</v>
      </c>
    </row>
    <row r="16508" spans="1:3" x14ac:dyDescent="0.25">
      <c r="A16508" t="s">
        <v>372</v>
      </c>
      <c r="B16508" t="s">
        <v>162</v>
      </c>
      <c r="C16508" s="1">
        <v>0.31185787244679197</v>
      </c>
    </row>
    <row r="16509" spans="1:3" x14ac:dyDescent="0.25">
      <c r="A16509" t="s">
        <v>372</v>
      </c>
      <c r="B16509" t="s">
        <v>303</v>
      </c>
      <c r="C16509" s="1">
        <v>0.29621178236760798</v>
      </c>
    </row>
    <row r="16510" spans="1:3" x14ac:dyDescent="0.25">
      <c r="A16510" t="s">
        <v>372</v>
      </c>
      <c r="B16510" t="s">
        <v>192</v>
      </c>
      <c r="C16510" s="1">
        <v>0.29587581889624398</v>
      </c>
    </row>
    <row r="16511" spans="1:3" x14ac:dyDescent="0.25">
      <c r="A16511" t="s">
        <v>372</v>
      </c>
      <c r="B16511" t="s">
        <v>219</v>
      </c>
      <c r="C16511" s="1">
        <v>0.334707424219787</v>
      </c>
    </row>
    <row r="16512" spans="1:3" x14ac:dyDescent="0.25">
      <c r="A16512" t="s">
        <v>372</v>
      </c>
      <c r="B16512" t="s">
        <v>403</v>
      </c>
      <c r="C16512" s="1">
        <v>0.29194654301352602</v>
      </c>
    </row>
    <row r="16513" spans="1:3" x14ac:dyDescent="0.25">
      <c r="A16513" t="s">
        <v>372</v>
      </c>
      <c r="B16513" t="s">
        <v>152</v>
      </c>
      <c r="C16513" s="1">
        <v>0.31693759826879297</v>
      </c>
    </row>
    <row r="16514" spans="1:3" x14ac:dyDescent="0.25">
      <c r="A16514" t="s">
        <v>372</v>
      </c>
      <c r="B16514" t="s">
        <v>383</v>
      </c>
      <c r="C16514" s="1">
        <v>0.32733767835743699</v>
      </c>
    </row>
    <row r="16515" spans="1:3" x14ac:dyDescent="0.25">
      <c r="A16515" t="s">
        <v>372</v>
      </c>
      <c r="B16515" t="s">
        <v>267</v>
      </c>
      <c r="C16515" s="1">
        <v>0.29479095542761302</v>
      </c>
    </row>
    <row r="16516" spans="1:3" x14ac:dyDescent="0.25">
      <c r="A16516" t="s">
        <v>372</v>
      </c>
      <c r="B16516" t="s">
        <v>268</v>
      </c>
      <c r="C16516" s="1">
        <v>0.30440356072965802</v>
      </c>
    </row>
    <row r="16517" spans="1:3" x14ac:dyDescent="0.25">
      <c r="A16517" t="s">
        <v>372</v>
      </c>
      <c r="B16517" t="s">
        <v>407</v>
      </c>
      <c r="C16517" s="1">
        <v>0.31428687788270099</v>
      </c>
    </row>
    <row r="16518" spans="1:3" x14ac:dyDescent="0.25">
      <c r="A16518" t="s">
        <v>372</v>
      </c>
      <c r="B16518" t="s">
        <v>408</v>
      </c>
      <c r="C16518" s="1">
        <v>0.29167110503309002</v>
      </c>
    </row>
    <row r="16519" spans="1:3" x14ac:dyDescent="0.25">
      <c r="A16519" t="s">
        <v>372</v>
      </c>
      <c r="B16519" t="s">
        <v>153</v>
      </c>
      <c r="C16519" s="1">
        <v>0.29944793220117699</v>
      </c>
    </row>
    <row r="16520" spans="1:3" x14ac:dyDescent="0.25">
      <c r="A16520" t="s">
        <v>373</v>
      </c>
      <c r="B16520" t="s">
        <v>162</v>
      </c>
      <c r="C16520" s="1">
        <v>0.30291566964807198</v>
      </c>
    </row>
    <row r="16521" spans="1:3" x14ac:dyDescent="0.25">
      <c r="A16521" t="s">
        <v>373</v>
      </c>
      <c r="B16521" t="s">
        <v>152</v>
      </c>
      <c r="C16521" s="1">
        <v>0.316585761469037</v>
      </c>
    </row>
    <row r="16522" spans="1:3" x14ac:dyDescent="0.25">
      <c r="A16522" t="s">
        <v>373</v>
      </c>
      <c r="B16522" t="s">
        <v>153</v>
      </c>
      <c r="C16522" s="1">
        <v>0.29873254839975399</v>
      </c>
    </row>
    <row r="16523" spans="1:3" x14ac:dyDescent="0.25">
      <c r="A16523" t="s">
        <v>429</v>
      </c>
      <c r="B16523" t="s">
        <v>155</v>
      </c>
      <c r="C16523" s="1">
        <v>0.29488735666459698</v>
      </c>
    </row>
    <row r="16524" spans="1:3" x14ac:dyDescent="0.25">
      <c r="A16524" t="s">
        <v>429</v>
      </c>
      <c r="B16524" t="s">
        <v>162</v>
      </c>
      <c r="C16524" s="1">
        <v>0.29133748077115201</v>
      </c>
    </row>
    <row r="16525" spans="1:3" x14ac:dyDescent="0.25">
      <c r="A16525" t="s">
        <v>429</v>
      </c>
      <c r="B16525" t="s">
        <v>270</v>
      </c>
      <c r="C16525" s="1">
        <v>0.28894994378694899</v>
      </c>
    </row>
    <row r="16526" spans="1:3" x14ac:dyDescent="0.25">
      <c r="A16526" t="s">
        <v>430</v>
      </c>
      <c r="B16526" t="s">
        <v>162</v>
      </c>
      <c r="C16526" s="1">
        <v>0.30396398542700898</v>
      </c>
    </row>
    <row r="16527" spans="1:3" x14ac:dyDescent="0.25">
      <c r="A16527" t="s">
        <v>382</v>
      </c>
      <c r="B16527" t="s">
        <v>153</v>
      </c>
      <c r="C16527" s="1">
        <v>0.29114382781564202</v>
      </c>
    </row>
    <row r="16528" spans="1:3" x14ac:dyDescent="0.25">
      <c r="A16528" t="s">
        <v>265</v>
      </c>
      <c r="B16528" t="s">
        <v>154</v>
      </c>
      <c r="C16528" s="1">
        <v>0.309583629248388</v>
      </c>
    </row>
    <row r="16529" spans="1:3" x14ac:dyDescent="0.25">
      <c r="A16529" t="s">
        <v>265</v>
      </c>
      <c r="B16529" t="s">
        <v>162</v>
      </c>
      <c r="C16529" s="1">
        <v>0.318947553755977</v>
      </c>
    </row>
    <row r="16530" spans="1:3" x14ac:dyDescent="0.25">
      <c r="A16530" t="s">
        <v>265</v>
      </c>
      <c r="B16530" t="s">
        <v>303</v>
      </c>
      <c r="C16530" s="1">
        <v>0.31436392899493898</v>
      </c>
    </row>
    <row r="16531" spans="1:3" x14ac:dyDescent="0.25">
      <c r="A16531" t="s">
        <v>265</v>
      </c>
      <c r="B16531" t="s">
        <v>304</v>
      </c>
      <c r="C16531" s="1">
        <v>0.29733558443762798</v>
      </c>
    </row>
    <row r="16532" spans="1:3" x14ac:dyDescent="0.25">
      <c r="A16532" t="s">
        <v>265</v>
      </c>
      <c r="B16532" t="s">
        <v>219</v>
      </c>
      <c r="C16532" s="1">
        <v>0.31942363661497097</v>
      </c>
    </row>
    <row r="16533" spans="1:3" x14ac:dyDescent="0.25">
      <c r="A16533" t="s">
        <v>265</v>
      </c>
      <c r="B16533" t="s">
        <v>344</v>
      </c>
      <c r="C16533" s="1">
        <v>0.29234144299428999</v>
      </c>
    </row>
    <row r="16534" spans="1:3" x14ac:dyDescent="0.25">
      <c r="A16534" t="s">
        <v>265</v>
      </c>
      <c r="B16534" t="s">
        <v>152</v>
      </c>
      <c r="C16534" s="1">
        <v>0.31214916965204798</v>
      </c>
    </row>
    <row r="16535" spans="1:3" x14ac:dyDescent="0.25">
      <c r="A16535" t="s">
        <v>265</v>
      </c>
      <c r="B16535" t="s">
        <v>263</v>
      </c>
      <c r="C16535" s="1">
        <v>0.30939454420452001</v>
      </c>
    </row>
    <row r="16536" spans="1:3" x14ac:dyDescent="0.25">
      <c r="A16536" t="s">
        <v>265</v>
      </c>
      <c r="B16536" t="s">
        <v>266</v>
      </c>
      <c r="C16536" s="1">
        <v>0.32177007618512099</v>
      </c>
    </row>
    <row r="16537" spans="1:3" x14ac:dyDescent="0.25">
      <c r="A16537" t="s">
        <v>265</v>
      </c>
      <c r="B16537" t="s">
        <v>267</v>
      </c>
      <c r="C16537" s="1">
        <v>0.31255259459573997</v>
      </c>
    </row>
    <row r="16538" spans="1:3" x14ac:dyDescent="0.25">
      <c r="A16538" t="s">
        <v>265</v>
      </c>
      <c r="B16538" t="s">
        <v>269</v>
      </c>
      <c r="C16538" s="1">
        <v>0.29389608363091202</v>
      </c>
    </row>
    <row r="16539" spans="1:3" x14ac:dyDescent="0.25">
      <c r="A16539" t="s">
        <v>265</v>
      </c>
      <c r="B16539" t="s">
        <v>271</v>
      </c>
      <c r="C16539" s="1">
        <v>0.35314258569797802</v>
      </c>
    </row>
    <row r="16540" spans="1:3" x14ac:dyDescent="0.25">
      <c r="A16540" t="s">
        <v>265</v>
      </c>
      <c r="B16540" t="s">
        <v>375</v>
      </c>
      <c r="C16540" s="1">
        <v>0.28965788410839799</v>
      </c>
    </row>
    <row r="16541" spans="1:3" x14ac:dyDescent="0.25">
      <c r="A16541" t="s">
        <v>265</v>
      </c>
      <c r="B16541" t="s">
        <v>272</v>
      </c>
      <c r="C16541" s="1">
        <v>0.32588022075554901</v>
      </c>
    </row>
    <row r="16542" spans="1:3" x14ac:dyDescent="0.25">
      <c r="A16542" t="s">
        <v>265</v>
      </c>
      <c r="B16542" t="s">
        <v>273</v>
      </c>
      <c r="C16542" s="1">
        <v>0.29909043159637899</v>
      </c>
    </row>
    <row r="16543" spans="1:3" x14ac:dyDescent="0.25">
      <c r="A16543" t="s">
        <v>265</v>
      </c>
      <c r="B16543" t="s">
        <v>153</v>
      </c>
      <c r="C16543" s="1">
        <v>0.335497257236893</v>
      </c>
    </row>
    <row r="16544" spans="1:3" x14ac:dyDescent="0.25">
      <c r="A16544" t="s">
        <v>406</v>
      </c>
      <c r="B16544" t="s">
        <v>219</v>
      </c>
      <c r="C16544" s="1">
        <v>0.32007336951131299</v>
      </c>
    </row>
    <row r="16545" spans="1:3" x14ac:dyDescent="0.25">
      <c r="A16545" t="s">
        <v>406</v>
      </c>
      <c r="B16545" t="s">
        <v>152</v>
      </c>
      <c r="C16545" s="1">
        <v>0.294362786914313</v>
      </c>
    </row>
    <row r="16546" spans="1:3" x14ac:dyDescent="0.25">
      <c r="A16546" t="s">
        <v>406</v>
      </c>
      <c r="B16546" t="s">
        <v>383</v>
      </c>
      <c r="C16546" s="1">
        <v>0.312344622493542</v>
      </c>
    </row>
    <row r="16547" spans="1:3" x14ac:dyDescent="0.25">
      <c r="A16547" t="s">
        <v>266</v>
      </c>
      <c r="B16547" t="s">
        <v>154</v>
      </c>
      <c r="C16547" s="1">
        <v>0.29970827557733198</v>
      </c>
    </row>
    <row r="16548" spans="1:3" x14ac:dyDescent="0.25">
      <c r="A16548" t="s">
        <v>266</v>
      </c>
      <c r="B16548" t="s">
        <v>162</v>
      </c>
      <c r="C16548" s="1">
        <v>0.305231873592125</v>
      </c>
    </row>
    <row r="16549" spans="1:3" x14ac:dyDescent="0.25">
      <c r="A16549" t="s">
        <v>266</v>
      </c>
      <c r="B16549" t="s">
        <v>303</v>
      </c>
      <c r="C16549" s="1">
        <v>0.31067120370067203</v>
      </c>
    </row>
    <row r="16550" spans="1:3" x14ac:dyDescent="0.25">
      <c r="A16550" t="s">
        <v>266</v>
      </c>
      <c r="B16550" t="s">
        <v>304</v>
      </c>
      <c r="C16550" s="1">
        <v>0.29564548723574302</v>
      </c>
    </row>
    <row r="16551" spans="1:3" x14ac:dyDescent="0.25">
      <c r="A16551" t="s">
        <v>266</v>
      </c>
      <c r="B16551" t="s">
        <v>192</v>
      </c>
      <c r="C16551" s="1">
        <v>0.294027487327575</v>
      </c>
    </row>
    <row r="16552" spans="1:3" x14ac:dyDescent="0.25">
      <c r="A16552" t="s">
        <v>266</v>
      </c>
      <c r="B16552" t="s">
        <v>219</v>
      </c>
      <c r="C16552" s="1">
        <v>0.31490810255774099</v>
      </c>
    </row>
    <row r="16553" spans="1:3" x14ac:dyDescent="0.25">
      <c r="A16553" t="s">
        <v>266</v>
      </c>
      <c r="B16553" t="s">
        <v>152</v>
      </c>
      <c r="C16553" s="1">
        <v>0.31150202883345202</v>
      </c>
    </row>
    <row r="16554" spans="1:3" x14ac:dyDescent="0.25">
      <c r="A16554" t="s">
        <v>266</v>
      </c>
      <c r="B16554" t="s">
        <v>383</v>
      </c>
      <c r="C16554" s="1">
        <v>0.29129864802043098</v>
      </c>
    </row>
    <row r="16555" spans="1:3" x14ac:dyDescent="0.25">
      <c r="A16555" t="s">
        <v>266</v>
      </c>
      <c r="B16555" t="s">
        <v>267</v>
      </c>
      <c r="C16555" s="1">
        <v>0.31926929973343399</v>
      </c>
    </row>
    <row r="16556" spans="1:3" x14ac:dyDescent="0.25">
      <c r="A16556" t="s">
        <v>266</v>
      </c>
      <c r="B16556" t="s">
        <v>271</v>
      </c>
      <c r="C16556" s="1">
        <v>0.34583302196476401</v>
      </c>
    </row>
    <row r="16557" spans="1:3" x14ac:dyDescent="0.25">
      <c r="A16557" t="s">
        <v>266</v>
      </c>
      <c r="B16557" t="s">
        <v>272</v>
      </c>
      <c r="C16557" s="1">
        <v>0.31273167193248602</v>
      </c>
    </row>
    <row r="16558" spans="1:3" x14ac:dyDescent="0.25">
      <c r="A16558" t="s">
        <v>266</v>
      </c>
      <c r="B16558" t="s">
        <v>153</v>
      </c>
      <c r="C16558" s="1">
        <v>0.34536584119645403</v>
      </c>
    </row>
    <row r="16559" spans="1:3" x14ac:dyDescent="0.25">
      <c r="A16559" t="s">
        <v>267</v>
      </c>
      <c r="B16559" t="s">
        <v>154</v>
      </c>
      <c r="C16559" s="1">
        <v>0.30901023307697101</v>
      </c>
    </row>
    <row r="16560" spans="1:3" x14ac:dyDescent="0.25">
      <c r="A16560" t="s">
        <v>267</v>
      </c>
      <c r="B16560" t="s">
        <v>155</v>
      </c>
      <c r="C16560" s="1">
        <v>0.29849909610846997</v>
      </c>
    </row>
    <row r="16561" spans="1:3" x14ac:dyDescent="0.25">
      <c r="A16561" t="s">
        <v>267</v>
      </c>
      <c r="B16561" t="s">
        <v>162</v>
      </c>
      <c r="C16561" s="1">
        <v>0.334842827705709</v>
      </c>
    </row>
    <row r="16562" spans="1:3" x14ac:dyDescent="0.25">
      <c r="A16562" t="s">
        <v>267</v>
      </c>
      <c r="B16562" t="s">
        <v>118</v>
      </c>
      <c r="C16562" s="1">
        <v>0.30825978328451098</v>
      </c>
    </row>
    <row r="16563" spans="1:3" x14ac:dyDescent="0.25">
      <c r="A16563" t="s">
        <v>267</v>
      </c>
      <c r="B16563" t="s">
        <v>303</v>
      </c>
      <c r="C16563" s="1">
        <v>0.30943986761697301</v>
      </c>
    </row>
    <row r="16564" spans="1:3" x14ac:dyDescent="0.25">
      <c r="A16564" t="s">
        <v>267</v>
      </c>
      <c r="B16564" t="s">
        <v>219</v>
      </c>
      <c r="C16564" s="1">
        <v>0.32453095747336702</v>
      </c>
    </row>
    <row r="16565" spans="1:3" x14ac:dyDescent="0.25">
      <c r="A16565" t="s">
        <v>267</v>
      </c>
      <c r="B16565" t="s">
        <v>344</v>
      </c>
      <c r="C16565" s="1">
        <v>0.29034941490435401</v>
      </c>
    </row>
    <row r="16566" spans="1:3" x14ac:dyDescent="0.25">
      <c r="A16566" t="s">
        <v>267</v>
      </c>
      <c r="B16566" t="s">
        <v>263</v>
      </c>
      <c r="C16566" s="1">
        <v>0.30851127904964198</v>
      </c>
    </row>
    <row r="16567" spans="1:3" x14ac:dyDescent="0.25">
      <c r="A16567" t="s">
        <v>267</v>
      </c>
      <c r="B16567" t="s">
        <v>383</v>
      </c>
      <c r="C16567" s="1">
        <v>0.332812376257269</v>
      </c>
    </row>
    <row r="16568" spans="1:3" x14ac:dyDescent="0.25">
      <c r="A16568" t="s">
        <v>267</v>
      </c>
      <c r="B16568" t="s">
        <v>268</v>
      </c>
      <c r="C16568" s="1">
        <v>0.30746544650011698</v>
      </c>
    </row>
    <row r="16569" spans="1:3" x14ac:dyDescent="0.25">
      <c r="A16569" t="s">
        <v>267</v>
      </c>
      <c r="B16569" t="s">
        <v>271</v>
      </c>
      <c r="C16569" s="1">
        <v>0.35173123891630798</v>
      </c>
    </row>
    <row r="16570" spans="1:3" x14ac:dyDescent="0.25">
      <c r="A16570" t="s">
        <v>267</v>
      </c>
      <c r="B16570" t="s">
        <v>407</v>
      </c>
      <c r="C16570" s="1">
        <v>0.28927812591903002</v>
      </c>
    </row>
    <row r="16571" spans="1:3" x14ac:dyDescent="0.25">
      <c r="A16571" t="s">
        <v>267</v>
      </c>
      <c r="B16571" t="s">
        <v>272</v>
      </c>
      <c r="C16571" s="1">
        <v>0.33676326640355397</v>
      </c>
    </row>
    <row r="16572" spans="1:3" x14ac:dyDescent="0.25">
      <c r="A16572" t="s">
        <v>267</v>
      </c>
      <c r="B16572" t="s">
        <v>273</v>
      </c>
      <c r="C16572" s="1">
        <v>0.28981433093082698</v>
      </c>
    </row>
    <row r="16573" spans="1:3" x14ac:dyDescent="0.25">
      <c r="A16573" t="s">
        <v>267</v>
      </c>
      <c r="B16573" t="s">
        <v>153</v>
      </c>
      <c r="C16573" s="1">
        <v>0.34188170290518599</v>
      </c>
    </row>
    <row r="16574" spans="1:3" x14ac:dyDescent="0.25">
      <c r="A16574" t="s">
        <v>374</v>
      </c>
      <c r="B16574" t="s">
        <v>152</v>
      </c>
      <c r="C16574" s="1">
        <v>0.29399108972990001</v>
      </c>
    </row>
    <row r="16575" spans="1:3" x14ac:dyDescent="0.25">
      <c r="A16575" t="s">
        <v>268</v>
      </c>
      <c r="B16575" t="s">
        <v>162</v>
      </c>
      <c r="C16575" s="1">
        <v>0.31983915575564897</v>
      </c>
    </row>
    <row r="16576" spans="1:3" x14ac:dyDescent="0.25">
      <c r="A16576" t="s">
        <v>268</v>
      </c>
      <c r="B16576" t="s">
        <v>118</v>
      </c>
      <c r="C16576" s="1">
        <v>0.29582597761583801</v>
      </c>
    </row>
    <row r="16577" spans="1:3" x14ac:dyDescent="0.25">
      <c r="A16577" t="s">
        <v>268</v>
      </c>
      <c r="B16577" t="s">
        <v>384</v>
      </c>
      <c r="C16577" s="1">
        <v>0.29386599515789102</v>
      </c>
    </row>
    <row r="16578" spans="1:3" x14ac:dyDescent="0.25">
      <c r="A16578" t="s">
        <v>268</v>
      </c>
      <c r="B16578" t="s">
        <v>192</v>
      </c>
      <c r="C16578" s="1">
        <v>0.327725580562857</v>
      </c>
    </row>
    <row r="16579" spans="1:3" x14ac:dyDescent="0.25">
      <c r="A16579" t="s">
        <v>268</v>
      </c>
      <c r="B16579" t="s">
        <v>219</v>
      </c>
      <c r="C16579" s="1">
        <v>0.311693601917226</v>
      </c>
    </row>
    <row r="16580" spans="1:3" x14ac:dyDescent="0.25">
      <c r="A16580" t="s">
        <v>268</v>
      </c>
      <c r="B16580" t="s">
        <v>344</v>
      </c>
      <c r="C16580" s="1">
        <v>0.29285197095846999</v>
      </c>
    </row>
    <row r="16581" spans="1:3" x14ac:dyDescent="0.25">
      <c r="A16581" t="s">
        <v>268</v>
      </c>
      <c r="B16581" t="s">
        <v>401</v>
      </c>
      <c r="C16581" s="1">
        <v>0.30219431938165398</v>
      </c>
    </row>
    <row r="16582" spans="1:3" x14ac:dyDescent="0.25">
      <c r="A16582" t="s">
        <v>268</v>
      </c>
      <c r="B16582" t="s">
        <v>403</v>
      </c>
      <c r="C16582" s="1">
        <v>0.29591601255912098</v>
      </c>
    </row>
    <row r="16583" spans="1:3" x14ac:dyDescent="0.25">
      <c r="A16583" t="s">
        <v>268</v>
      </c>
      <c r="B16583" t="s">
        <v>152</v>
      </c>
      <c r="C16583" s="1">
        <v>0.32925482853362997</v>
      </c>
    </row>
    <row r="16584" spans="1:3" x14ac:dyDescent="0.25">
      <c r="A16584" t="s">
        <v>268</v>
      </c>
      <c r="B16584" t="s">
        <v>383</v>
      </c>
      <c r="C16584" s="1">
        <v>0.30202861633237899</v>
      </c>
    </row>
    <row r="16585" spans="1:3" x14ac:dyDescent="0.25">
      <c r="A16585" t="s">
        <v>268</v>
      </c>
      <c r="B16585" t="s">
        <v>271</v>
      </c>
      <c r="C16585" s="1">
        <v>0.28973534702015202</v>
      </c>
    </row>
    <row r="16586" spans="1:3" x14ac:dyDescent="0.25">
      <c r="A16586" t="s">
        <v>268</v>
      </c>
      <c r="B16586" t="s">
        <v>375</v>
      </c>
      <c r="C16586" s="1">
        <v>0.29139258325961997</v>
      </c>
    </row>
    <row r="16587" spans="1:3" x14ac:dyDescent="0.25">
      <c r="A16587" t="s">
        <v>268</v>
      </c>
      <c r="B16587" t="s">
        <v>431</v>
      </c>
      <c r="C16587" s="1">
        <v>0.30137460143362599</v>
      </c>
    </row>
    <row r="16588" spans="1:3" x14ac:dyDescent="0.25">
      <c r="A16588" t="s">
        <v>268</v>
      </c>
      <c r="B16588" t="s">
        <v>408</v>
      </c>
      <c r="C16588" s="1">
        <v>0.29836523811521398</v>
      </c>
    </row>
    <row r="16589" spans="1:3" x14ac:dyDescent="0.25">
      <c r="A16589" t="s">
        <v>268</v>
      </c>
      <c r="B16589" t="s">
        <v>153</v>
      </c>
      <c r="C16589" s="1">
        <v>0.32313405358594699</v>
      </c>
    </row>
    <row r="16590" spans="1:3" x14ac:dyDescent="0.25">
      <c r="A16590" t="s">
        <v>269</v>
      </c>
      <c r="B16590" t="s">
        <v>192</v>
      </c>
      <c r="C16590" s="1">
        <v>0.29533982852652002</v>
      </c>
    </row>
    <row r="16591" spans="1:3" x14ac:dyDescent="0.25">
      <c r="A16591" t="s">
        <v>269</v>
      </c>
      <c r="B16591" t="s">
        <v>152</v>
      </c>
      <c r="C16591" s="1">
        <v>0.29187550626031999</v>
      </c>
    </row>
    <row r="16592" spans="1:3" x14ac:dyDescent="0.25">
      <c r="A16592" t="s">
        <v>269</v>
      </c>
      <c r="B16592" t="s">
        <v>263</v>
      </c>
      <c r="C16592" s="1">
        <v>0.29871255612075498</v>
      </c>
    </row>
    <row r="16593" spans="1:3" x14ac:dyDescent="0.25">
      <c r="A16593" t="s">
        <v>269</v>
      </c>
      <c r="B16593" t="s">
        <v>271</v>
      </c>
      <c r="C16593" s="1">
        <v>0.32218688455691202</v>
      </c>
    </row>
    <row r="16594" spans="1:3" x14ac:dyDescent="0.25">
      <c r="A16594" t="s">
        <v>269</v>
      </c>
      <c r="B16594" t="s">
        <v>153</v>
      </c>
      <c r="C16594" s="1">
        <v>0.34094934575837299</v>
      </c>
    </row>
    <row r="16595" spans="1:3" x14ac:dyDescent="0.25">
      <c r="A16595" t="s">
        <v>270</v>
      </c>
      <c r="B16595" t="s">
        <v>155</v>
      </c>
      <c r="C16595" s="1">
        <v>0.30595617629142302</v>
      </c>
    </row>
    <row r="16596" spans="1:3" x14ac:dyDescent="0.25">
      <c r="A16596" t="s">
        <v>270</v>
      </c>
      <c r="B16596" t="s">
        <v>162</v>
      </c>
      <c r="C16596" s="1">
        <v>0.32040926230773498</v>
      </c>
    </row>
    <row r="16597" spans="1:3" x14ac:dyDescent="0.25">
      <c r="A16597" t="s">
        <v>270</v>
      </c>
      <c r="B16597" t="s">
        <v>263</v>
      </c>
      <c r="C16597" s="1">
        <v>0.29381904342349502</v>
      </c>
    </row>
    <row r="16598" spans="1:3" x14ac:dyDescent="0.25">
      <c r="A16598" t="s">
        <v>270</v>
      </c>
      <c r="B16598" t="s">
        <v>153</v>
      </c>
      <c r="C16598" s="1">
        <v>0.31433512549188403</v>
      </c>
    </row>
    <row r="16599" spans="1:3" x14ac:dyDescent="0.25">
      <c r="A16599" t="s">
        <v>271</v>
      </c>
      <c r="B16599" t="s">
        <v>154</v>
      </c>
      <c r="C16599" s="1">
        <v>0.35086120516687302</v>
      </c>
    </row>
    <row r="16600" spans="1:3" x14ac:dyDescent="0.25">
      <c r="A16600" t="s">
        <v>271</v>
      </c>
      <c r="B16600" t="s">
        <v>155</v>
      </c>
      <c r="C16600" s="1">
        <v>0.32816911731030202</v>
      </c>
    </row>
    <row r="16601" spans="1:3" x14ac:dyDescent="0.25">
      <c r="A16601" t="s">
        <v>271</v>
      </c>
      <c r="B16601" t="s">
        <v>162</v>
      </c>
      <c r="C16601" s="1">
        <v>0.32880543596481898</v>
      </c>
    </row>
    <row r="16602" spans="1:3" x14ac:dyDescent="0.25">
      <c r="A16602" t="s">
        <v>271</v>
      </c>
      <c r="B16602" t="s">
        <v>303</v>
      </c>
      <c r="C16602" s="1">
        <v>0.30372009988681697</v>
      </c>
    </row>
    <row r="16603" spans="1:3" x14ac:dyDescent="0.25">
      <c r="A16603" t="s">
        <v>271</v>
      </c>
      <c r="B16603" t="s">
        <v>192</v>
      </c>
      <c r="C16603" s="1">
        <v>0.29056647568906202</v>
      </c>
    </row>
    <row r="16604" spans="1:3" x14ac:dyDescent="0.25">
      <c r="A16604" t="s">
        <v>271</v>
      </c>
      <c r="B16604" t="s">
        <v>219</v>
      </c>
      <c r="C16604" s="1">
        <v>0.32581143408447399</v>
      </c>
    </row>
    <row r="16605" spans="1:3" x14ac:dyDescent="0.25">
      <c r="A16605" t="s">
        <v>271</v>
      </c>
      <c r="B16605" t="s">
        <v>344</v>
      </c>
      <c r="C16605" s="1">
        <v>0.28985096188586201</v>
      </c>
    </row>
    <row r="16606" spans="1:3" x14ac:dyDescent="0.25">
      <c r="A16606" t="s">
        <v>271</v>
      </c>
      <c r="B16606" t="s">
        <v>152</v>
      </c>
      <c r="C16606" s="1">
        <v>0.29147565101691197</v>
      </c>
    </row>
    <row r="16607" spans="1:3" x14ac:dyDescent="0.25">
      <c r="A16607" t="s">
        <v>271</v>
      </c>
      <c r="B16607" t="s">
        <v>263</v>
      </c>
      <c r="C16607" s="1">
        <v>0.33425532402413699</v>
      </c>
    </row>
    <row r="16608" spans="1:3" x14ac:dyDescent="0.25">
      <c r="A16608" t="s">
        <v>271</v>
      </c>
      <c r="B16608" t="s">
        <v>383</v>
      </c>
      <c r="C16608" s="1">
        <v>0.312665379560089</v>
      </c>
    </row>
    <row r="16609" spans="1:3" x14ac:dyDescent="0.25">
      <c r="A16609" t="s">
        <v>271</v>
      </c>
      <c r="B16609" t="s">
        <v>272</v>
      </c>
      <c r="C16609" s="1">
        <v>0.35764495663885698</v>
      </c>
    </row>
    <row r="16610" spans="1:3" x14ac:dyDescent="0.25">
      <c r="A16610" t="s">
        <v>271</v>
      </c>
      <c r="B16610" t="s">
        <v>273</v>
      </c>
      <c r="C16610" s="1">
        <v>0.31584987956803001</v>
      </c>
    </row>
    <row r="16611" spans="1:3" x14ac:dyDescent="0.25">
      <c r="A16611" t="s">
        <v>271</v>
      </c>
      <c r="B16611" t="s">
        <v>153</v>
      </c>
      <c r="C16611" s="1">
        <v>0.34615858131309502</v>
      </c>
    </row>
    <row r="16612" spans="1:3" x14ac:dyDescent="0.25">
      <c r="A16612" t="s">
        <v>407</v>
      </c>
      <c r="B16612" t="s">
        <v>303</v>
      </c>
      <c r="C16612" s="1">
        <v>0.29765890525616001</v>
      </c>
    </row>
    <row r="16613" spans="1:3" x14ac:dyDescent="0.25">
      <c r="A16613" t="s">
        <v>407</v>
      </c>
      <c r="B16613" t="s">
        <v>219</v>
      </c>
      <c r="C16613" s="1">
        <v>0.33331357480639601</v>
      </c>
    </row>
    <row r="16614" spans="1:3" x14ac:dyDescent="0.25">
      <c r="A16614" t="s">
        <v>407</v>
      </c>
      <c r="B16614" t="s">
        <v>401</v>
      </c>
      <c r="C16614" s="1">
        <v>0.308863213895611</v>
      </c>
    </row>
    <row r="16615" spans="1:3" x14ac:dyDescent="0.25">
      <c r="A16615" t="s">
        <v>407</v>
      </c>
      <c r="B16615" t="s">
        <v>403</v>
      </c>
      <c r="C16615" s="1">
        <v>0.31425937651601998</v>
      </c>
    </row>
    <row r="16616" spans="1:3" x14ac:dyDescent="0.25">
      <c r="A16616" t="s">
        <v>407</v>
      </c>
      <c r="B16616" t="s">
        <v>383</v>
      </c>
      <c r="C16616" s="1">
        <v>0.33278742571367398</v>
      </c>
    </row>
    <row r="16617" spans="1:3" x14ac:dyDescent="0.25">
      <c r="A16617" t="s">
        <v>407</v>
      </c>
      <c r="B16617" t="s">
        <v>418</v>
      </c>
      <c r="C16617" s="1">
        <v>0.293915672826776</v>
      </c>
    </row>
    <row r="16618" spans="1:3" x14ac:dyDescent="0.25">
      <c r="A16618" t="s">
        <v>407</v>
      </c>
      <c r="B16618" t="s">
        <v>408</v>
      </c>
      <c r="C16618" s="1">
        <v>0.30821184251759198</v>
      </c>
    </row>
    <row r="16619" spans="1:3" x14ac:dyDescent="0.25">
      <c r="A16619" t="s">
        <v>375</v>
      </c>
      <c r="B16619" t="s">
        <v>162</v>
      </c>
      <c r="C16619" s="1">
        <v>0.32705989538496</v>
      </c>
    </row>
    <row r="16620" spans="1:3" x14ac:dyDescent="0.25">
      <c r="A16620" t="s">
        <v>375</v>
      </c>
      <c r="B16620" t="s">
        <v>303</v>
      </c>
      <c r="C16620" s="1">
        <v>0.292782540247012</v>
      </c>
    </row>
    <row r="16621" spans="1:3" x14ac:dyDescent="0.25">
      <c r="A16621" t="s">
        <v>375</v>
      </c>
      <c r="B16621" t="s">
        <v>192</v>
      </c>
      <c r="C16621" s="1">
        <v>0.29209660400412402</v>
      </c>
    </row>
    <row r="16622" spans="1:3" x14ac:dyDescent="0.25">
      <c r="A16622" t="s">
        <v>375</v>
      </c>
      <c r="B16622" t="s">
        <v>219</v>
      </c>
      <c r="C16622" s="1">
        <v>0.29802309730787702</v>
      </c>
    </row>
    <row r="16623" spans="1:3" x14ac:dyDescent="0.25">
      <c r="A16623" t="s">
        <v>375</v>
      </c>
      <c r="B16623" t="s">
        <v>344</v>
      </c>
      <c r="C16623" s="1">
        <v>0.30007374920051599</v>
      </c>
    </row>
    <row r="16624" spans="1:3" x14ac:dyDescent="0.25">
      <c r="A16624" t="s">
        <v>375</v>
      </c>
      <c r="B16624" t="s">
        <v>152</v>
      </c>
      <c r="C16624" s="1">
        <v>0.30016915528023402</v>
      </c>
    </row>
    <row r="16625" spans="1:3" x14ac:dyDescent="0.25">
      <c r="A16625" t="s">
        <v>375</v>
      </c>
      <c r="B16625" t="s">
        <v>272</v>
      </c>
      <c r="C16625" s="1">
        <v>0.29766794850060102</v>
      </c>
    </row>
    <row r="16626" spans="1:3" x14ac:dyDescent="0.25">
      <c r="A16626" t="s">
        <v>375</v>
      </c>
      <c r="B16626" t="s">
        <v>153</v>
      </c>
      <c r="C16626" s="1">
        <v>0.322791552459329</v>
      </c>
    </row>
    <row r="16627" spans="1:3" x14ac:dyDescent="0.25">
      <c r="A16627" t="s">
        <v>376</v>
      </c>
      <c r="B16627" t="s">
        <v>155</v>
      </c>
      <c r="C16627" s="1">
        <v>0.29049608821562001</v>
      </c>
    </row>
    <row r="16628" spans="1:3" x14ac:dyDescent="0.25">
      <c r="A16628" t="s">
        <v>376</v>
      </c>
      <c r="B16628" t="s">
        <v>263</v>
      </c>
      <c r="C16628" s="1">
        <v>0.31190536673116398</v>
      </c>
    </row>
    <row r="16629" spans="1:3" x14ac:dyDescent="0.25">
      <c r="A16629" t="s">
        <v>376</v>
      </c>
      <c r="B16629" t="s">
        <v>153</v>
      </c>
      <c r="C16629" s="1">
        <v>0.31088941861963498</v>
      </c>
    </row>
    <row r="16630" spans="1:3" x14ac:dyDescent="0.25">
      <c r="A16630" t="s">
        <v>418</v>
      </c>
      <c r="B16630" t="s">
        <v>303</v>
      </c>
      <c r="C16630" s="1">
        <v>0.31389355956913101</v>
      </c>
    </row>
    <row r="16631" spans="1:3" x14ac:dyDescent="0.25">
      <c r="A16631" t="s">
        <v>418</v>
      </c>
      <c r="B16631" t="s">
        <v>304</v>
      </c>
      <c r="C16631" s="1">
        <v>0.29209389475248798</v>
      </c>
    </row>
    <row r="16632" spans="1:3" x14ac:dyDescent="0.25">
      <c r="A16632" t="s">
        <v>418</v>
      </c>
      <c r="B16632" t="s">
        <v>219</v>
      </c>
      <c r="C16632" s="1">
        <v>0.31547314036905499</v>
      </c>
    </row>
    <row r="16633" spans="1:3" x14ac:dyDescent="0.25">
      <c r="A16633" t="s">
        <v>418</v>
      </c>
      <c r="B16633" t="s">
        <v>383</v>
      </c>
      <c r="C16633" s="1">
        <v>0.30942089184345101</v>
      </c>
    </row>
    <row r="16634" spans="1:3" x14ac:dyDescent="0.25">
      <c r="A16634" t="s">
        <v>272</v>
      </c>
      <c r="B16634" t="s">
        <v>162</v>
      </c>
      <c r="C16634" s="1">
        <v>0.33083875353038</v>
      </c>
    </row>
    <row r="16635" spans="1:3" x14ac:dyDescent="0.25">
      <c r="A16635" t="s">
        <v>272</v>
      </c>
      <c r="B16635" t="s">
        <v>303</v>
      </c>
      <c r="C16635" s="1">
        <v>0.31810589847639398</v>
      </c>
    </row>
    <row r="16636" spans="1:3" x14ac:dyDescent="0.25">
      <c r="A16636" t="s">
        <v>272</v>
      </c>
      <c r="B16636" t="s">
        <v>219</v>
      </c>
      <c r="C16636" s="1">
        <v>0.32897176031535202</v>
      </c>
    </row>
    <row r="16637" spans="1:3" x14ac:dyDescent="0.25">
      <c r="A16637" t="s">
        <v>272</v>
      </c>
      <c r="B16637" t="s">
        <v>344</v>
      </c>
      <c r="C16637" s="1">
        <v>0.300274959634523</v>
      </c>
    </row>
    <row r="16638" spans="1:3" x14ac:dyDescent="0.25">
      <c r="A16638" t="s">
        <v>272</v>
      </c>
      <c r="B16638" t="s">
        <v>152</v>
      </c>
      <c r="C16638" s="1">
        <v>0.29405465003247</v>
      </c>
    </row>
    <row r="16639" spans="1:3" x14ac:dyDescent="0.25">
      <c r="A16639" t="s">
        <v>272</v>
      </c>
      <c r="B16639" t="s">
        <v>263</v>
      </c>
      <c r="C16639" s="1">
        <v>0.31246499591834798</v>
      </c>
    </row>
    <row r="16640" spans="1:3" x14ac:dyDescent="0.25">
      <c r="A16640" t="s">
        <v>272</v>
      </c>
      <c r="B16640" t="s">
        <v>383</v>
      </c>
      <c r="C16640" s="1">
        <v>0.29547439132442099</v>
      </c>
    </row>
    <row r="16641" spans="1:3" x14ac:dyDescent="0.25">
      <c r="A16641" t="s">
        <v>272</v>
      </c>
      <c r="B16641" t="s">
        <v>153</v>
      </c>
      <c r="C16641" s="1">
        <v>0.336937184871825</v>
      </c>
    </row>
    <row r="16642" spans="1:3" x14ac:dyDescent="0.25">
      <c r="A16642" t="s">
        <v>377</v>
      </c>
      <c r="B16642" t="s">
        <v>162</v>
      </c>
      <c r="C16642" s="1">
        <v>0.30837100910723703</v>
      </c>
    </row>
    <row r="16643" spans="1:3" x14ac:dyDescent="0.25">
      <c r="A16643" t="s">
        <v>377</v>
      </c>
      <c r="B16643" t="s">
        <v>192</v>
      </c>
      <c r="C16643" s="1">
        <v>0.29672073985230601</v>
      </c>
    </row>
    <row r="16644" spans="1:3" x14ac:dyDescent="0.25">
      <c r="A16644" t="s">
        <v>377</v>
      </c>
      <c r="B16644" t="s">
        <v>152</v>
      </c>
      <c r="C16644" s="1">
        <v>0.29485855991772097</v>
      </c>
    </row>
    <row r="16645" spans="1:3" x14ac:dyDescent="0.25">
      <c r="A16645" t="s">
        <v>377</v>
      </c>
      <c r="B16645" t="s">
        <v>153</v>
      </c>
      <c r="C16645" s="1">
        <v>0.30566084583161002</v>
      </c>
    </row>
    <row r="16646" spans="1:3" x14ac:dyDescent="0.25">
      <c r="A16646" t="s">
        <v>431</v>
      </c>
      <c r="B16646" t="s">
        <v>162</v>
      </c>
      <c r="C16646" s="1">
        <v>0.31366991060037003</v>
      </c>
    </row>
    <row r="16647" spans="1:3" x14ac:dyDescent="0.25">
      <c r="A16647" t="s">
        <v>431</v>
      </c>
      <c r="B16647" t="s">
        <v>219</v>
      </c>
      <c r="C16647" s="1">
        <v>0.294559717168697</v>
      </c>
    </row>
    <row r="16648" spans="1:3" x14ac:dyDescent="0.25">
      <c r="A16648" t="s">
        <v>408</v>
      </c>
      <c r="B16648" t="s">
        <v>162</v>
      </c>
      <c r="C16648" s="1">
        <v>0.29982747123540299</v>
      </c>
    </row>
    <row r="16649" spans="1:3" x14ac:dyDescent="0.25">
      <c r="A16649" t="s">
        <v>408</v>
      </c>
      <c r="B16649" t="s">
        <v>303</v>
      </c>
      <c r="C16649" s="1">
        <v>0.30516103703569503</v>
      </c>
    </row>
    <row r="16650" spans="1:3" x14ac:dyDescent="0.25">
      <c r="A16650" t="s">
        <v>408</v>
      </c>
      <c r="B16650" t="s">
        <v>192</v>
      </c>
      <c r="C16650" s="1">
        <v>0.29817234897288403</v>
      </c>
    </row>
    <row r="16651" spans="1:3" x14ac:dyDescent="0.25">
      <c r="A16651" t="s">
        <v>408</v>
      </c>
      <c r="B16651" t="s">
        <v>219</v>
      </c>
      <c r="C16651" s="1">
        <v>0.31865522943966201</v>
      </c>
    </row>
    <row r="16652" spans="1:3" x14ac:dyDescent="0.25">
      <c r="A16652" t="s">
        <v>408</v>
      </c>
      <c r="B16652" t="s">
        <v>403</v>
      </c>
      <c r="C16652" s="1">
        <v>0.29222260329496103</v>
      </c>
    </row>
    <row r="16653" spans="1:3" x14ac:dyDescent="0.25">
      <c r="A16653" t="s">
        <v>408</v>
      </c>
      <c r="B16653" t="s">
        <v>152</v>
      </c>
      <c r="C16653" s="1">
        <v>0.31129073235692201</v>
      </c>
    </row>
    <row r="16654" spans="1:3" x14ac:dyDescent="0.25">
      <c r="A16654" t="s">
        <v>408</v>
      </c>
      <c r="B16654" t="s">
        <v>383</v>
      </c>
      <c r="C16654" s="1">
        <v>0.31510169266136501</v>
      </c>
    </row>
    <row r="16655" spans="1:3" x14ac:dyDescent="0.25">
      <c r="A16655" t="s">
        <v>408</v>
      </c>
      <c r="B16655" t="s">
        <v>153</v>
      </c>
      <c r="C16655" s="1">
        <v>0.295602837586255</v>
      </c>
    </row>
    <row r="16656" spans="1:3" x14ac:dyDescent="0.25">
      <c r="A16656" t="s">
        <v>273</v>
      </c>
      <c r="B16656" t="s">
        <v>219</v>
      </c>
      <c r="C16656" s="1">
        <v>0.31083932756492</v>
      </c>
    </row>
    <row r="16657" spans="1:3" x14ac:dyDescent="0.25">
      <c r="A16657" t="s">
        <v>273</v>
      </c>
      <c r="B16657" t="s">
        <v>152</v>
      </c>
      <c r="C16657" s="1">
        <v>0.30732693657008803</v>
      </c>
    </row>
    <row r="16658" spans="1:3" x14ac:dyDescent="0.25">
      <c r="A16658" t="s">
        <v>153</v>
      </c>
      <c r="B16658" t="s">
        <v>154</v>
      </c>
      <c r="C16658" s="1">
        <v>0.32490006447932801</v>
      </c>
    </row>
    <row r="16659" spans="1:3" x14ac:dyDescent="0.25">
      <c r="A16659" t="s">
        <v>153</v>
      </c>
      <c r="B16659" t="s">
        <v>155</v>
      </c>
      <c r="C16659" s="1">
        <v>0.31885178533932901</v>
      </c>
    </row>
    <row r="16660" spans="1:3" x14ac:dyDescent="0.25">
      <c r="A16660" t="s">
        <v>153</v>
      </c>
      <c r="B16660" t="s">
        <v>162</v>
      </c>
      <c r="C16660" s="1">
        <v>0.34954840723036201</v>
      </c>
    </row>
    <row r="16661" spans="1:3" x14ac:dyDescent="0.25">
      <c r="A16661" t="s">
        <v>153</v>
      </c>
      <c r="B16661" t="s">
        <v>118</v>
      </c>
      <c r="C16661" s="1">
        <v>0.30131604528853201</v>
      </c>
    </row>
    <row r="16662" spans="1:3" x14ac:dyDescent="0.25">
      <c r="A16662" t="s">
        <v>153</v>
      </c>
      <c r="B16662" t="s">
        <v>303</v>
      </c>
      <c r="C16662" s="1">
        <v>0.32529974212718399</v>
      </c>
    </row>
    <row r="16663" spans="1:3" x14ac:dyDescent="0.25">
      <c r="A16663" t="s">
        <v>153</v>
      </c>
      <c r="B16663" t="s">
        <v>304</v>
      </c>
      <c r="C16663" s="1">
        <v>0.31049243983136399</v>
      </c>
    </row>
    <row r="16664" spans="1:3" x14ac:dyDescent="0.25">
      <c r="A16664" t="s">
        <v>153</v>
      </c>
      <c r="B16664" t="s">
        <v>192</v>
      </c>
      <c r="C16664" s="1">
        <v>0.33441250969680097</v>
      </c>
    </row>
    <row r="16665" spans="1:3" x14ac:dyDescent="0.25">
      <c r="A16665" t="s">
        <v>153</v>
      </c>
      <c r="B16665" t="s">
        <v>219</v>
      </c>
      <c r="C16665" s="1">
        <v>0.30338433007087301</v>
      </c>
    </row>
    <row r="16666" spans="1:3" x14ac:dyDescent="0.25">
      <c r="A16666" t="s">
        <v>153</v>
      </c>
      <c r="B16666" t="s">
        <v>344</v>
      </c>
      <c r="C16666" s="1">
        <v>0.326682646106636</v>
      </c>
    </row>
    <row r="16667" spans="1:3" x14ac:dyDescent="0.25">
      <c r="A16667" t="s">
        <v>153</v>
      </c>
      <c r="B16667" t="s">
        <v>152</v>
      </c>
      <c r="C16667" s="1">
        <v>0.31741776050162102</v>
      </c>
    </row>
    <row r="16668" spans="1:3" x14ac:dyDescent="0.25">
      <c r="A16668" t="s">
        <v>153</v>
      </c>
      <c r="B16668" t="s">
        <v>263</v>
      </c>
      <c r="C16668" s="1">
        <v>0.33584252454173402</v>
      </c>
    </row>
    <row r="16669" spans="1:3" x14ac:dyDescent="0.25">
      <c r="A16669" t="s">
        <v>153</v>
      </c>
      <c r="B16669" t="s">
        <v>383</v>
      </c>
      <c r="C16669" s="1">
        <v>0.29085222228091201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3" sqref="H3"/>
    </sheetView>
  </sheetViews>
  <sheetFormatPr defaultRowHeight="15" x14ac:dyDescent="0.25"/>
  <cols>
    <col min="1" max="1" width="13.42578125" customWidth="1"/>
    <col min="2" max="2" width="50.5703125" customWidth="1"/>
    <col min="3" max="3" width="15.140625" customWidth="1"/>
  </cols>
  <sheetData>
    <row r="1" spans="1:7" x14ac:dyDescent="0.25">
      <c r="A1" t="s">
        <v>1313</v>
      </c>
      <c r="B1">
        <v>264</v>
      </c>
    </row>
    <row r="2" spans="1:7" x14ac:dyDescent="0.25">
      <c r="A2" t="s">
        <v>1312</v>
      </c>
      <c r="B2">
        <v>75477</v>
      </c>
    </row>
    <row r="3" spans="1:7" x14ac:dyDescent="0.25">
      <c r="A3" t="s">
        <v>1311</v>
      </c>
      <c r="B3" t="s">
        <v>1310</v>
      </c>
    </row>
    <row r="4" spans="1:7" x14ac:dyDescent="0.25">
      <c r="A4" t="s">
        <v>1309</v>
      </c>
      <c r="B4" t="s">
        <v>1308</v>
      </c>
    </row>
    <row r="5" spans="1:7" x14ac:dyDescent="0.25">
      <c r="A5" t="s">
        <v>1307</v>
      </c>
      <c r="B5" t="s">
        <v>1306</v>
      </c>
    </row>
    <row r="6" spans="1:7" x14ac:dyDescent="0.25">
      <c r="A6" t="s">
        <v>1305</v>
      </c>
      <c r="B6" t="s">
        <v>1304</v>
      </c>
    </row>
    <row r="7" spans="1:7" x14ac:dyDescent="0.25">
      <c r="A7" t="s">
        <v>1303</v>
      </c>
      <c r="B7" t="s">
        <v>1302</v>
      </c>
    </row>
    <row r="8" spans="1:7" x14ac:dyDescent="0.25">
      <c r="A8" t="s">
        <v>1301</v>
      </c>
      <c r="B8">
        <v>3</v>
      </c>
    </row>
    <row r="10" spans="1:7" x14ac:dyDescent="0.25">
      <c r="A10" t="s">
        <v>1300</v>
      </c>
      <c r="B10" t="s">
        <v>1299</v>
      </c>
      <c r="C10" t="s">
        <v>1298</v>
      </c>
      <c r="D10" t="s">
        <v>1297</v>
      </c>
      <c r="E10" t="s">
        <v>1296</v>
      </c>
      <c r="F10" t="s">
        <v>1295</v>
      </c>
      <c r="G10" t="s">
        <v>1294</v>
      </c>
    </row>
    <row r="11" spans="1:7" x14ac:dyDescent="0.25">
      <c r="A11" t="str">
        <f>HYPERLINK("http://amigo.geneontology.org/amigo/term/GO:0046156","GO:0046156")</f>
        <v>GO:0046156</v>
      </c>
      <c r="B11" t="s">
        <v>2082</v>
      </c>
      <c r="C11" s="14">
        <v>4.231E-8</v>
      </c>
      <c r="D11" s="14">
        <v>5.0279999999999998E-8</v>
      </c>
      <c r="E11">
        <v>3</v>
      </c>
      <c r="F11" t="s">
        <v>2077</v>
      </c>
      <c r="G11" t="s">
        <v>1692</v>
      </c>
    </row>
    <row r="12" spans="1:7" x14ac:dyDescent="0.25">
      <c r="A12" t="str">
        <f>HYPERLINK("http://amigo.geneontology.org/amigo/term/GO:0019354","GO:0019354")</f>
        <v>GO:0019354</v>
      </c>
      <c r="B12" t="s">
        <v>2081</v>
      </c>
      <c r="C12" s="14">
        <v>4.231E-8</v>
      </c>
      <c r="D12" s="14">
        <v>5.0279999999999998E-8</v>
      </c>
      <c r="E12">
        <v>3</v>
      </c>
      <c r="F12" t="s">
        <v>2077</v>
      </c>
      <c r="G12" t="s">
        <v>1692</v>
      </c>
    </row>
    <row r="13" spans="1:7" x14ac:dyDescent="0.25">
      <c r="A13" t="str">
        <f>HYPERLINK("http://amigo.geneontology.org/amigo/term/GO:0004851","GO:0004851")</f>
        <v>GO:0004851</v>
      </c>
      <c r="B13" t="s">
        <v>2080</v>
      </c>
      <c r="C13" s="14">
        <v>4.231E-8</v>
      </c>
      <c r="D13" s="14">
        <v>5.0279999999999998E-8</v>
      </c>
      <c r="E13">
        <v>3</v>
      </c>
      <c r="F13" t="s">
        <v>2077</v>
      </c>
      <c r="G13" t="s">
        <v>1692</v>
      </c>
    </row>
    <row r="14" spans="1:7" x14ac:dyDescent="0.25">
      <c r="A14" t="str">
        <f>HYPERLINK("http://amigo.geneontology.org/amigo/term/GO:0043115","GO:0043115")</f>
        <v>GO:0043115</v>
      </c>
      <c r="B14" t="s">
        <v>2079</v>
      </c>
      <c r="C14" s="14">
        <v>4.231E-8</v>
      </c>
      <c r="D14" s="14">
        <v>5.0279999999999998E-8</v>
      </c>
      <c r="E14">
        <v>3</v>
      </c>
      <c r="F14" t="s">
        <v>2077</v>
      </c>
      <c r="G14" t="s">
        <v>1692</v>
      </c>
    </row>
    <row r="15" spans="1:7" x14ac:dyDescent="0.25">
      <c r="A15" t="str">
        <f>HYPERLINK("http://amigo.geneontology.org/amigo/term/GO:0051266","GO:0051266")</f>
        <v>GO:0051266</v>
      </c>
      <c r="B15" t="s">
        <v>2078</v>
      </c>
      <c r="C15" s="14">
        <v>4.231E-8</v>
      </c>
      <c r="D15" s="14">
        <v>5.0279999999999998E-8</v>
      </c>
      <c r="E15">
        <v>3</v>
      </c>
      <c r="F15" t="s">
        <v>2077</v>
      </c>
      <c r="G15" t="s">
        <v>1692</v>
      </c>
    </row>
    <row r="16" spans="1:7" x14ac:dyDescent="0.25">
      <c r="A16" t="str">
        <f>HYPERLINK("http://amigo.geneontology.org/amigo/term/GO:0044281","GO:0044281")</f>
        <v>GO:0044281</v>
      </c>
      <c r="B16" t="s">
        <v>2076</v>
      </c>
      <c r="C16" s="14">
        <v>9.9699999999999999E-8</v>
      </c>
      <c r="D16" s="14">
        <v>1.184E-7</v>
      </c>
      <c r="E16">
        <v>3180</v>
      </c>
      <c r="F16" t="s">
        <v>2075</v>
      </c>
      <c r="G16" t="s">
        <v>2074</v>
      </c>
    </row>
    <row r="17" spans="1:7" x14ac:dyDescent="0.25">
      <c r="A17" t="str">
        <f>HYPERLINK("http://amigo.geneontology.org/amigo/term/GO:0008652","GO:0008652")</f>
        <v>GO:0008652</v>
      </c>
      <c r="B17" t="s">
        <v>2073</v>
      </c>
      <c r="C17" s="14">
        <v>3.9700000000000002E-7</v>
      </c>
      <c r="D17" s="14">
        <v>4.7150000000000001E-7</v>
      </c>
      <c r="E17">
        <v>338</v>
      </c>
      <c r="F17" t="s">
        <v>2072</v>
      </c>
      <c r="G17" t="s">
        <v>1947</v>
      </c>
    </row>
    <row r="18" spans="1:7" x14ac:dyDescent="0.25">
      <c r="A18" t="str">
        <f>HYPERLINK("http://amigo.geneontology.org/amigo/term/GO:0004412","GO:0004412")</f>
        <v>GO:0004412</v>
      </c>
      <c r="B18" t="s">
        <v>2071</v>
      </c>
      <c r="C18" s="14">
        <v>4.2090000000000002E-7</v>
      </c>
      <c r="D18" s="14">
        <v>4.9979999999999996E-7</v>
      </c>
      <c r="E18">
        <v>5</v>
      </c>
      <c r="F18" t="s">
        <v>2070</v>
      </c>
      <c r="G18" t="s">
        <v>2069</v>
      </c>
    </row>
    <row r="19" spans="1:7" x14ac:dyDescent="0.25">
      <c r="A19" t="str">
        <f>HYPERLINK("http://amigo.geneontology.org/amigo/term/GO:0009536","GO:0009536")</f>
        <v>GO:0009536</v>
      </c>
      <c r="B19" t="s">
        <v>2068</v>
      </c>
      <c r="C19" s="14">
        <v>8.7130000000000003E-7</v>
      </c>
      <c r="D19" s="14">
        <v>1.034E-6</v>
      </c>
      <c r="E19">
        <v>2170</v>
      </c>
      <c r="F19" t="s">
        <v>2067</v>
      </c>
      <c r="G19" t="s">
        <v>2066</v>
      </c>
    </row>
    <row r="20" spans="1:7" x14ac:dyDescent="0.25">
      <c r="A20" t="str">
        <f>HYPERLINK("http://amigo.geneontology.org/amigo/term/GO:0005975","GO:0005975")</f>
        <v>GO:0005975</v>
      </c>
      <c r="B20" t="s">
        <v>2065</v>
      </c>
      <c r="C20" s="14">
        <v>1.0839999999999999E-6</v>
      </c>
      <c r="D20" s="14">
        <v>1.2860000000000001E-6</v>
      </c>
      <c r="E20">
        <v>2685</v>
      </c>
      <c r="F20" t="s">
        <v>2064</v>
      </c>
      <c r="G20" t="s">
        <v>2063</v>
      </c>
    </row>
    <row r="21" spans="1:7" x14ac:dyDescent="0.25">
      <c r="A21" t="str">
        <f>HYPERLINK("http://amigo.geneontology.org/amigo/term/GO:0009570","GO:0009570")</f>
        <v>GO:0009570</v>
      </c>
      <c r="B21" t="s">
        <v>2062</v>
      </c>
      <c r="C21" s="14">
        <v>1.593E-6</v>
      </c>
      <c r="D21" s="14">
        <v>1.8899999999999999E-6</v>
      </c>
      <c r="E21">
        <v>491</v>
      </c>
      <c r="F21" t="s">
        <v>2061</v>
      </c>
      <c r="G21" t="s">
        <v>2055</v>
      </c>
    </row>
    <row r="22" spans="1:7" x14ac:dyDescent="0.25">
      <c r="A22" t="str">
        <f>HYPERLINK("http://amigo.geneontology.org/amigo/term/GO:0009507","GO:0009507")</f>
        <v>GO:0009507</v>
      </c>
      <c r="B22" t="s">
        <v>2060</v>
      </c>
      <c r="C22" s="14">
        <v>1.6810000000000001E-6</v>
      </c>
      <c r="D22" s="14">
        <v>1.9939999999999999E-6</v>
      </c>
      <c r="E22">
        <v>2095</v>
      </c>
      <c r="F22" t="s">
        <v>2059</v>
      </c>
      <c r="G22" t="s">
        <v>2058</v>
      </c>
    </row>
    <row r="23" spans="1:7" x14ac:dyDescent="0.25">
      <c r="A23" t="str">
        <f>HYPERLINK("http://amigo.geneontology.org/amigo/term/GO:0009532","GO:0009532")</f>
        <v>GO:0009532</v>
      </c>
      <c r="B23" t="s">
        <v>2057</v>
      </c>
      <c r="C23" s="14">
        <v>2.2910000000000002E-6</v>
      </c>
      <c r="D23" s="14">
        <v>2.717E-6</v>
      </c>
      <c r="E23">
        <v>510</v>
      </c>
      <c r="F23" t="s">
        <v>2056</v>
      </c>
      <c r="G23" t="s">
        <v>2055</v>
      </c>
    </row>
    <row r="24" spans="1:7" x14ac:dyDescent="0.25">
      <c r="A24" t="str">
        <f>HYPERLINK("http://amigo.geneontology.org/amigo/term/GO:0009235","GO:0009235")</f>
        <v>GO:0009235</v>
      </c>
      <c r="B24" t="s">
        <v>2054</v>
      </c>
      <c r="C24" s="14">
        <v>3.4989999999999999E-6</v>
      </c>
      <c r="D24" s="14">
        <v>4.1489999999999996E-6</v>
      </c>
      <c r="E24">
        <v>9</v>
      </c>
      <c r="F24" t="s">
        <v>2051</v>
      </c>
      <c r="G24" t="s">
        <v>1692</v>
      </c>
    </row>
    <row r="25" spans="1:7" x14ac:dyDescent="0.25">
      <c r="A25" t="str">
        <f>HYPERLINK("http://amigo.geneontology.org/amigo/term/GO:0009236","GO:0009236")</f>
        <v>GO:0009236</v>
      </c>
      <c r="B25" t="s">
        <v>2053</v>
      </c>
      <c r="C25" s="14">
        <v>3.4989999999999999E-6</v>
      </c>
      <c r="D25" s="14">
        <v>4.1489999999999996E-6</v>
      </c>
      <c r="E25">
        <v>9</v>
      </c>
      <c r="F25" t="s">
        <v>2051</v>
      </c>
      <c r="G25" t="s">
        <v>1692</v>
      </c>
    </row>
    <row r="26" spans="1:7" x14ac:dyDescent="0.25">
      <c r="A26" t="str">
        <f>HYPERLINK("http://amigo.geneontology.org/amigo/term/GO:0004325","GO:0004325")</f>
        <v>GO:0004325</v>
      </c>
      <c r="B26" t="s">
        <v>2052</v>
      </c>
      <c r="C26" s="14">
        <v>3.4989999999999999E-6</v>
      </c>
      <c r="D26" s="14">
        <v>4.1489999999999996E-6</v>
      </c>
      <c r="E26">
        <v>9</v>
      </c>
      <c r="F26" t="s">
        <v>2051</v>
      </c>
      <c r="G26" t="s">
        <v>1692</v>
      </c>
    </row>
    <row r="27" spans="1:7" x14ac:dyDescent="0.25">
      <c r="A27" t="str">
        <f>HYPERLINK("http://amigo.geneontology.org/amigo/term/GO:0004553","GO:0004553")</f>
        <v>GO:0004553</v>
      </c>
      <c r="B27" t="s">
        <v>1483</v>
      </c>
      <c r="C27" s="14">
        <v>5.1229999999999999E-6</v>
      </c>
      <c r="D27" s="14">
        <v>6.0719999999999996E-6</v>
      </c>
      <c r="E27">
        <v>1463</v>
      </c>
      <c r="F27" t="s">
        <v>2050</v>
      </c>
      <c r="G27" t="s">
        <v>2049</v>
      </c>
    </row>
    <row r="28" spans="1:7" x14ac:dyDescent="0.25">
      <c r="A28" t="str">
        <f>HYPERLINK("http://amigo.geneontology.org/amigo/term/GO:0016829","GO:0016829")</f>
        <v>GO:0016829</v>
      </c>
      <c r="B28" t="s">
        <v>2048</v>
      </c>
      <c r="C28" s="14">
        <v>5.7200000000000003E-6</v>
      </c>
      <c r="D28" s="14">
        <v>6.7780000000000002E-6</v>
      </c>
      <c r="E28">
        <v>1052</v>
      </c>
      <c r="F28" t="s">
        <v>2047</v>
      </c>
      <c r="G28" t="s">
        <v>2046</v>
      </c>
    </row>
    <row r="29" spans="1:7" x14ac:dyDescent="0.25">
      <c r="A29" t="str">
        <f>HYPERLINK("http://amigo.geneontology.org/amigo/term/GO:0016798","GO:0016798")</f>
        <v>GO:0016798</v>
      </c>
      <c r="B29" t="s">
        <v>2045</v>
      </c>
      <c r="C29" s="14">
        <v>5.8490000000000002E-6</v>
      </c>
      <c r="D29" s="14">
        <v>6.9299999999999997E-6</v>
      </c>
      <c r="E29">
        <v>1627</v>
      </c>
      <c r="F29" t="s">
        <v>2044</v>
      </c>
      <c r="G29" t="s">
        <v>2043</v>
      </c>
    </row>
    <row r="30" spans="1:7" x14ac:dyDescent="0.25">
      <c r="A30" t="str">
        <f>HYPERLINK("http://amigo.geneontology.org/amigo/term/GO:0006541","GO:0006541")</f>
        <v>GO:0006541</v>
      </c>
      <c r="B30" t="s">
        <v>2042</v>
      </c>
      <c r="C30" s="14">
        <v>6.2339999999999999E-6</v>
      </c>
      <c r="D30" s="14">
        <v>7.3839999999999999E-6</v>
      </c>
      <c r="E30">
        <v>73</v>
      </c>
      <c r="F30" t="s">
        <v>2041</v>
      </c>
      <c r="G30" t="s">
        <v>1991</v>
      </c>
    </row>
    <row r="31" spans="1:7" x14ac:dyDescent="0.25">
      <c r="A31" t="str">
        <f>HYPERLINK("http://amigo.geneontology.org/amigo/term/GO:1901605","GO:1901605")</f>
        <v>GO:1901605</v>
      </c>
      <c r="B31" t="s">
        <v>2040</v>
      </c>
      <c r="C31" s="14">
        <v>7.1149999999999996E-6</v>
      </c>
      <c r="D31" s="14">
        <v>8.4260000000000003E-6</v>
      </c>
      <c r="E31">
        <v>575</v>
      </c>
      <c r="F31" t="s">
        <v>2039</v>
      </c>
      <c r="G31" t="s">
        <v>2038</v>
      </c>
    </row>
    <row r="32" spans="1:7" x14ac:dyDescent="0.25">
      <c r="A32" t="str">
        <f>HYPERLINK("http://amigo.geneontology.org/amigo/term/GO:1901607","GO:1901607")</f>
        <v>GO:1901607</v>
      </c>
      <c r="B32" t="s">
        <v>2037</v>
      </c>
      <c r="C32" s="14">
        <v>1.331E-5</v>
      </c>
      <c r="D32" s="14">
        <v>1.5760000000000002E-5</v>
      </c>
      <c r="E32">
        <v>303</v>
      </c>
      <c r="F32" t="s">
        <v>2036</v>
      </c>
      <c r="G32" t="s">
        <v>2035</v>
      </c>
    </row>
    <row r="33" spans="1:7" x14ac:dyDescent="0.25">
      <c r="A33" t="str">
        <f>HYPERLINK("http://amigo.geneontology.org/amigo/term/GO:0008169","GO:0008169")</f>
        <v>GO:0008169</v>
      </c>
      <c r="B33" t="s">
        <v>2034</v>
      </c>
      <c r="C33" s="14">
        <v>1.8660000000000001E-5</v>
      </c>
      <c r="D33" s="14">
        <v>2.209E-5</v>
      </c>
      <c r="E33">
        <v>15</v>
      </c>
      <c r="F33" t="s">
        <v>2033</v>
      </c>
      <c r="G33" t="s">
        <v>1692</v>
      </c>
    </row>
    <row r="34" spans="1:7" x14ac:dyDescent="0.25">
      <c r="A34" t="str">
        <f>HYPERLINK("http://amigo.geneontology.org/amigo/term/GO:0006783","GO:0006783")</f>
        <v>GO:0006783</v>
      </c>
      <c r="B34" t="s">
        <v>2032</v>
      </c>
      <c r="C34" s="14">
        <v>2.3180000000000002E-5</v>
      </c>
      <c r="D34" s="14">
        <v>2.743E-5</v>
      </c>
      <c r="E34">
        <v>47</v>
      </c>
      <c r="F34" t="s">
        <v>2031</v>
      </c>
      <c r="G34" t="s">
        <v>1902</v>
      </c>
    </row>
    <row r="35" spans="1:7" x14ac:dyDescent="0.25">
      <c r="A35" t="str">
        <f>HYPERLINK("http://amigo.geneontology.org/amigo/term/GO:0046872","GO:0046872")</f>
        <v>GO:0046872</v>
      </c>
      <c r="B35" t="s">
        <v>2030</v>
      </c>
      <c r="C35" s="14">
        <v>3.1829999999999998E-5</v>
      </c>
      <c r="D35" s="14">
        <v>3.765E-5</v>
      </c>
      <c r="E35">
        <v>8842</v>
      </c>
      <c r="F35" t="s">
        <v>2024</v>
      </c>
      <c r="G35" t="s">
        <v>2023</v>
      </c>
    </row>
    <row r="36" spans="1:7" x14ac:dyDescent="0.25">
      <c r="A36" t="str">
        <f>HYPERLINK("http://amigo.geneontology.org/amigo/term/GO:0000107","GO:0000107")</f>
        <v>GO:0000107</v>
      </c>
      <c r="B36" t="s">
        <v>2029</v>
      </c>
      <c r="C36" s="14">
        <v>3.6480000000000003E-5</v>
      </c>
      <c r="D36" s="14">
        <v>4.3139999999999997E-5</v>
      </c>
      <c r="E36">
        <v>3</v>
      </c>
      <c r="F36" t="s">
        <v>2026</v>
      </c>
      <c r="G36" t="s">
        <v>1906</v>
      </c>
    </row>
    <row r="37" spans="1:7" x14ac:dyDescent="0.25">
      <c r="A37" t="str">
        <f>HYPERLINK("http://amigo.geneontology.org/amigo/term/GO:0048572","GO:0048572")</f>
        <v>GO:0048572</v>
      </c>
      <c r="B37" t="s">
        <v>2028</v>
      </c>
      <c r="C37" s="14">
        <v>3.6480000000000003E-5</v>
      </c>
      <c r="D37" s="14">
        <v>4.3139999999999997E-5</v>
      </c>
      <c r="E37">
        <v>3</v>
      </c>
      <c r="F37" t="s">
        <v>2026</v>
      </c>
      <c r="G37" t="s">
        <v>1656</v>
      </c>
    </row>
    <row r="38" spans="1:7" x14ac:dyDescent="0.25">
      <c r="A38" t="str">
        <f>HYPERLINK("http://amigo.geneontology.org/amigo/term/GO:0048576","GO:0048576")</f>
        <v>GO:0048576</v>
      </c>
      <c r="B38" t="s">
        <v>2027</v>
      </c>
      <c r="C38" s="14">
        <v>3.6480000000000003E-5</v>
      </c>
      <c r="D38" s="14">
        <v>4.3139999999999997E-5</v>
      </c>
      <c r="E38">
        <v>3</v>
      </c>
      <c r="F38" t="s">
        <v>2026</v>
      </c>
      <c r="G38" t="s">
        <v>1656</v>
      </c>
    </row>
    <row r="39" spans="1:7" x14ac:dyDescent="0.25">
      <c r="A39" t="str">
        <f>HYPERLINK("http://amigo.geneontology.org/amigo/term/GO:0043169","GO:0043169")</f>
        <v>GO:0043169</v>
      </c>
      <c r="B39" t="s">
        <v>2025</v>
      </c>
      <c r="C39" s="14">
        <v>3.9440000000000002E-5</v>
      </c>
      <c r="D39" s="14">
        <v>4.6640000000000001E-5</v>
      </c>
      <c r="E39">
        <v>8912</v>
      </c>
      <c r="F39" t="s">
        <v>2024</v>
      </c>
      <c r="G39" t="s">
        <v>2023</v>
      </c>
    </row>
    <row r="40" spans="1:7" x14ac:dyDescent="0.25">
      <c r="A40" t="str">
        <f>HYPERLINK("http://amigo.geneontology.org/amigo/term/GO:0042168","GO:0042168")</f>
        <v>GO:0042168</v>
      </c>
      <c r="B40" t="s">
        <v>2022</v>
      </c>
      <c r="C40" s="14">
        <v>4.9950000000000001E-5</v>
      </c>
      <c r="D40" s="14">
        <v>5.9039999999999997E-5</v>
      </c>
      <c r="E40">
        <v>57</v>
      </c>
      <c r="F40" t="s">
        <v>2021</v>
      </c>
      <c r="G40" t="s">
        <v>1902</v>
      </c>
    </row>
    <row r="41" spans="1:7" x14ac:dyDescent="0.25">
      <c r="A41" t="str">
        <f>HYPERLINK("http://amigo.geneontology.org/amigo/term/GO:0016160","GO:0016160")</f>
        <v>GO:0016160</v>
      </c>
      <c r="B41" t="s">
        <v>2020</v>
      </c>
      <c r="C41" s="14">
        <v>7.4090000000000004E-5</v>
      </c>
      <c r="D41" s="14">
        <v>8.7559999999999995E-5</v>
      </c>
      <c r="E41">
        <v>63</v>
      </c>
      <c r="F41" t="s">
        <v>2019</v>
      </c>
      <c r="G41" t="s">
        <v>2018</v>
      </c>
    </row>
    <row r="42" spans="1:7" x14ac:dyDescent="0.25">
      <c r="A42" t="str">
        <f>HYPERLINK("http://amigo.geneontology.org/amigo/term/GO:0005996","GO:0005996")</f>
        <v>GO:0005996</v>
      </c>
      <c r="B42" t="s">
        <v>1268</v>
      </c>
      <c r="C42" s="14">
        <v>8.4770000000000003E-5</v>
      </c>
      <c r="D42" s="14">
        <v>1.002E-4</v>
      </c>
      <c r="E42">
        <v>292</v>
      </c>
      <c r="F42" t="s">
        <v>2017</v>
      </c>
      <c r="G42" t="s">
        <v>2016</v>
      </c>
    </row>
    <row r="43" spans="1:7" x14ac:dyDescent="0.25">
      <c r="A43" t="str">
        <f>HYPERLINK("http://amigo.geneontology.org/amigo/term/GO:0004856","GO:0004856")</f>
        <v>GO:0004856</v>
      </c>
      <c r="B43" t="s">
        <v>2015</v>
      </c>
      <c r="C43" s="14">
        <v>1.21E-4</v>
      </c>
      <c r="D43" s="14">
        <v>1.4300000000000001E-4</v>
      </c>
      <c r="E43">
        <v>5</v>
      </c>
      <c r="F43" t="s">
        <v>2014</v>
      </c>
      <c r="G43" t="s">
        <v>1589</v>
      </c>
    </row>
    <row r="44" spans="1:7" x14ac:dyDescent="0.25">
      <c r="A44" t="str">
        <f>HYPERLINK("http://amigo.geneontology.org/amigo/term/GO:0005509","GO:0005509")</f>
        <v>GO:0005509</v>
      </c>
      <c r="B44" t="s">
        <v>2013</v>
      </c>
      <c r="C44" s="14">
        <v>1.4019999999999999E-4</v>
      </c>
      <c r="D44" s="14">
        <v>1.6559999999999999E-4</v>
      </c>
      <c r="E44">
        <v>1087</v>
      </c>
      <c r="F44" t="s">
        <v>2012</v>
      </c>
      <c r="G44" t="s">
        <v>2011</v>
      </c>
    </row>
    <row r="45" spans="1:7" x14ac:dyDescent="0.25">
      <c r="A45" t="str">
        <f>HYPERLINK("http://amigo.geneontology.org/amigo/term/GO:0044283","GO:0044283")</f>
        <v>GO:0044283</v>
      </c>
      <c r="B45" t="s">
        <v>2010</v>
      </c>
      <c r="C45" s="14">
        <v>1.5880000000000001E-4</v>
      </c>
      <c r="D45" s="14">
        <v>1.874E-4</v>
      </c>
      <c r="E45">
        <v>1101</v>
      </c>
      <c r="F45" t="s">
        <v>2009</v>
      </c>
      <c r="G45" t="s">
        <v>2008</v>
      </c>
    </row>
    <row r="46" spans="1:7" x14ac:dyDescent="0.25">
      <c r="A46" t="str">
        <f>HYPERLINK("http://amigo.geneontology.org/amigo/term/GO:0016830","GO:0016830")</f>
        <v>GO:0016830</v>
      </c>
      <c r="B46" t="s">
        <v>2007</v>
      </c>
      <c r="C46" s="14">
        <v>1.7019999999999999E-4</v>
      </c>
      <c r="D46" s="14">
        <v>2.009E-4</v>
      </c>
      <c r="E46">
        <v>327</v>
      </c>
      <c r="F46" t="s">
        <v>2006</v>
      </c>
      <c r="G46" t="s">
        <v>2005</v>
      </c>
    </row>
    <row r="47" spans="1:7" x14ac:dyDescent="0.25">
      <c r="A47" t="str">
        <f>HYPERLINK("http://amigo.geneontology.org/amigo/term/GO:0046148","GO:0046148")</f>
        <v>GO:0046148</v>
      </c>
      <c r="B47" t="s">
        <v>2004</v>
      </c>
      <c r="C47" s="14">
        <v>1.8540000000000001E-4</v>
      </c>
      <c r="D47" s="14">
        <v>2.187E-4</v>
      </c>
      <c r="E47">
        <v>148</v>
      </c>
      <c r="F47" t="s">
        <v>2003</v>
      </c>
      <c r="G47" t="s">
        <v>1982</v>
      </c>
    </row>
    <row r="48" spans="1:7" x14ac:dyDescent="0.25">
      <c r="A48" t="str">
        <f>HYPERLINK("http://amigo.geneontology.org/amigo/term/GO:0016833","GO:0016833")</f>
        <v>GO:0016833</v>
      </c>
      <c r="B48" t="s">
        <v>2002</v>
      </c>
      <c r="C48" s="14">
        <v>1.9469999999999999E-4</v>
      </c>
      <c r="D48" s="14">
        <v>2.296E-4</v>
      </c>
      <c r="E48">
        <v>32</v>
      </c>
      <c r="F48" t="s">
        <v>2001</v>
      </c>
      <c r="G48" t="s">
        <v>2000</v>
      </c>
    </row>
    <row r="49" spans="1:7" x14ac:dyDescent="0.25">
      <c r="A49" t="str">
        <f>HYPERLINK("http://amigo.geneontology.org/amigo/term/GO:0019321","GO:0019321")</f>
        <v>GO:0019321</v>
      </c>
      <c r="B49" t="s">
        <v>1999</v>
      </c>
      <c r="C49" s="14">
        <v>2.3360000000000001E-4</v>
      </c>
      <c r="D49" s="14">
        <v>2.7559999999999998E-4</v>
      </c>
      <c r="E49">
        <v>34</v>
      </c>
      <c r="F49" t="s">
        <v>1998</v>
      </c>
      <c r="G49" t="s">
        <v>1997</v>
      </c>
    </row>
    <row r="50" spans="1:7" x14ac:dyDescent="0.25">
      <c r="A50" t="str">
        <f>HYPERLINK("http://amigo.geneontology.org/amigo/term/GO:0004556","GO:0004556")</f>
        <v>GO:0004556</v>
      </c>
      <c r="B50" t="s">
        <v>1996</v>
      </c>
      <c r="C50" s="14">
        <v>2.7730000000000002E-4</v>
      </c>
      <c r="D50" s="14">
        <v>3.2699999999999998E-4</v>
      </c>
      <c r="E50">
        <v>36</v>
      </c>
      <c r="F50" t="s">
        <v>1995</v>
      </c>
      <c r="G50" t="s">
        <v>1994</v>
      </c>
    </row>
    <row r="51" spans="1:7" x14ac:dyDescent="0.25">
      <c r="A51" t="str">
        <f>HYPERLINK("http://amigo.geneontology.org/amigo/term/GO:0009064","GO:0009064")</f>
        <v>GO:0009064</v>
      </c>
      <c r="B51" t="s">
        <v>1993</v>
      </c>
      <c r="C51" s="14">
        <v>2.9799999999999998E-4</v>
      </c>
      <c r="D51" s="14">
        <v>3.5120000000000003E-4</v>
      </c>
      <c r="E51">
        <v>164</v>
      </c>
      <c r="F51" t="s">
        <v>1992</v>
      </c>
      <c r="G51" t="s">
        <v>1991</v>
      </c>
    </row>
    <row r="52" spans="1:7" x14ac:dyDescent="0.25">
      <c r="A52" t="str">
        <f>HYPERLINK("http://amigo.geneontology.org/amigo/term/GO:0036374","GO:0036374")</f>
        <v>GO:0036374</v>
      </c>
      <c r="B52" t="s">
        <v>1990</v>
      </c>
      <c r="C52" s="14">
        <v>3.366E-4</v>
      </c>
      <c r="D52" s="14">
        <v>3.9659999999999999E-4</v>
      </c>
      <c r="E52">
        <v>8</v>
      </c>
      <c r="F52" t="s">
        <v>1989</v>
      </c>
      <c r="G52" t="s">
        <v>1633</v>
      </c>
    </row>
    <row r="53" spans="1:7" x14ac:dyDescent="0.25">
      <c r="A53" t="str">
        <f>HYPERLINK("http://amigo.geneontology.org/amigo/term/GO:0009909","GO:0009909")</f>
        <v>GO:0009909</v>
      </c>
      <c r="B53" t="s">
        <v>1988</v>
      </c>
      <c r="C53" s="14">
        <v>3.4850000000000001E-4</v>
      </c>
      <c r="D53" s="14">
        <v>4.1060000000000001E-4</v>
      </c>
      <c r="E53">
        <v>94</v>
      </c>
      <c r="F53" t="s">
        <v>1987</v>
      </c>
      <c r="G53" t="s">
        <v>1576</v>
      </c>
    </row>
    <row r="54" spans="1:7" x14ac:dyDescent="0.25">
      <c r="A54" t="str">
        <f>HYPERLINK("http://amigo.geneontology.org/amigo/term/GO:0048831","GO:0048831")</f>
        <v>GO:0048831</v>
      </c>
      <c r="B54" t="s">
        <v>1986</v>
      </c>
      <c r="C54" s="14">
        <v>4.083E-4</v>
      </c>
      <c r="D54" s="14">
        <v>4.8089999999999998E-4</v>
      </c>
      <c r="E54">
        <v>98</v>
      </c>
      <c r="F54" t="s">
        <v>1985</v>
      </c>
      <c r="G54" t="s">
        <v>1576</v>
      </c>
    </row>
    <row r="55" spans="1:7" x14ac:dyDescent="0.25">
      <c r="A55" t="str">
        <f>HYPERLINK("http://amigo.geneontology.org/amigo/term/GO:0042440","GO:0042440")</f>
        <v>GO:0042440</v>
      </c>
      <c r="B55" t="s">
        <v>1984</v>
      </c>
      <c r="C55" s="14">
        <v>4.1169999999999998E-4</v>
      </c>
      <c r="D55" s="14">
        <v>4.8490000000000002E-4</v>
      </c>
      <c r="E55">
        <v>176</v>
      </c>
      <c r="F55" t="s">
        <v>1983</v>
      </c>
      <c r="G55" t="s">
        <v>1982</v>
      </c>
    </row>
    <row r="56" spans="1:7" x14ac:dyDescent="0.25">
      <c r="A56" t="str">
        <f>HYPERLINK("http://amigo.geneontology.org/amigo/term/GO:0016763","GO:0016763")</f>
        <v>GO:0016763</v>
      </c>
      <c r="B56" t="s">
        <v>1981</v>
      </c>
      <c r="C56" s="14">
        <v>4.2430000000000001E-4</v>
      </c>
      <c r="D56" s="14">
        <v>4.996E-4</v>
      </c>
      <c r="E56">
        <v>99</v>
      </c>
      <c r="F56" t="s">
        <v>1980</v>
      </c>
      <c r="G56" t="s">
        <v>1979</v>
      </c>
    </row>
    <row r="57" spans="1:7" x14ac:dyDescent="0.25">
      <c r="A57" t="str">
        <f>HYPERLINK("http://amigo.geneontology.org/amigo/term/GO:0048571","GO:0048571")</f>
        <v>GO:0048571</v>
      </c>
      <c r="B57" t="s">
        <v>1978</v>
      </c>
      <c r="C57" s="14">
        <v>4.3169999999999998E-4</v>
      </c>
      <c r="D57" s="14">
        <v>5.0819999999999999E-4</v>
      </c>
      <c r="E57">
        <v>9</v>
      </c>
      <c r="F57" t="s">
        <v>1977</v>
      </c>
      <c r="G57" t="s">
        <v>1656</v>
      </c>
    </row>
    <row r="58" spans="1:7" x14ac:dyDescent="0.25">
      <c r="A58" t="str">
        <f>HYPERLINK("http://amigo.geneontology.org/amigo/term/GO:0016787","GO:0016787")</f>
        <v>GO:0016787</v>
      </c>
      <c r="B58" t="s">
        <v>1976</v>
      </c>
      <c r="C58" s="14">
        <v>4.3360000000000002E-4</v>
      </c>
      <c r="D58" s="14">
        <v>5.1029999999999999E-4</v>
      </c>
      <c r="E58">
        <v>9082</v>
      </c>
      <c r="F58" t="s">
        <v>1975</v>
      </c>
      <c r="G58" t="s">
        <v>1974</v>
      </c>
    </row>
    <row r="59" spans="1:7" x14ac:dyDescent="0.25">
      <c r="A59" t="str">
        <f>HYPERLINK("http://amigo.geneontology.org/amigo/term/GO:0006520","GO:0006520")</f>
        <v>GO:0006520</v>
      </c>
      <c r="B59" t="s">
        <v>1973</v>
      </c>
      <c r="C59" s="14">
        <v>4.3530000000000001E-4</v>
      </c>
      <c r="D59" s="14">
        <v>5.1219999999999998E-4</v>
      </c>
      <c r="E59">
        <v>1067</v>
      </c>
      <c r="F59" t="s">
        <v>1972</v>
      </c>
      <c r="G59" t="s">
        <v>1971</v>
      </c>
    </row>
    <row r="60" spans="1:7" x14ac:dyDescent="0.25">
      <c r="A60" t="str">
        <f>HYPERLINK("http://amigo.geneontology.org/amigo/term/GO:0006779","GO:0006779")</f>
        <v>GO:0006779</v>
      </c>
      <c r="B60" t="s">
        <v>1970</v>
      </c>
      <c r="C60" s="14">
        <v>4.929E-4</v>
      </c>
      <c r="D60" s="14">
        <v>5.798E-4</v>
      </c>
      <c r="E60">
        <v>103</v>
      </c>
      <c r="F60" t="s">
        <v>1969</v>
      </c>
      <c r="G60" t="s">
        <v>1902</v>
      </c>
    </row>
    <row r="61" spans="1:7" x14ac:dyDescent="0.25">
      <c r="A61" t="str">
        <f>HYPERLINK("http://amigo.geneontology.org/amigo/term/GO:0015035","GO:0015035")</f>
        <v>GO:0015035</v>
      </c>
      <c r="B61" t="s">
        <v>1968</v>
      </c>
      <c r="C61" s="14">
        <v>5.2209999999999995E-4</v>
      </c>
      <c r="D61" s="14">
        <v>6.1399999999999996E-4</v>
      </c>
      <c r="E61">
        <v>283</v>
      </c>
      <c r="F61" t="s">
        <v>1967</v>
      </c>
      <c r="G61" t="s">
        <v>1934</v>
      </c>
    </row>
    <row r="62" spans="1:7" x14ac:dyDescent="0.25">
      <c r="A62" t="str">
        <f>HYPERLINK("http://amigo.geneontology.org/amigo/term/GO:0004072","GO:0004072")</f>
        <v>GO:0004072</v>
      </c>
      <c r="B62" t="s">
        <v>1966</v>
      </c>
      <c r="C62" s="14">
        <v>5.3839999999999997E-4</v>
      </c>
      <c r="D62" s="14">
        <v>6.3299999999999999E-4</v>
      </c>
      <c r="E62">
        <v>10</v>
      </c>
      <c r="F62" t="s">
        <v>1965</v>
      </c>
      <c r="G62" t="s">
        <v>1813</v>
      </c>
    </row>
    <row r="63" spans="1:7" x14ac:dyDescent="0.25">
      <c r="A63" t="str">
        <f>HYPERLINK("http://amigo.geneontology.org/amigo/term/GO:0015036","GO:0015036")</f>
        <v>GO:0015036</v>
      </c>
      <c r="B63" t="s">
        <v>1964</v>
      </c>
      <c r="C63" s="14">
        <v>5.4169999999999999E-4</v>
      </c>
      <c r="D63" s="14">
        <v>6.3670000000000003E-4</v>
      </c>
      <c r="E63">
        <v>285</v>
      </c>
      <c r="F63" t="s">
        <v>1963</v>
      </c>
      <c r="G63" t="s">
        <v>1934</v>
      </c>
    </row>
    <row r="64" spans="1:7" x14ac:dyDescent="0.25">
      <c r="A64" t="str">
        <f>HYPERLINK("http://amigo.geneontology.org/amigo/term/GO:0046394","GO:0046394")</f>
        <v>GO:0046394</v>
      </c>
      <c r="B64" t="s">
        <v>1962</v>
      </c>
      <c r="C64" s="14">
        <v>6.5289999999999999E-4</v>
      </c>
      <c r="D64" s="14">
        <v>7.672E-4</v>
      </c>
      <c r="E64">
        <v>812</v>
      </c>
      <c r="F64" t="s">
        <v>1961</v>
      </c>
      <c r="G64" t="s">
        <v>1947</v>
      </c>
    </row>
    <row r="65" spans="1:7" x14ac:dyDescent="0.25">
      <c r="A65" t="str">
        <f>HYPERLINK("http://amigo.geneontology.org/amigo/term/GO:0042732","GO:0042732")</f>
        <v>GO:0042732</v>
      </c>
      <c r="B65" t="s">
        <v>1960</v>
      </c>
      <c r="C65" s="14">
        <v>6.5649999999999997E-4</v>
      </c>
      <c r="D65" s="14">
        <v>7.7130000000000005E-4</v>
      </c>
      <c r="E65">
        <v>11</v>
      </c>
      <c r="F65" t="s">
        <v>1959</v>
      </c>
      <c r="G65" t="s">
        <v>1589</v>
      </c>
    </row>
    <row r="66" spans="1:7" x14ac:dyDescent="0.25">
      <c r="A66" t="str">
        <f>HYPERLINK("http://amigo.geneontology.org/amigo/term/GO:0016251","GO:0016251")</f>
        <v>GO:0016251</v>
      </c>
      <c r="B66" t="s">
        <v>1958</v>
      </c>
      <c r="C66" s="14">
        <v>7.8600000000000002E-4</v>
      </c>
      <c r="D66" s="14">
        <v>9.2310000000000005E-4</v>
      </c>
      <c r="E66">
        <v>12</v>
      </c>
      <c r="F66" t="s">
        <v>1955</v>
      </c>
      <c r="G66" t="s">
        <v>1957</v>
      </c>
    </row>
    <row r="67" spans="1:7" x14ac:dyDescent="0.25">
      <c r="A67" t="str">
        <f>HYPERLINK("http://amigo.geneontology.org/amigo/term/GO:0048587","GO:0048587")</f>
        <v>GO:0048587</v>
      </c>
      <c r="B67" t="s">
        <v>1956</v>
      </c>
      <c r="C67" s="14">
        <v>7.8600000000000002E-4</v>
      </c>
      <c r="D67" s="14">
        <v>9.2310000000000005E-4</v>
      </c>
      <c r="E67">
        <v>12</v>
      </c>
      <c r="F67" t="s">
        <v>1955</v>
      </c>
      <c r="G67" t="s">
        <v>1656</v>
      </c>
    </row>
    <row r="68" spans="1:7" x14ac:dyDescent="0.25">
      <c r="A68" t="str">
        <f>HYPERLINK("http://amigo.geneontology.org/amigo/term/GO:0016628","GO:0016628")</f>
        <v>GO:0016628</v>
      </c>
      <c r="B68" t="s">
        <v>1954</v>
      </c>
      <c r="C68" s="14">
        <v>9.1980000000000002E-4</v>
      </c>
      <c r="D68" s="14">
        <v>1.08E-3</v>
      </c>
      <c r="E68">
        <v>54</v>
      </c>
      <c r="F68" t="s">
        <v>1953</v>
      </c>
      <c r="G68" t="s">
        <v>1692</v>
      </c>
    </row>
    <row r="69" spans="1:7" x14ac:dyDescent="0.25">
      <c r="A69" t="str">
        <f>HYPERLINK("http://amigo.geneontology.org/amigo/term/GO:0008138","GO:0008138")</f>
        <v>GO:0008138</v>
      </c>
      <c r="B69" t="s">
        <v>1255</v>
      </c>
      <c r="C69" s="14">
        <v>9.1980000000000002E-4</v>
      </c>
      <c r="D69" s="14">
        <v>1.08E-3</v>
      </c>
      <c r="E69">
        <v>54</v>
      </c>
      <c r="F69" t="s">
        <v>1953</v>
      </c>
      <c r="G69" t="s">
        <v>1952</v>
      </c>
    </row>
    <row r="70" spans="1:7" x14ac:dyDescent="0.25">
      <c r="A70" t="str">
        <f>HYPERLINK("http://amigo.geneontology.org/amigo/term/GO:0033014","GO:0033014")</f>
        <v>GO:0033014</v>
      </c>
      <c r="B70" t="s">
        <v>1951</v>
      </c>
      <c r="C70" s="14">
        <v>9.5850000000000004E-4</v>
      </c>
      <c r="D70" s="14">
        <v>1.1249999999999999E-3</v>
      </c>
      <c r="E70">
        <v>123</v>
      </c>
      <c r="F70" t="s">
        <v>1950</v>
      </c>
      <c r="G70" t="s">
        <v>1902</v>
      </c>
    </row>
    <row r="71" spans="1:7" x14ac:dyDescent="0.25">
      <c r="A71" t="str">
        <f>HYPERLINK("http://amigo.geneontology.org/amigo/term/GO:0016053","GO:0016053")</f>
        <v>GO:0016053</v>
      </c>
      <c r="B71" t="s">
        <v>1949</v>
      </c>
      <c r="C71" s="14">
        <v>1.116E-3</v>
      </c>
      <c r="D71" s="14">
        <v>1.3090000000000001E-3</v>
      </c>
      <c r="E71">
        <v>872</v>
      </c>
      <c r="F71" t="s">
        <v>1948</v>
      </c>
      <c r="G71" t="s">
        <v>1947</v>
      </c>
    </row>
    <row r="72" spans="1:7" x14ac:dyDescent="0.25">
      <c r="A72" t="str">
        <f>HYPERLINK("http://amigo.geneontology.org/amigo/term/GO:0030001","GO:0030001")</f>
        <v>GO:0030001</v>
      </c>
      <c r="B72" t="s">
        <v>1946</v>
      </c>
      <c r="C72" s="14">
        <v>1.1839999999999999E-3</v>
      </c>
      <c r="D72" s="14">
        <v>1.389E-3</v>
      </c>
      <c r="E72">
        <v>729</v>
      </c>
      <c r="F72" t="s">
        <v>1945</v>
      </c>
      <c r="G72" t="s">
        <v>1652</v>
      </c>
    </row>
    <row r="73" spans="1:7" x14ac:dyDescent="0.25">
      <c r="A73" t="str">
        <f>HYPERLINK("http://amigo.geneontology.org/amigo/term/GO:0019438","GO:0019438")</f>
        <v>GO:0019438</v>
      </c>
      <c r="B73" t="s">
        <v>1944</v>
      </c>
      <c r="C73" s="14">
        <v>1.1900000000000001E-3</v>
      </c>
      <c r="D73" s="14">
        <v>1.3960000000000001E-3</v>
      </c>
      <c r="E73">
        <v>2655</v>
      </c>
      <c r="F73" t="s">
        <v>1943</v>
      </c>
      <c r="G73" t="s">
        <v>1942</v>
      </c>
    </row>
    <row r="74" spans="1:7" x14ac:dyDescent="0.25">
      <c r="A74" t="str">
        <f>HYPERLINK("http://amigo.geneontology.org/amigo/term/GO:0006542","GO:0006542")</f>
        <v>GO:0006542</v>
      </c>
      <c r="B74" t="s">
        <v>1941</v>
      </c>
      <c r="C74" s="14">
        <v>1.242E-3</v>
      </c>
      <c r="D74" s="14">
        <v>1.456E-3</v>
      </c>
      <c r="E74">
        <v>15</v>
      </c>
      <c r="F74" t="s">
        <v>1937</v>
      </c>
      <c r="G74" t="s">
        <v>1587</v>
      </c>
    </row>
    <row r="75" spans="1:7" x14ac:dyDescent="0.25">
      <c r="A75" t="str">
        <f>HYPERLINK("http://amigo.geneontology.org/amigo/term/GO:0016880","GO:0016880")</f>
        <v>GO:0016880</v>
      </c>
      <c r="B75" t="s">
        <v>1940</v>
      </c>
      <c r="C75" s="14">
        <v>1.242E-3</v>
      </c>
      <c r="D75" s="14">
        <v>1.456E-3</v>
      </c>
      <c r="E75">
        <v>15</v>
      </c>
      <c r="F75" t="s">
        <v>1937</v>
      </c>
      <c r="G75" t="s">
        <v>1587</v>
      </c>
    </row>
    <row r="76" spans="1:7" x14ac:dyDescent="0.25">
      <c r="A76" t="str">
        <f>HYPERLINK("http://amigo.geneontology.org/amigo/term/GO:0016211","GO:0016211")</f>
        <v>GO:0016211</v>
      </c>
      <c r="B76" t="s">
        <v>1939</v>
      </c>
      <c r="C76" s="14">
        <v>1.242E-3</v>
      </c>
      <c r="D76" s="14">
        <v>1.456E-3</v>
      </c>
      <c r="E76">
        <v>15</v>
      </c>
      <c r="F76" t="s">
        <v>1937</v>
      </c>
      <c r="G76" t="s">
        <v>1587</v>
      </c>
    </row>
    <row r="77" spans="1:7" x14ac:dyDescent="0.25">
      <c r="A77" t="str">
        <f>HYPERLINK("http://amigo.geneontology.org/amigo/term/GO:0004356","GO:0004356")</f>
        <v>GO:0004356</v>
      </c>
      <c r="B77" t="s">
        <v>1938</v>
      </c>
      <c r="C77" s="14">
        <v>1.242E-3</v>
      </c>
      <c r="D77" s="14">
        <v>1.456E-3</v>
      </c>
      <c r="E77">
        <v>15</v>
      </c>
      <c r="F77" t="s">
        <v>1937</v>
      </c>
      <c r="G77" t="s">
        <v>1587</v>
      </c>
    </row>
    <row r="78" spans="1:7" x14ac:dyDescent="0.25">
      <c r="A78" t="str">
        <f>HYPERLINK("http://amigo.geneontology.org/amigo/term/GO:0016667","GO:0016667")</f>
        <v>GO:0016667</v>
      </c>
      <c r="B78" t="s">
        <v>1936</v>
      </c>
      <c r="C78" s="14">
        <v>1.2470000000000001E-3</v>
      </c>
      <c r="D78" s="14">
        <v>1.462E-3</v>
      </c>
      <c r="E78">
        <v>335</v>
      </c>
      <c r="F78" t="s">
        <v>1935</v>
      </c>
      <c r="G78" t="s">
        <v>1934</v>
      </c>
    </row>
    <row r="79" spans="1:7" x14ac:dyDescent="0.25">
      <c r="A79" t="str">
        <f>HYPERLINK("http://amigo.geneontology.org/amigo/term/GO:0019752","GO:0019752")</f>
        <v>GO:0019752</v>
      </c>
      <c r="B79" t="s">
        <v>1933</v>
      </c>
      <c r="C79" s="14">
        <v>1.31E-3</v>
      </c>
      <c r="D79" s="14">
        <v>1.5349999999999999E-3</v>
      </c>
      <c r="E79">
        <v>1916</v>
      </c>
      <c r="F79" t="s">
        <v>1932</v>
      </c>
      <c r="G79" t="s">
        <v>1922</v>
      </c>
    </row>
    <row r="80" spans="1:7" x14ac:dyDescent="0.25">
      <c r="A80" t="str">
        <f>HYPERLINK("http://amigo.geneontology.org/amigo/term/GO:0009579","GO:0009579")</f>
        <v>GO:0009579</v>
      </c>
      <c r="B80" t="s">
        <v>1931</v>
      </c>
      <c r="C80" s="14">
        <v>1.389E-3</v>
      </c>
      <c r="D80" s="14">
        <v>1.6280000000000001E-3</v>
      </c>
      <c r="E80">
        <v>1057</v>
      </c>
      <c r="F80" t="s">
        <v>1930</v>
      </c>
      <c r="G80" t="s">
        <v>1929</v>
      </c>
    </row>
    <row r="81" spans="1:7" x14ac:dyDescent="0.25">
      <c r="A81" t="str">
        <f>HYPERLINK("http://amigo.geneontology.org/amigo/term/GO:0043436","GO:0043436")</f>
        <v>GO:0043436</v>
      </c>
      <c r="B81" t="s">
        <v>1928</v>
      </c>
      <c r="C81" s="14">
        <v>1.4400000000000001E-3</v>
      </c>
      <c r="D81" s="14">
        <v>1.6869999999999999E-3</v>
      </c>
      <c r="E81">
        <v>1934</v>
      </c>
      <c r="F81" t="s">
        <v>1927</v>
      </c>
      <c r="G81" t="s">
        <v>1922</v>
      </c>
    </row>
    <row r="82" spans="1:7" x14ac:dyDescent="0.25">
      <c r="A82" t="str">
        <f>HYPERLINK("http://amigo.geneontology.org/amigo/term/GO:0006778","GO:0006778")</f>
        <v>GO:0006778</v>
      </c>
      <c r="B82" t="s">
        <v>1926</v>
      </c>
      <c r="C82" s="14">
        <v>1.67E-3</v>
      </c>
      <c r="D82" s="14">
        <v>1.9559999999999998E-3</v>
      </c>
      <c r="E82">
        <v>143</v>
      </c>
      <c r="F82" t="s">
        <v>1925</v>
      </c>
      <c r="G82" t="s">
        <v>1902</v>
      </c>
    </row>
    <row r="83" spans="1:7" x14ac:dyDescent="0.25">
      <c r="A83" t="str">
        <f>HYPERLINK("http://amigo.geneontology.org/amigo/term/GO:0006082","GO:0006082")</f>
        <v>GO:0006082</v>
      </c>
      <c r="B83" t="s">
        <v>1924</v>
      </c>
      <c r="C83" s="14">
        <v>1.7780000000000001E-3</v>
      </c>
      <c r="D83" s="14">
        <v>2.0820000000000001E-3</v>
      </c>
      <c r="E83">
        <v>1975</v>
      </c>
      <c r="F83" t="s">
        <v>1923</v>
      </c>
      <c r="G83" t="s">
        <v>1922</v>
      </c>
    </row>
    <row r="84" spans="1:7" x14ac:dyDescent="0.25">
      <c r="A84" t="str">
        <f>HYPERLINK("http://amigo.geneontology.org/amigo/term/GO:0006751","GO:0006751")</f>
        <v>GO:0006751</v>
      </c>
      <c r="B84" t="s">
        <v>1921</v>
      </c>
      <c r="C84" s="14">
        <v>1.797E-3</v>
      </c>
      <c r="D84" s="14">
        <v>2.104E-3</v>
      </c>
      <c r="E84">
        <v>18</v>
      </c>
      <c r="F84" t="s">
        <v>1920</v>
      </c>
      <c r="G84" t="s">
        <v>1633</v>
      </c>
    </row>
    <row r="85" spans="1:7" x14ac:dyDescent="0.25">
      <c r="A85" t="str">
        <f>HYPERLINK("http://amigo.geneontology.org/amigo/term/GO:0003978","GO:0003978")</f>
        <v>GO:0003978</v>
      </c>
      <c r="B85" t="s">
        <v>1267</v>
      </c>
      <c r="C85" s="14">
        <v>1.797E-3</v>
      </c>
      <c r="D85" s="14">
        <v>2.104E-3</v>
      </c>
      <c r="E85">
        <v>18</v>
      </c>
      <c r="F85" t="s">
        <v>1920</v>
      </c>
      <c r="G85" t="s">
        <v>1561</v>
      </c>
    </row>
    <row r="86" spans="1:7" x14ac:dyDescent="0.25">
      <c r="A86" t="str">
        <f>HYPERLINK("http://amigo.geneontology.org/amigo/term/GO:0000015","GO:0000015")</f>
        <v>GO:0000015</v>
      </c>
      <c r="B86" t="s">
        <v>1919</v>
      </c>
      <c r="C86" s="14">
        <v>2.0040000000000001E-3</v>
      </c>
      <c r="D86" s="14">
        <v>2.3449999999999999E-3</v>
      </c>
      <c r="E86">
        <v>19</v>
      </c>
      <c r="F86" t="s">
        <v>1463</v>
      </c>
      <c r="G86" t="s">
        <v>1917</v>
      </c>
    </row>
    <row r="87" spans="1:7" x14ac:dyDescent="0.25">
      <c r="A87" t="str">
        <f>HYPERLINK("http://amigo.geneontology.org/amigo/term/GO:0004634","GO:0004634")</f>
        <v>GO:0004634</v>
      </c>
      <c r="B87" t="s">
        <v>1918</v>
      </c>
      <c r="C87" s="14">
        <v>2.0040000000000001E-3</v>
      </c>
      <c r="D87" s="14">
        <v>2.3449999999999999E-3</v>
      </c>
      <c r="E87">
        <v>19</v>
      </c>
      <c r="F87" t="s">
        <v>1463</v>
      </c>
      <c r="G87" t="s">
        <v>1917</v>
      </c>
    </row>
    <row r="88" spans="1:7" x14ac:dyDescent="0.25">
      <c r="A88" t="str">
        <f>HYPERLINK("http://amigo.geneontology.org/amigo/term/GO:0048579","GO:0048579")</f>
        <v>GO:0048579</v>
      </c>
      <c r="B88" t="s">
        <v>1916</v>
      </c>
      <c r="C88" s="14">
        <v>2.0040000000000001E-3</v>
      </c>
      <c r="D88" s="14">
        <v>2.3449999999999999E-3</v>
      </c>
      <c r="E88">
        <v>19</v>
      </c>
      <c r="F88" t="s">
        <v>1463</v>
      </c>
      <c r="G88" t="s">
        <v>1656</v>
      </c>
    </row>
    <row r="89" spans="1:7" x14ac:dyDescent="0.25">
      <c r="A89" t="str">
        <f>HYPERLINK("http://amigo.geneontology.org/amigo/term/GO:0043171","GO:0043171")</f>
        <v>GO:0043171</v>
      </c>
      <c r="B89" t="s">
        <v>1915</v>
      </c>
      <c r="C89" s="14">
        <v>2.2209999999999999E-3</v>
      </c>
      <c r="D89" s="14">
        <v>2.5990000000000002E-3</v>
      </c>
      <c r="E89">
        <v>20</v>
      </c>
      <c r="F89" t="s">
        <v>1914</v>
      </c>
      <c r="G89" t="s">
        <v>1633</v>
      </c>
    </row>
    <row r="90" spans="1:7" x14ac:dyDescent="0.25">
      <c r="A90" t="str">
        <f>HYPERLINK("http://amigo.geneontology.org/amigo/term/GO:0031976","GO:0031976")</f>
        <v>GO:0031976</v>
      </c>
      <c r="B90" t="s">
        <v>1913</v>
      </c>
      <c r="C90" s="14">
        <v>2.3119999999999998E-3</v>
      </c>
      <c r="D90" s="14">
        <v>2.7039999999999998E-3</v>
      </c>
      <c r="E90">
        <v>511</v>
      </c>
      <c r="F90" t="s">
        <v>1911</v>
      </c>
      <c r="G90" t="s">
        <v>1910</v>
      </c>
    </row>
    <row r="91" spans="1:7" x14ac:dyDescent="0.25">
      <c r="A91" t="str">
        <f>HYPERLINK("http://amigo.geneontology.org/amigo/term/GO:0009534","GO:0009534")</f>
        <v>GO:0009534</v>
      </c>
      <c r="B91" t="s">
        <v>1912</v>
      </c>
      <c r="C91" s="14">
        <v>2.3119999999999998E-3</v>
      </c>
      <c r="D91" s="14">
        <v>2.7039999999999998E-3</v>
      </c>
      <c r="E91">
        <v>511</v>
      </c>
      <c r="F91" t="s">
        <v>1911</v>
      </c>
      <c r="G91" t="s">
        <v>1910</v>
      </c>
    </row>
    <row r="92" spans="1:7" x14ac:dyDescent="0.25">
      <c r="A92" t="str">
        <f>HYPERLINK("http://amigo.geneontology.org/amigo/term/GO:0006547","GO:0006547")</f>
        <v>GO:0006547</v>
      </c>
      <c r="B92" t="s">
        <v>1909</v>
      </c>
      <c r="C92" s="14">
        <v>2.4499999999999999E-3</v>
      </c>
      <c r="D92" s="14">
        <v>2.8649999999999999E-3</v>
      </c>
      <c r="E92">
        <v>21</v>
      </c>
      <c r="F92" t="s">
        <v>1907</v>
      </c>
      <c r="G92" t="s">
        <v>1906</v>
      </c>
    </row>
    <row r="93" spans="1:7" x14ac:dyDescent="0.25">
      <c r="A93" t="str">
        <f>HYPERLINK("http://amigo.geneontology.org/amigo/term/GO:0000105","GO:0000105")</f>
        <v>GO:0000105</v>
      </c>
      <c r="B93" t="s">
        <v>1908</v>
      </c>
      <c r="C93" s="14">
        <v>2.4499999999999999E-3</v>
      </c>
      <c r="D93" s="14">
        <v>2.8649999999999999E-3</v>
      </c>
      <c r="E93">
        <v>21</v>
      </c>
      <c r="F93" t="s">
        <v>1907</v>
      </c>
      <c r="G93" t="s">
        <v>1906</v>
      </c>
    </row>
    <row r="94" spans="1:7" x14ac:dyDescent="0.25">
      <c r="A94" t="str">
        <f>HYPERLINK("http://amigo.geneontology.org/amigo/term/GO:0033013","GO:0033013")</f>
        <v>GO:0033013</v>
      </c>
      <c r="B94" t="s">
        <v>1905</v>
      </c>
      <c r="C94" s="14">
        <v>2.5100000000000001E-3</v>
      </c>
      <c r="D94" s="14">
        <v>2.9350000000000001E-3</v>
      </c>
      <c r="E94">
        <v>160</v>
      </c>
      <c r="F94" t="s">
        <v>1903</v>
      </c>
      <c r="G94" t="s">
        <v>1902</v>
      </c>
    </row>
    <row r="95" spans="1:7" x14ac:dyDescent="0.25">
      <c r="A95" t="str">
        <f>HYPERLINK("http://amigo.geneontology.org/amigo/term/GO:0016627","GO:0016627")</f>
        <v>GO:0016627</v>
      </c>
      <c r="B95" t="s">
        <v>1904</v>
      </c>
      <c r="C95" s="14">
        <v>2.5100000000000001E-3</v>
      </c>
      <c r="D95" s="14">
        <v>2.9350000000000001E-3</v>
      </c>
      <c r="E95">
        <v>160</v>
      </c>
      <c r="F95" t="s">
        <v>1903</v>
      </c>
      <c r="G95" t="s">
        <v>1902</v>
      </c>
    </row>
    <row r="96" spans="1:7" x14ac:dyDescent="0.25">
      <c r="A96" t="str">
        <f>HYPERLINK("http://amigo.geneontology.org/amigo/term/GO:0019202","GO:0019202")</f>
        <v>GO:0019202</v>
      </c>
      <c r="B96" t="s">
        <v>1364</v>
      </c>
      <c r="C96" s="14">
        <v>2.6879999999999999E-3</v>
      </c>
      <c r="D96" s="14">
        <v>3.143E-3</v>
      </c>
      <c r="E96">
        <v>22</v>
      </c>
      <c r="F96" t="s">
        <v>1901</v>
      </c>
      <c r="G96" t="s">
        <v>1813</v>
      </c>
    </row>
    <row r="97" spans="1:7" x14ac:dyDescent="0.25">
      <c r="A97" t="str">
        <f>HYPERLINK("http://amigo.geneontology.org/amigo/term/GO:0009735","GO:0009735")</f>
        <v>GO:0009735</v>
      </c>
      <c r="B97" t="s">
        <v>1480</v>
      </c>
      <c r="C97" s="14">
        <v>2.7499999999999998E-3</v>
      </c>
      <c r="D97" s="14">
        <v>3.2139999999999998E-3</v>
      </c>
      <c r="E97">
        <v>79</v>
      </c>
      <c r="F97" t="s">
        <v>1900</v>
      </c>
      <c r="G97" t="s">
        <v>1899</v>
      </c>
    </row>
    <row r="98" spans="1:7" x14ac:dyDescent="0.25">
      <c r="A98" t="str">
        <f>HYPERLINK("http://amigo.geneontology.org/amigo/term/GO:0018130","GO:0018130")</f>
        <v>GO:0018130</v>
      </c>
      <c r="B98" t="s">
        <v>1898</v>
      </c>
      <c r="C98" s="14">
        <v>2.8180000000000002E-3</v>
      </c>
      <c r="D98" s="14">
        <v>3.2929999999999999E-3</v>
      </c>
      <c r="E98">
        <v>2659</v>
      </c>
      <c r="F98" t="s">
        <v>1897</v>
      </c>
      <c r="G98" t="s">
        <v>1834</v>
      </c>
    </row>
    <row r="99" spans="1:7" x14ac:dyDescent="0.25">
      <c r="A99" t="str">
        <f>HYPERLINK("http://amigo.geneontology.org/amigo/term/GO:0009648","GO:0009648")</f>
        <v>GO:0009648</v>
      </c>
      <c r="B99" t="s">
        <v>1896</v>
      </c>
      <c r="C99" s="14">
        <v>2.9380000000000001E-3</v>
      </c>
      <c r="D99" s="14">
        <v>3.431E-3</v>
      </c>
      <c r="E99">
        <v>23</v>
      </c>
      <c r="F99" t="s">
        <v>1895</v>
      </c>
      <c r="G99" t="s">
        <v>1656</v>
      </c>
    </row>
    <row r="100" spans="1:7" x14ac:dyDescent="0.25">
      <c r="A100" t="str">
        <f>HYPERLINK("http://amigo.geneontology.org/amigo/term/GO:0042651","GO:0042651")</f>
        <v>GO:0042651</v>
      </c>
      <c r="B100" t="s">
        <v>1894</v>
      </c>
      <c r="C100" s="14">
        <v>2.947E-3</v>
      </c>
      <c r="D100" s="14">
        <v>3.4420000000000002E-3</v>
      </c>
      <c r="E100">
        <v>534</v>
      </c>
      <c r="F100" t="s">
        <v>1893</v>
      </c>
      <c r="G100" t="s">
        <v>1892</v>
      </c>
    </row>
    <row r="101" spans="1:7" x14ac:dyDescent="0.25">
      <c r="A101" t="str">
        <f>HYPERLINK("http://amigo.geneontology.org/amigo/term/GO:0044273","GO:0044273")</f>
        <v>GO:0044273</v>
      </c>
      <c r="B101" t="s">
        <v>1891</v>
      </c>
      <c r="C101" s="14">
        <v>3.1970000000000002E-3</v>
      </c>
      <c r="D101" s="14">
        <v>3.7330000000000002E-3</v>
      </c>
      <c r="E101">
        <v>24</v>
      </c>
      <c r="F101" t="s">
        <v>1890</v>
      </c>
      <c r="G101" t="s">
        <v>1633</v>
      </c>
    </row>
    <row r="102" spans="1:7" x14ac:dyDescent="0.25">
      <c r="A102" t="str">
        <f>HYPERLINK("http://amigo.geneontology.org/amigo/term/GO:0050661","GO:0050661")</f>
        <v>GO:0050661</v>
      </c>
      <c r="B102" t="s">
        <v>1889</v>
      </c>
      <c r="C102" s="14">
        <v>3.297E-3</v>
      </c>
      <c r="D102" s="14">
        <v>3.8479999999999999E-3</v>
      </c>
      <c r="E102">
        <v>282</v>
      </c>
      <c r="F102" t="s">
        <v>1888</v>
      </c>
      <c r="G102" t="s">
        <v>1706</v>
      </c>
    </row>
    <row r="103" spans="1:7" x14ac:dyDescent="0.25">
      <c r="A103" t="str">
        <f>HYPERLINK("http://amigo.geneontology.org/amigo/term/GO:0055086","GO:0055086")</f>
        <v>GO:0055086</v>
      </c>
      <c r="B103" t="s">
        <v>1887</v>
      </c>
      <c r="C103" s="14">
        <v>3.49E-3</v>
      </c>
      <c r="D103" s="14">
        <v>4.0730000000000002E-3</v>
      </c>
      <c r="E103">
        <v>857</v>
      </c>
      <c r="F103" t="s">
        <v>1886</v>
      </c>
      <c r="G103" t="s">
        <v>1885</v>
      </c>
    </row>
    <row r="104" spans="1:7" x14ac:dyDescent="0.25">
      <c r="A104" t="str">
        <f>HYPERLINK("http://amigo.geneontology.org/amigo/term/GO:0043682","GO:0043682")</f>
        <v>GO:0043682</v>
      </c>
      <c r="B104" t="s">
        <v>1884</v>
      </c>
      <c r="C104" s="14">
        <v>3.4979999999999998E-3</v>
      </c>
      <c r="D104" s="14">
        <v>4.0810000000000004E-3</v>
      </c>
      <c r="E104">
        <v>1</v>
      </c>
      <c r="F104" t="s">
        <v>1882</v>
      </c>
      <c r="G104" t="s">
        <v>469</v>
      </c>
    </row>
    <row r="105" spans="1:7" x14ac:dyDescent="0.25">
      <c r="A105" t="str">
        <f>HYPERLINK("http://amigo.geneontology.org/amigo/term/GO:0000048","GO:0000048")</f>
        <v>GO:0000048</v>
      </c>
      <c r="B105" t="s">
        <v>1883</v>
      </c>
      <c r="C105" s="14">
        <v>3.4979999999999998E-3</v>
      </c>
      <c r="D105" s="14">
        <v>4.0810000000000004E-3</v>
      </c>
      <c r="E105">
        <v>1</v>
      </c>
      <c r="F105" t="s">
        <v>1882</v>
      </c>
      <c r="G105" t="s">
        <v>473</v>
      </c>
    </row>
    <row r="106" spans="1:7" x14ac:dyDescent="0.25">
      <c r="A106" t="str">
        <f>HYPERLINK("http://amigo.geneontology.org/amigo/term/GO:2000026","GO:2000026")</f>
        <v>GO:2000026</v>
      </c>
      <c r="B106" t="s">
        <v>1398</v>
      </c>
      <c r="C106" s="14">
        <v>3.604E-3</v>
      </c>
      <c r="D106" s="14">
        <v>4.2030000000000001E-3</v>
      </c>
      <c r="E106">
        <v>177</v>
      </c>
      <c r="F106" t="s">
        <v>1881</v>
      </c>
      <c r="G106" t="s">
        <v>1576</v>
      </c>
    </row>
    <row r="107" spans="1:7" x14ac:dyDescent="0.25">
      <c r="A107" t="str">
        <f>HYPERLINK("http://amigo.geneontology.org/amigo/term/GO:0048580","GO:0048580")</f>
        <v>GO:0048580</v>
      </c>
      <c r="B107" t="s">
        <v>1397</v>
      </c>
      <c r="C107" s="14">
        <v>3.604E-3</v>
      </c>
      <c r="D107" s="14">
        <v>4.2030000000000001E-3</v>
      </c>
      <c r="E107">
        <v>177</v>
      </c>
      <c r="F107" t="s">
        <v>1881</v>
      </c>
      <c r="G107" t="s">
        <v>1576</v>
      </c>
    </row>
    <row r="108" spans="1:7" x14ac:dyDescent="0.25">
      <c r="A108" t="str">
        <f>HYPERLINK("http://amigo.geneontology.org/amigo/term/GO:0006725","GO:0006725")</f>
        <v>GO:0006725</v>
      </c>
      <c r="B108" t="s">
        <v>1880</v>
      </c>
      <c r="C108" s="14">
        <v>3.6849999999999999E-3</v>
      </c>
      <c r="D108" s="14">
        <v>4.2969999999999996E-3</v>
      </c>
      <c r="E108">
        <v>5992</v>
      </c>
      <c r="F108" t="s">
        <v>1879</v>
      </c>
      <c r="G108" t="s">
        <v>1878</v>
      </c>
    </row>
    <row r="109" spans="1:7" x14ac:dyDescent="0.25">
      <c r="A109" t="str">
        <f>HYPERLINK("http://amigo.geneontology.org/amigo/term/GO:0009067","GO:0009067")</f>
        <v>GO:0009067</v>
      </c>
      <c r="B109" t="s">
        <v>1877</v>
      </c>
      <c r="C109" s="14">
        <v>3.7290000000000001E-3</v>
      </c>
      <c r="D109" s="14">
        <v>4.3470000000000002E-3</v>
      </c>
      <c r="E109">
        <v>88</v>
      </c>
      <c r="F109" t="s">
        <v>1876</v>
      </c>
      <c r="G109" t="s">
        <v>1839</v>
      </c>
    </row>
    <row r="110" spans="1:7" x14ac:dyDescent="0.25">
      <c r="A110" t="str">
        <f>HYPERLINK("http://amigo.geneontology.org/amigo/term/GO:2000243","GO:2000243")</f>
        <v>GO:2000243</v>
      </c>
      <c r="B110" t="s">
        <v>1875</v>
      </c>
      <c r="C110" s="14">
        <v>3.748E-3</v>
      </c>
      <c r="D110" s="14">
        <v>4.3680000000000004E-3</v>
      </c>
      <c r="E110">
        <v>26</v>
      </c>
      <c r="F110" t="s">
        <v>1874</v>
      </c>
      <c r="G110" t="s">
        <v>1656</v>
      </c>
    </row>
    <row r="111" spans="1:7" x14ac:dyDescent="0.25">
      <c r="A111" t="str">
        <f>HYPERLINK("http://amigo.geneontology.org/amigo/term/GO:2000241","GO:2000241")</f>
        <v>GO:2000241</v>
      </c>
      <c r="B111" t="s">
        <v>1873</v>
      </c>
      <c r="C111" s="14">
        <v>3.9779999999999998E-3</v>
      </c>
      <c r="D111" s="14">
        <v>4.6350000000000002E-3</v>
      </c>
      <c r="E111">
        <v>182</v>
      </c>
      <c r="F111" t="s">
        <v>1872</v>
      </c>
      <c r="G111" t="s">
        <v>1576</v>
      </c>
    </row>
    <row r="112" spans="1:7" x14ac:dyDescent="0.25">
      <c r="A112" t="str">
        <f>HYPERLINK("http://amigo.geneontology.org/amigo/term/GO:0042219","GO:0042219")</f>
        <v>GO:0042219</v>
      </c>
      <c r="B112" t="s">
        <v>1871</v>
      </c>
      <c r="C112" s="14">
        <v>4.0379999999999999E-3</v>
      </c>
      <c r="D112" s="14">
        <v>4.7039999999999998E-3</v>
      </c>
      <c r="E112">
        <v>27</v>
      </c>
      <c r="F112" t="s">
        <v>1870</v>
      </c>
      <c r="G112" t="s">
        <v>1633</v>
      </c>
    </row>
    <row r="113" spans="1:7" x14ac:dyDescent="0.25">
      <c r="A113" t="str">
        <f>HYPERLINK("http://amigo.geneontology.org/amigo/term/GO:0071704","GO:0071704")</f>
        <v>GO:0071704</v>
      </c>
      <c r="B113" t="s">
        <v>1869</v>
      </c>
      <c r="C113" s="14">
        <v>4.0730000000000002E-3</v>
      </c>
      <c r="D113" s="14">
        <v>4.744E-3</v>
      </c>
      <c r="E113">
        <v>22718</v>
      </c>
      <c r="F113" t="s">
        <v>1868</v>
      </c>
      <c r="G113" t="s">
        <v>1867</v>
      </c>
    </row>
    <row r="114" spans="1:7" x14ac:dyDescent="0.25">
      <c r="A114" t="str">
        <f>HYPERLINK("http://amigo.geneontology.org/amigo/term/GO:0009526","GO:0009526")</f>
        <v>GO:0009526</v>
      </c>
      <c r="B114" t="s">
        <v>1866</v>
      </c>
      <c r="C114" s="14">
        <v>4.241E-3</v>
      </c>
      <c r="D114" s="14">
        <v>4.9379999999999997E-3</v>
      </c>
      <c r="E114">
        <v>723</v>
      </c>
      <c r="F114" t="s">
        <v>1865</v>
      </c>
      <c r="G114" t="s">
        <v>1864</v>
      </c>
    </row>
    <row r="115" spans="1:7" x14ac:dyDescent="0.25">
      <c r="A115" t="str">
        <f>HYPERLINK("http://amigo.geneontology.org/amigo/term/GO:0042592","GO:0042592")</f>
        <v>GO:0042592</v>
      </c>
      <c r="B115" t="s">
        <v>1863</v>
      </c>
      <c r="C115" s="14">
        <v>4.28E-3</v>
      </c>
      <c r="D115" s="14">
        <v>4.9820000000000003E-3</v>
      </c>
      <c r="E115">
        <v>572</v>
      </c>
      <c r="F115" t="s">
        <v>1862</v>
      </c>
      <c r="G115" t="s">
        <v>1592</v>
      </c>
    </row>
    <row r="116" spans="1:7" x14ac:dyDescent="0.25">
      <c r="A116" t="str">
        <f>HYPERLINK("http://amigo.geneontology.org/amigo/term/GO:0046483","GO:0046483")</f>
        <v>GO:0046483</v>
      </c>
      <c r="B116" t="s">
        <v>1861</v>
      </c>
      <c r="C116" s="14">
        <v>4.4209999999999996E-3</v>
      </c>
      <c r="D116" s="14">
        <v>5.1450000000000003E-3</v>
      </c>
      <c r="E116">
        <v>5834</v>
      </c>
      <c r="F116" t="s">
        <v>1860</v>
      </c>
      <c r="G116" t="s">
        <v>1859</v>
      </c>
    </row>
    <row r="117" spans="1:7" x14ac:dyDescent="0.25">
      <c r="A117" t="str">
        <f>HYPERLINK("http://amigo.geneontology.org/amigo/term/GO:0055035","GO:0055035")</f>
        <v>GO:0055035</v>
      </c>
      <c r="B117" t="s">
        <v>1858</v>
      </c>
      <c r="C117" s="14">
        <v>4.6829999999999997E-3</v>
      </c>
      <c r="D117" s="14">
        <v>5.4489999999999999E-3</v>
      </c>
      <c r="E117">
        <v>438</v>
      </c>
      <c r="F117" t="s">
        <v>1856</v>
      </c>
      <c r="G117" t="s">
        <v>1779</v>
      </c>
    </row>
    <row r="118" spans="1:7" x14ac:dyDescent="0.25">
      <c r="A118" t="str">
        <f>HYPERLINK("http://amigo.geneontology.org/amigo/term/GO:0009535","GO:0009535")</f>
        <v>GO:0009535</v>
      </c>
      <c r="B118" t="s">
        <v>1857</v>
      </c>
      <c r="C118" s="14">
        <v>4.6829999999999997E-3</v>
      </c>
      <c r="D118" s="14">
        <v>5.4489999999999999E-3</v>
      </c>
      <c r="E118">
        <v>438</v>
      </c>
      <c r="F118" t="s">
        <v>1856</v>
      </c>
      <c r="G118" t="s">
        <v>1779</v>
      </c>
    </row>
    <row r="119" spans="1:7" x14ac:dyDescent="0.25">
      <c r="A119" t="str">
        <f>HYPERLINK("http://amigo.geneontology.org/amigo/term/GO:0055085","GO:0055085")</f>
        <v>GO:0055085</v>
      </c>
      <c r="B119" t="s">
        <v>1293</v>
      </c>
      <c r="C119" s="14">
        <v>4.96E-3</v>
      </c>
      <c r="D119" s="14">
        <v>5.7689999999999998E-3</v>
      </c>
      <c r="E119">
        <v>3222</v>
      </c>
      <c r="F119" t="s">
        <v>1855</v>
      </c>
      <c r="G119" t="s">
        <v>1854</v>
      </c>
    </row>
    <row r="120" spans="1:7" x14ac:dyDescent="0.25">
      <c r="A120" t="str">
        <f>HYPERLINK("http://amigo.geneontology.org/amigo/term/GO:0016491","GO:0016491")</f>
        <v>GO:0016491</v>
      </c>
      <c r="B120" t="s">
        <v>1853</v>
      </c>
      <c r="C120" s="14">
        <v>5.0670000000000003E-3</v>
      </c>
      <c r="D120" s="14">
        <v>5.8929999999999998E-3</v>
      </c>
      <c r="E120">
        <v>6583</v>
      </c>
      <c r="F120" t="s">
        <v>1852</v>
      </c>
      <c r="G120" t="s">
        <v>1851</v>
      </c>
    </row>
    <row r="121" spans="1:7" x14ac:dyDescent="0.25">
      <c r="A121" t="str">
        <f>HYPERLINK("http://amigo.geneontology.org/amigo/term/GO:0034357","GO:0034357")</f>
        <v>GO:0034357</v>
      </c>
      <c r="B121" t="s">
        <v>1850</v>
      </c>
      <c r="C121" s="14">
        <v>5.2589999999999998E-3</v>
      </c>
      <c r="D121" s="14">
        <v>6.1149999999999998E-3</v>
      </c>
      <c r="E121">
        <v>750</v>
      </c>
      <c r="F121" t="s">
        <v>1849</v>
      </c>
      <c r="G121" t="s">
        <v>1848</v>
      </c>
    </row>
    <row r="122" spans="1:7" x14ac:dyDescent="0.25">
      <c r="A122" t="str">
        <f>HYPERLINK("http://amigo.geneontology.org/amigo/term/GO:1901360","GO:1901360")</f>
        <v>GO:1901360</v>
      </c>
      <c r="B122" t="s">
        <v>1847</v>
      </c>
      <c r="C122" s="14">
        <v>5.3550000000000004E-3</v>
      </c>
      <c r="D122" s="14">
        <v>6.2249999999999996E-3</v>
      </c>
      <c r="E122">
        <v>6141</v>
      </c>
      <c r="F122" t="s">
        <v>1846</v>
      </c>
      <c r="G122" t="s">
        <v>1845</v>
      </c>
    </row>
    <row r="123" spans="1:7" x14ac:dyDescent="0.25">
      <c r="A123" t="str">
        <f>HYPERLINK("http://amigo.geneontology.org/amigo/term/GO:0045454","GO:0045454")</f>
        <v>GO:0045454</v>
      </c>
      <c r="B123" t="s">
        <v>1844</v>
      </c>
      <c r="C123" s="14">
        <v>5.3870000000000003E-3</v>
      </c>
      <c r="D123" s="14">
        <v>6.2599999999999999E-3</v>
      </c>
      <c r="E123">
        <v>317</v>
      </c>
      <c r="F123" t="s">
        <v>1843</v>
      </c>
      <c r="G123" t="s">
        <v>1842</v>
      </c>
    </row>
    <row r="124" spans="1:7" x14ac:dyDescent="0.25">
      <c r="A124" t="str">
        <f>HYPERLINK("http://amigo.geneontology.org/amigo/term/GO:0009066","GO:0009066")</f>
        <v>GO:0009066</v>
      </c>
      <c r="B124" t="s">
        <v>1841</v>
      </c>
      <c r="C124" s="14">
        <v>5.7829999999999999E-3</v>
      </c>
      <c r="D124" s="14">
        <v>6.7190000000000001E-3</v>
      </c>
      <c r="E124">
        <v>103</v>
      </c>
      <c r="F124" t="s">
        <v>1840</v>
      </c>
      <c r="G124" t="s">
        <v>1839</v>
      </c>
    </row>
    <row r="125" spans="1:7" x14ac:dyDescent="0.25">
      <c r="A125" t="str">
        <f>HYPERLINK("http://amigo.geneontology.org/amigo/term/GO:0016616","GO:0016616")</f>
        <v>GO:0016616</v>
      </c>
      <c r="B125" t="s">
        <v>1838</v>
      </c>
      <c r="C125" s="14">
        <v>6.28E-3</v>
      </c>
      <c r="D125" s="14">
        <v>7.2950000000000003E-3</v>
      </c>
      <c r="E125">
        <v>329</v>
      </c>
      <c r="F125" t="s">
        <v>1837</v>
      </c>
      <c r="G125" t="s">
        <v>1706</v>
      </c>
    </row>
    <row r="126" spans="1:7" x14ac:dyDescent="0.25">
      <c r="A126" t="str">
        <f>HYPERLINK("http://amigo.geneontology.org/amigo/term/GO:1901362","GO:1901362")</f>
        <v>GO:1901362</v>
      </c>
      <c r="B126" t="s">
        <v>1836</v>
      </c>
      <c r="C126" s="14">
        <v>6.4570000000000001E-3</v>
      </c>
      <c r="D126" s="14">
        <v>7.4980000000000003E-3</v>
      </c>
      <c r="E126">
        <v>2877</v>
      </c>
      <c r="F126" t="s">
        <v>1835</v>
      </c>
      <c r="G126" t="s">
        <v>1834</v>
      </c>
    </row>
    <row r="127" spans="1:7" x14ac:dyDescent="0.25">
      <c r="A127" t="str">
        <f>HYPERLINK("http://amigo.geneontology.org/amigo/term/GO:0006090","GO:0006090")</f>
        <v>GO:0006090</v>
      </c>
      <c r="B127" t="s">
        <v>1833</v>
      </c>
      <c r="C127" s="14">
        <v>6.6750000000000004E-3</v>
      </c>
      <c r="D127" s="14">
        <v>7.7499999999999999E-3</v>
      </c>
      <c r="E127">
        <v>211</v>
      </c>
      <c r="F127" t="s">
        <v>1832</v>
      </c>
      <c r="G127" t="s">
        <v>1831</v>
      </c>
    </row>
    <row r="128" spans="1:7" x14ac:dyDescent="0.25">
      <c r="A128" t="str">
        <f>HYPERLINK("http://amigo.geneontology.org/amigo/term/GO:0008272","GO:0008272")</f>
        <v>GO:0008272</v>
      </c>
      <c r="B128" t="s">
        <v>1291</v>
      </c>
      <c r="C128" s="14">
        <v>6.7200000000000003E-3</v>
      </c>
      <c r="D128" s="14">
        <v>7.7999999999999996E-3</v>
      </c>
      <c r="E128">
        <v>35</v>
      </c>
      <c r="F128" t="s">
        <v>1288</v>
      </c>
      <c r="G128" t="s">
        <v>1269</v>
      </c>
    </row>
    <row r="129" spans="1:7" x14ac:dyDescent="0.25">
      <c r="A129" t="str">
        <f>HYPERLINK("http://amigo.geneontology.org/amigo/term/GO:0015116","GO:0015116")</f>
        <v>GO:0015116</v>
      </c>
      <c r="B129" t="s">
        <v>1290</v>
      </c>
      <c r="C129" s="14">
        <v>6.7200000000000003E-3</v>
      </c>
      <c r="D129" s="14">
        <v>7.7999999999999996E-3</v>
      </c>
      <c r="E129">
        <v>35</v>
      </c>
      <c r="F129" t="s">
        <v>1288</v>
      </c>
      <c r="G129" t="s">
        <v>1269</v>
      </c>
    </row>
    <row r="130" spans="1:7" x14ac:dyDescent="0.25">
      <c r="A130" t="str">
        <f>HYPERLINK("http://amigo.geneontology.org/amigo/term/GO:0008271","GO:0008271")</f>
        <v>GO:0008271</v>
      </c>
      <c r="B130" t="s">
        <v>1289</v>
      </c>
      <c r="C130" s="14">
        <v>6.7200000000000003E-3</v>
      </c>
      <c r="D130" s="14">
        <v>7.7999999999999996E-3</v>
      </c>
      <c r="E130">
        <v>35</v>
      </c>
      <c r="F130" t="s">
        <v>1288</v>
      </c>
      <c r="G130" t="s">
        <v>1269</v>
      </c>
    </row>
    <row r="131" spans="1:7" x14ac:dyDescent="0.25">
      <c r="A131" t="str">
        <f>HYPERLINK("http://amigo.geneontology.org/amigo/term/GO:0019725","GO:0019725")</f>
        <v>GO:0019725</v>
      </c>
      <c r="B131" t="s">
        <v>1830</v>
      </c>
      <c r="C131" s="14">
        <v>6.8050000000000003E-3</v>
      </c>
      <c r="D131" s="14">
        <v>7.8969999999999995E-3</v>
      </c>
      <c r="E131">
        <v>474</v>
      </c>
      <c r="F131" t="s">
        <v>1829</v>
      </c>
      <c r="G131" t="s">
        <v>1828</v>
      </c>
    </row>
    <row r="132" spans="1:7" x14ac:dyDescent="0.25">
      <c r="A132" t="str">
        <f>HYPERLINK("http://amigo.geneontology.org/amigo/term/GO:0005997","GO:0005997")</f>
        <v>GO:0005997</v>
      </c>
      <c r="B132" t="s">
        <v>1827</v>
      </c>
      <c r="C132" s="14">
        <v>6.9829999999999996E-3</v>
      </c>
      <c r="D132" s="14">
        <v>8.1010000000000006E-3</v>
      </c>
      <c r="E132">
        <v>2</v>
      </c>
      <c r="F132" t="s">
        <v>1534</v>
      </c>
      <c r="G132" t="s">
        <v>462</v>
      </c>
    </row>
    <row r="133" spans="1:7" x14ac:dyDescent="0.25">
      <c r="A133" t="str">
        <f>HYPERLINK("http://amigo.geneontology.org/amigo/term/GO:0030093","GO:0030093")</f>
        <v>GO:0030093</v>
      </c>
      <c r="B133" t="s">
        <v>1826</v>
      </c>
      <c r="C133" s="14">
        <v>6.9829999999999996E-3</v>
      </c>
      <c r="D133" s="14">
        <v>8.1010000000000006E-3</v>
      </c>
      <c r="E133">
        <v>2</v>
      </c>
      <c r="F133" t="s">
        <v>1534</v>
      </c>
      <c r="G133" t="s">
        <v>291</v>
      </c>
    </row>
    <row r="134" spans="1:7" x14ac:dyDescent="0.25">
      <c r="A134" t="str">
        <f>HYPERLINK("http://amigo.geneontology.org/amigo/term/GO:0090533","GO:0090533")</f>
        <v>GO:0090533</v>
      </c>
      <c r="B134" t="s">
        <v>1825</v>
      </c>
      <c r="C134" s="14">
        <v>6.9829999999999996E-3</v>
      </c>
      <c r="D134" s="14">
        <v>8.1010000000000006E-3</v>
      </c>
      <c r="E134">
        <v>2</v>
      </c>
      <c r="F134" t="s">
        <v>1534</v>
      </c>
      <c r="G134" t="s">
        <v>359</v>
      </c>
    </row>
    <row r="135" spans="1:7" x14ac:dyDescent="0.25">
      <c r="A135" t="str">
        <f>HYPERLINK("http://amigo.geneontology.org/amigo/term/GO:0031004","GO:0031004")</f>
        <v>GO:0031004</v>
      </c>
      <c r="B135" t="s">
        <v>1824</v>
      </c>
      <c r="C135" s="14">
        <v>6.9829999999999996E-3</v>
      </c>
      <c r="D135" s="14">
        <v>8.1010000000000006E-3</v>
      </c>
      <c r="E135">
        <v>2</v>
      </c>
      <c r="F135" t="s">
        <v>1534</v>
      </c>
      <c r="G135" t="s">
        <v>359</v>
      </c>
    </row>
    <row r="136" spans="1:7" x14ac:dyDescent="0.25">
      <c r="A136" t="str">
        <f>HYPERLINK("http://amigo.geneontology.org/amigo/term/GO:0005545","GO:0005545")</f>
        <v>GO:0005545</v>
      </c>
      <c r="B136" t="s">
        <v>1823</v>
      </c>
      <c r="C136" s="14">
        <v>7.0990000000000003E-3</v>
      </c>
      <c r="D136" s="14">
        <v>8.234E-3</v>
      </c>
      <c r="E136">
        <v>36</v>
      </c>
      <c r="F136" t="s">
        <v>1822</v>
      </c>
      <c r="G136" t="s">
        <v>1677</v>
      </c>
    </row>
    <row r="137" spans="1:7" x14ac:dyDescent="0.25">
      <c r="A137" t="str">
        <f>HYPERLINK("http://amigo.geneontology.org/amigo/term/GO:0048582","GO:0048582")</f>
        <v>GO:0048582</v>
      </c>
      <c r="B137" t="s">
        <v>1328</v>
      </c>
      <c r="C137" s="14">
        <v>7.0990000000000003E-3</v>
      </c>
      <c r="D137" s="14">
        <v>8.234E-3</v>
      </c>
      <c r="E137">
        <v>36</v>
      </c>
      <c r="F137" t="s">
        <v>1822</v>
      </c>
      <c r="G137" t="s">
        <v>1656</v>
      </c>
    </row>
    <row r="138" spans="1:7" x14ac:dyDescent="0.25">
      <c r="A138" t="str">
        <f>HYPERLINK("http://amigo.geneontology.org/amigo/term/GO:0072348","GO:0072348")</f>
        <v>GO:0072348</v>
      </c>
      <c r="B138" t="s">
        <v>1287</v>
      </c>
      <c r="C138" s="14">
        <v>7.4879999999999999E-3</v>
      </c>
      <c r="D138" s="14">
        <v>8.6829999999999997E-3</v>
      </c>
      <c r="E138">
        <v>37</v>
      </c>
      <c r="F138" t="s">
        <v>1285</v>
      </c>
      <c r="G138" t="s">
        <v>1269</v>
      </c>
    </row>
    <row r="139" spans="1:7" x14ac:dyDescent="0.25">
      <c r="A139" t="str">
        <f>HYPERLINK("http://amigo.geneontology.org/amigo/term/GO:1901682","GO:1901682")</f>
        <v>GO:1901682</v>
      </c>
      <c r="B139" t="s">
        <v>1286</v>
      </c>
      <c r="C139" s="14">
        <v>7.4879999999999999E-3</v>
      </c>
      <c r="D139" s="14">
        <v>8.6829999999999997E-3</v>
      </c>
      <c r="E139">
        <v>37</v>
      </c>
      <c r="F139" t="s">
        <v>1285</v>
      </c>
      <c r="G139" t="s">
        <v>1269</v>
      </c>
    </row>
    <row r="140" spans="1:7" x14ac:dyDescent="0.25">
      <c r="A140" t="str">
        <f>HYPERLINK("http://amigo.geneontology.org/amigo/term/GO:0048586","GO:0048586")</f>
        <v>GO:0048586</v>
      </c>
      <c r="B140" t="s">
        <v>1821</v>
      </c>
      <c r="C140" s="14">
        <v>7.4879999999999999E-3</v>
      </c>
      <c r="D140" s="14">
        <v>8.6829999999999997E-3</v>
      </c>
      <c r="E140">
        <v>37</v>
      </c>
      <c r="F140" t="s">
        <v>1285</v>
      </c>
      <c r="G140" t="s">
        <v>1656</v>
      </c>
    </row>
    <row r="141" spans="1:7" x14ac:dyDescent="0.25">
      <c r="A141" t="str">
        <f>HYPERLINK("http://amigo.geneontology.org/amigo/term/GO:0022803","GO:0022803")</f>
        <v>GO:0022803</v>
      </c>
      <c r="B141" t="s">
        <v>1820</v>
      </c>
      <c r="C141" s="14">
        <v>7.9430000000000004E-3</v>
      </c>
      <c r="D141" s="14">
        <v>9.2079999999999992E-3</v>
      </c>
      <c r="E141">
        <v>490</v>
      </c>
      <c r="F141" t="s">
        <v>1818</v>
      </c>
      <c r="G141" t="s">
        <v>1817</v>
      </c>
    </row>
    <row r="142" spans="1:7" x14ac:dyDescent="0.25">
      <c r="A142" t="str">
        <f>HYPERLINK("http://amigo.geneontology.org/amigo/term/GO:0015267","GO:0015267")</f>
        <v>GO:0015267</v>
      </c>
      <c r="B142" t="s">
        <v>1819</v>
      </c>
      <c r="C142" s="14">
        <v>7.9430000000000004E-3</v>
      </c>
      <c r="D142" s="14">
        <v>9.2079999999999992E-3</v>
      </c>
      <c r="E142">
        <v>490</v>
      </c>
      <c r="F142" t="s">
        <v>1818</v>
      </c>
      <c r="G142" t="s">
        <v>1817</v>
      </c>
    </row>
    <row r="143" spans="1:7" x14ac:dyDescent="0.25">
      <c r="A143" t="str">
        <f>HYPERLINK("http://amigo.geneontology.org/amigo/term/GO:0016836","GO:0016836")</f>
        <v>GO:0016836</v>
      </c>
      <c r="B143" t="s">
        <v>1816</v>
      </c>
      <c r="C143" s="14">
        <v>8.201E-3</v>
      </c>
      <c r="D143" s="14">
        <v>9.5040000000000003E-3</v>
      </c>
      <c r="E143">
        <v>224</v>
      </c>
      <c r="F143" t="s">
        <v>1815</v>
      </c>
      <c r="G143" t="s">
        <v>1814</v>
      </c>
    </row>
    <row r="144" spans="1:7" x14ac:dyDescent="0.25">
      <c r="A144" t="str">
        <f>HYPERLINK("http://amigo.geneontology.org/amigo/term/GO:0016774","GO:0016774")</f>
        <v>GO:0016774</v>
      </c>
      <c r="B144" t="s">
        <v>1323</v>
      </c>
      <c r="C144" s="14">
        <v>8.293E-3</v>
      </c>
      <c r="D144" s="14">
        <v>9.6089999999999995E-3</v>
      </c>
      <c r="E144">
        <v>39</v>
      </c>
      <c r="F144" t="s">
        <v>1439</v>
      </c>
      <c r="G144" t="s">
        <v>1813</v>
      </c>
    </row>
    <row r="145" spans="1:7" x14ac:dyDescent="0.25">
      <c r="A145" t="str">
        <f>HYPERLINK("http://amigo.geneontology.org/amigo/term/GO:0051239","GO:0051239")</f>
        <v>GO:0051239</v>
      </c>
      <c r="B145" t="s">
        <v>1373</v>
      </c>
      <c r="C145" s="14">
        <v>8.4539999999999997E-3</v>
      </c>
      <c r="D145" s="14">
        <v>9.7929999999999996E-3</v>
      </c>
      <c r="E145">
        <v>226</v>
      </c>
      <c r="F145" t="s">
        <v>1812</v>
      </c>
      <c r="G145" t="s">
        <v>1576</v>
      </c>
    </row>
    <row r="146" spans="1:7" x14ac:dyDescent="0.25">
      <c r="A146" t="str">
        <f>HYPERLINK("http://amigo.geneontology.org/amigo/term/GO:0048268","GO:0048268")</f>
        <v>GO:0048268</v>
      </c>
      <c r="B146" t="s">
        <v>1811</v>
      </c>
      <c r="C146" s="14">
        <v>8.7100000000000007E-3</v>
      </c>
      <c r="D146">
        <v>0.01</v>
      </c>
      <c r="E146">
        <v>40</v>
      </c>
      <c r="F146" t="s">
        <v>1809</v>
      </c>
      <c r="G146" t="s">
        <v>1677</v>
      </c>
    </row>
    <row r="147" spans="1:7" x14ac:dyDescent="0.25">
      <c r="A147" t="str">
        <f>HYPERLINK("http://amigo.geneontology.org/amigo/term/GO:2000242","GO:2000242")</f>
        <v>GO:2000242</v>
      </c>
      <c r="B147" t="s">
        <v>1810</v>
      </c>
      <c r="C147" s="14">
        <v>8.7100000000000007E-3</v>
      </c>
      <c r="D147">
        <v>0.01</v>
      </c>
      <c r="E147">
        <v>40</v>
      </c>
      <c r="F147" t="s">
        <v>1809</v>
      </c>
      <c r="G147" t="s">
        <v>1656</v>
      </c>
    </row>
    <row r="148" spans="1:7" x14ac:dyDescent="0.25">
      <c r="A148" t="str">
        <f>HYPERLINK("http://amigo.geneontology.org/amigo/term/GO:0044249","GO:0044249")</f>
        <v>GO:0044249</v>
      </c>
      <c r="B148" t="s">
        <v>1808</v>
      </c>
      <c r="C148" s="14">
        <v>9.0720000000000002E-3</v>
      </c>
      <c r="D148">
        <v>0.01</v>
      </c>
      <c r="E148">
        <v>6840</v>
      </c>
      <c r="F148" t="s">
        <v>1807</v>
      </c>
      <c r="G148" t="s">
        <v>1806</v>
      </c>
    </row>
    <row r="149" spans="1:7" x14ac:dyDescent="0.25">
      <c r="A149" t="str">
        <f>HYPERLINK("http://amigo.geneontology.org/amigo/term/GO:0008168","GO:0008168")</f>
        <v>GO:0008168</v>
      </c>
      <c r="B149" t="s">
        <v>1805</v>
      </c>
      <c r="C149" s="14">
        <v>9.0989999999999994E-3</v>
      </c>
      <c r="D149">
        <v>0.01</v>
      </c>
      <c r="E149">
        <v>998</v>
      </c>
      <c r="F149" t="s">
        <v>1804</v>
      </c>
      <c r="G149" t="s">
        <v>1798</v>
      </c>
    </row>
    <row r="150" spans="1:7" x14ac:dyDescent="0.25">
      <c r="A150" t="str">
        <f>HYPERLINK("http://amigo.geneontology.org/amigo/term/GO:0048581","GO:0048581")</f>
        <v>GO:0048581</v>
      </c>
      <c r="B150" t="s">
        <v>1803</v>
      </c>
      <c r="C150" s="14">
        <v>9.5700000000000004E-3</v>
      </c>
      <c r="D150">
        <v>0.01</v>
      </c>
      <c r="E150">
        <v>42</v>
      </c>
      <c r="F150" t="s">
        <v>1802</v>
      </c>
      <c r="G150" t="s">
        <v>1656</v>
      </c>
    </row>
    <row r="151" spans="1:7" x14ac:dyDescent="0.25">
      <c r="A151" t="str">
        <f>HYPERLINK("http://amigo.geneontology.org/amigo/term/GO:0042972","GO:0042972")</f>
        <v>GO:0042972</v>
      </c>
      <c r="B151" t="s">
        <v>1801</v>
      </c>
      <c r="C151">
        <v>0.01</v>
      </c>
      <c r="D151">
        <v>0.01</v>
      </c>
      <c r="E151">
        <v>3</v>
      </c>
      <c r="F151" t="s">
        <v>1430</v>
      </c>
      <c r="G151" t="s">
        <v>440</v>
      </c>
    </row>
    <row r="152" spans="1:7" x14ac:dyDescent="0.25">
      <c r="A152" t="str">
        <f>HYPERLINK("http://amigo.geneontology.org/amigo/term/GO:0016741","GO:0016741")</f>
        <v>GO:0016741</v>
      </c>
      <c r="B152" t="s">
        <v>1800</v>
      </c>
      <c r="C152">
        <v>0.01</v>
      </c>
      <c r="D152">
        <v>0.01</v>
      </c>
      <c r="E152">
        <v>1037</v>
      </c>
      <c r="F152" t="s">
        <v>1799</v>
      </c>
      <c r="G152" t="s">
        <v>1798</v>
      </c>
    </row>
    <row r="153" spans="1:7" x14ac:dyDescent="0.25">
      <c r="A153" t="str">
        <f>HYPERLINK("http://amigo.geneontology.org/amigo/term/GO:1901135","GO:1901135")</f>
        <v>GO:1901135</v>
      </c>
      <c r="B153" t="s">
        <v>1797</v>
      </c>
      <c r="C153">
        <v>0.01</v>
      </c>
      <c r="D153">
        <v>0.02</v>
      </c>
      <c r="E153">
        <v>1440</v>
      </c>
      <c r="F153" t="s">
        <v>1796</v>
      </c>
      <c r="G153" t="s">
        <v>1795</v>
      </c>
    </row>
    <row r="154" spans="1:7" x14ac:dyDescent="0.25">
      <c r="A154" t="str">
        <f>HYPERLINK("http://amigo.geneontology.org/amigo/term/GO:1901566","GO:1901566")</f>
        <v>GO:1901566</v>
      </c>
      <c r="B154" t="s">
        <v>1794</v>
      </c>
      <c r="C154">
        <v>0.01</v>
      </c>
      <c r="D154">
        <v>0.01</v>
      </c>
      <c r="E154">
        <v>3496</v>
      </c>
      <c r="F154" t="s">
        <v>1793</v>
      </c>
      <c r="G154" t="s">
        <v>1792</v>
      </c>
    </row>
    <row r="155" spans="1:7" x14ac:dyDescent="0.25">
      <c r="A155" t="str">
        <f>HYPERLINK("http://amigo.geneontology.org/amigo/term/GO:0043100","GO:0043100")</f>
        <v>GO:0043100</v>
      </c>
      <c r="B155" t="s">
        <v>1791</v>
      </c>
      <c r="C155">
        <v>0.01</v>
      </c>
      <c r="D155">
        <v>0.01</v>
      </c>
      <c r="E155">
        <v>3</v>
      </c>
      <c r="F155" t="s">
        <v>1430</v>
      </c>
      <c r="G155" t="s">
        <v>419</v>
      </c>
    </row>
    <row r="156" spans="1:7" x14ac:dyDescent="0.25">
      <c r="A156" t="str">
        <f>HYPERLINK("http://amigo.geneontology.org/amigo/term/GO:0046112","GO:0046112")</f>
        <v>GO:0046112</v>
      </c>
      <c r="B156" t="s">
        <v>1790</v>
      </c>
      <c r="C156">
        <v>0.01</v>
      </c>
      <c r="D156">
        <v>0.02</v>
      </c>
      <c r="E156">
        <v>52</v>
      </c>
      <c r="F156" t="s">
        <v>1789</v>
      </c>
      <c r="G156" t="s">
        <v>1555</v>
      </c>
    </row>
    <row r="157" spans="1:7" x14ac:dyDescent="0.25">
      <c r="A157" t="str">
        <f>HYPERLINK("http://amigo.geneontology.org/amigo/term/GO:0046107","GO:0046107")</f>
        <v>GO:0046107</v>
      </c>
      <c r="B157" t="s">
        <v>1788</v>
      </c>
      <c r="C157">
        <v>0.01</v>
      </c>
      <c r="D157">
        <v>0.01</v>
      </c>
      <c r="E157">
        <v>3</v>
      </c>
      <c r="F157" t="s">
        <v>1430</v>
      </c>
      <c r="G157" t="s">
        <v>419</v>
      </c>
    </row>
    <row r="158" spans="1:7" x14ac:dyDescent="0.25">
      <c r="A158" t="str">
        <f>HYPERLINK("http://amigo.geneontology.org/amigo/term/GO:0006223","GO:0006223")</f>
        <v>GO:0006223</v>
      </c>
      <c r="B158" t="s">
        <v>1787</v>
      </c>
      <c r="C158">
        <v>0.01</v>
      </c>
      <c r="D158">
        <v>0.01</v>
      </c>
      <c r="E158">
        <v>3</v>
      </c>
      <c r="F158" t="s">
        <v>1430</v>
      </c>
      <c r="G158" t="s">
        <v>419</v>
      </c>
    </row>
    <row r="159" spans="1:7" x14ac:dyDescent="0.25">
      <c r="A159" t="str">
        <f>HYPERLINK("http://amigo.geneontology.org/amigo/term/GO:0005737","GO:0005737")</f>
        <v>GO:0005737</v>
      </c>
      <c r="B159" t="s">
        <v>1421</v>
      </c>
      <c r="C159">
        <v>0.01</v>
      </c>
      <c r="D159">
        <v>0.02</v>
      </c>
      <c r="E159">
        <v>8490</v>
      </c>
      <c r="F159" t="s">
        <v>1786</v>
      </c>
      <c r="G159" t="s">
        <v>1785</v>
      </c>
    </row>
    <row r="160" spans="1:7" x14ac:dyDescent="0.25">
      <c r="A160" t="str">
        <f>HYPERLINK("http://amigo.geneontology.org/amigo/term/GO:0004845","GO:0004845")</f>
        <v>GO:0004845</v>
      </c>
      <c r="B160" t="s">
        <v>1784</v>
      </c>
      <c r="C160">
        <v>0.01</v>
      </c>
      <c r="D160">
        <v>0.01</v>
      </c>
      <c r="E160">
        <v>3</v>
      </c>
      <c r="F160" t="s">
        <v>1430</v>
      </c>
      <c r="G160" t="s">
        <v>419</v>
      </c>
    </row>
    <row r="161" spans="1:7" x14ac:dyDescent="0.25">
      <c r="A161" t="str">
        <f>HYPERLINK("http://amigo.geneontology.org/amigo/term/GO:0019318","GO:0019318")</f>
        <v>GO:0019318</v>
      </c>
      <c r="B161" t="s">
        <v>1273</v>
      </c>
      <c r="C161">
        <v>0.01</v>
      </c>
      <c r="D161">
        <v>0.01</v>
      </c>
      <c r="E161">
        <v>243</v>
      </c>
      <c r="F161" t="s">
        <v>1783</v>
      </c>
      <c r="G161" t="s">
        <v>1782</v>
      </c>
    </row>
    <row r="162" spans="1:7" x14ac:dyDescent="0.25">
      <c r="A162" t="str">
        <f>HYPERLINK("http://amigo.geneontology.org/amigo/term/GO:0010035","GO:0010035")</f>
        <v>GO:0010035</v>
      </c>
      <c r="B162" t="s">
        <v>1436</v>
      </c>
      <c r="C162">
        <v>0.01</v>
      </c>
      <c r="D162">
        <v>0.01</v>
      </c>
      <c r="E162">
        <v>519</v>
      </c>
      <c r="F162" t="s">
        <v>1780</v>
      </c>
      <c r="G162" t="s">
        <v>1781</v>
      </c>
    </row>
    <row r="163" spans="1:7" x14ac:dyDescent="0.25">
      <c r="A163" t="str">
        <f>HYPERLINK("http://amigo.geneontology.org/amigo/term/GO:0042170","GO:0042170")</f>
        <v>GO:0042170</v>
      </c>
      <c r="B163" t="s">
        <v>1503</v>
      </c>
      <c r="C163">
        <v>0.01</v>
      </c>
      <c r="D163">
        <v>0.01</v>
      </c>
      <c r="E163">
        <v>518</v>
      </c>
      <c r="F163" t="s">
        <v>1780</v>
      </c>
      <c r="G163" t="s">
        <v>1779</v>
      </c>
    </row>
    <row r="164" spans="1:7" x14ac:dyDescent="0.25">
      <c r="A164" t="str">
        <f>HYPERLINK("http://amigo.geneontology.org/amigo/term/GO:0009941","GO:0009941")</f>
        <v>GO:0009941</v>
      </c>
      <c r="B164" t="s">
        <v>1515</v>
      </c>
      <c r="C164">
        <v>0.01</v>
      </c>
      <c r="D164">
        <v>0.01</v>
      </c>
      <c r="E164">
        <v>371</v>
      </c>
      <c r="F164" t="s">
        <v>1778</v>
      </c>
      <c r="G164" t="s">
        <v>1777</v>
      </c>
    </row>
    <row r="165" spans="1:7" x14ac:dyDescent="0.25">
      <c r="A165" t="str">
        <f>HYPERLINK("http://amigo.geneontology.org/amigo/term/GO:0009522","GO:0009522")</f>
        <v>GO:0009522</v>
      </c>
      <c r="B165" t="s">
        <v>1776</v>
      </c>
      <c r="C165">
        <v>0.01</v>
      </c>
      <c r="D165">
        <v>0.01</v>
      </c>
      <c r="E165">
        <v>129</v>
      </c>
      <c r="F165" t="s">
        <v>1775</v>
      </c>
      <c r="G165" t="s">
        <v>1774</v>
      </c>
    </row>
    <row r="166" spans="1:7" x14ac:dyDescent="0.25">
      <c r="A166" t="str">
        <f>HYPERLINK("http://amigo.geneontology.org/amigo/term/GO:0034085","GO:0034085")</f>
        <v>GO:0034085</v>
      </c>
      <c r="B166" t="s">
        <v>1773</v>
      </c>
      <c r="C166">
        <v>0.01</v>
      </c>
      <c r="D166">
        <v>0.01</v>
      </c>
      <c r="E166">
        <v>3</v>
      </c>
      <c r="F166" t="s">
        <v>1430</v>
      </c>
      <c r="G166" t="s">
        <v>180</v>
      </c>
    </row>
    <row r="167" spans="1:7" x14ac:dyDescent="0.25">
      <c r="A167" t="str">
        <f>HYPERLINK("http://amigo.geneontology.org/amigo/term/GO:0034089","GO:0034089")</f>
        <v>GO:0034089</v>
      </c>
      <c r="B167" t="s">
        <v>1772</v>
      </c>
      <c r="C167">
        <v>0.01</v>
      </c>
      <c r="D167">
        <v>0.01</v>
      </c>
      <c r="E167">
        <v>3</v>
      </c>
      <c r="F167" t="s">
        <v>1430</v>
      </c>
      <c r="G167" t="s">
        <v>180</v>
      </c>
    </row>
    <row r="168" spans="1:7" x14ac:dyDescent="0.25">
      <c r="A168" t="str">
        <f>HYPERLINK("http://amigo.geneontology.org/amigo/term/GO:0060771","GO:0060771")</f>
        <v>GO:0060771</v>
      </c>
      <c r="B168" t="s">
        <v>1771</v>
      </c>
      <c r="C168">
        <v>0.01</v>
      </c>
      <c r="D168">
        <v>0.01</v>
      </c>
      <c r="E168">
        <v>3</v>
      </c>
      <c r="F168" t="s">
        <v>1430</v>
      </c>
      <c r="G168" t="s">
        <v>180</v>
      </c>
    </row>
    <row r="169" spans="1:7" x14ac:dyDescent="0.25">
      <c r="A169" t="str">
        <f>HYPERLINK("http://amigo.geneontology.org/amigo/term/GO:0060772","GO:0060772")</f>
        <v>GO:0060772</v>
      </c>
      <c r="B169" t="s">
        <v>1770</v>
      </c>
      <c r="C169">
        <v>0.01</v>
      </c>
      <c r="D169">
        <v>0.01</v>
      </c>
      <c r="E169">
        <v>3</v>
      </c>
      <c r="F169" t="s">
        <v>1430</v>
      </c>
      <c r="G169" t="s">
        <v>180</v>
      </c>
    </row>
    <row r="170" spans="1:7" x14ac:dyDescent="0.25">
      <c r="A170" t="str">
        <f>HYPERLINK("http://amigo.geneontology.org/amigo/term/GO:0006767","GO:0006767")</f>
        <v>GO:0006767</v>
      </c>
      <c r="B170" t="s">
        <v>1769</v>
      </c>
      <c r="C170">
        <v>0.01</v>
      </c>
      <c r="D170">
        <v>0.02</v>
      </c>
      <c r="E170">
        <v>140</v>
      </c>
      <c r="F170" t="s">
        <v>1768</v>
      </c>
      <c r="G170" t="s">
        <v>1692</v>
      </c>
    </row>
    <row r="171" spans="1:7" x14ac:dyDescent="0.25">
      <c r="A171" t="str">
        <f>HYPERLINK("http://amigo.geneontology.org/amigo/term/GO:0042364","GO:0042364")</f>
        <v>GO:0042364</v>
      </c>
      <c r="B171" t="s">
        <v>1767</v>
      </c>
      <c r="C171">
        <v>0.01</v>
      </c>
      <c r="D171">
        <v>0.01</v>
      </c>
      <c r="E171">
        <v>134</v>
      </c>
      <c r="F171" t="s">
        <v>1766</v>
      </c>
      <c r="G171" t="s">
        <v>1692</v>
      </c>
    </row>
    <row r="172" spans="1:7" x14ac:dyDescent="0.25">
      <c r="A172" t="str">
        <f>HYPERLINK("http://amigo.geneontology.org/amigo/term/GO:0051287","GO:0051287")</f>
        <v>GO:0051287</v>
      </c>
      <c r="B172" t="s">
        <v>1765</v>
      </c>
      <c r="C172">
        <v>0.01</v>
      </c>
      <c r="D172">
        <v>0.01</v>
      </c>
      <c r="E172">
        <v>240</v>
      </c>
      <c r="F172" t="s">
        <v>1764</v>
      </c>
      <c r="G172" t="s">
        <v>1763</v>
      </c>
    </row>
    <row r="173" spans="1:7" x14ac:dyDescent="0.25">
      <c r="A173" t="str">
        <f>HYPERLINK("http://amigo.geneontology.org/amigo/term/GO:0016831","GO:0016831")</f>
        <v>GO:0016831</v>
      </c>
      <c r="B173" t="s">
        <v>1762</v>
      </c>
      <c r="C173">
        <v>0.01</v>
      </c>
      <c r="D173">
        <v>0.01</v>
      </c>
      <c r="E173">
        <v>247</v>
      </c>
      <c r="F173" t="s">
        <v>1761</v>
      </c>
      <c r="G173" t="s">
        <v>1760</v>
      </c>
    </row>
    <row r="174" spans="1:7" x14ac:dyDescent="0.25">
      <c r="A174" t="str">
        <f>HYPERLINK("http://amigo.geneontology.org/amigo/term/GO:0061650","GO:0061650")</f>
        <v>GO:0061650</v>
      </c>
      <c r="B174" t="s">
        <v>1759</v>
      </c>
      <c r="C174">
        <v>0.01</v>
      </c>
      <c r="D174">
        <v>0.01</v>
      </c>
      <c r="E174">
        <v>48</v>
      </c>
      <c r="F174" t="s">
        <v>1758</v>
      </c>
      <c r="G174" t="s">
        <v>1755</v>
      </c>
    </row>
    <row r="175" spans="1:7" x14ac:dyDescent="0.25">
      <c r="A175" t="str">
        <f>HYPERLINK("http://amigo.geneontology.org/amigo/term/GO:0061631","GO:0061631")</f>
        <v>GO:0061631</v>
      </c>
      <c r="B175" t="s">
        <v>1757</v>
      </c>
      <c r="C175">
        <v>0.01</v>
      </c>
      <c r="D175">
        <v>0.01</v>
      </c>
      <c r="E175">
        <v>46</v>
      </c>
      <c r="F175" t="s">
        <v>1756</v>
      </c>
      <c r="G175" t="s">
        <v>1755</v>
      </c>
    </row>
    <row r="176" spans="1:7" x14ac:dyDescent="0.25">
      <c r="A176" t="str">
        <f>HYPERLINK("http://amigo.geneontology.org/amigo/term/GO:0003852","GO:0003852")</f>
        <v>GO:0003852</v>
      </c>
      <c r="B176" t="s">
        <v>1754</v>
      </c>
      <c r="C176">
        <v>0.01</v>
      </c>
      <c r="D176">
        <v>0.01</v>
      </c>
      <c r="E176">
        <v>3</v>
      </c>
      <c r="F176" t="s">
        <v>1430</v>
      </c>
      <c r="G176" t="s">
        <v>400</v>
      </c>
    </row>
    <row r="177" spans="1:7" x14ac:dyDescent="0.25">
      <c r="A177" t="str">
        <f>HYPERLINK("http://amigo.geneontology.org/amigo/term/GO:0006470","GO:0006470")</f>
        <v>GO:0006470</v>
      </c>
      <c r="B177" t="s">
        <v>1753</v>
      </c>
      <c r="C177">
        <v>0.01</v>
      </c>
      <c r="D177">
        <v>0.01</v>
      </c>
      <c r="E177">
        <v>241</v>
      </c>
      <c r="F177" t="s">
        <v>1752</v>
      </c>
      <c r="G177" t="s">
        <v>1540</v>
      </c>
    </row>
    <row r="178" spans="1:7" x14ac:dyDescent="0.25">
      <c r="A178" t="str">
        <f>HYPERLINK("http://amigo.geneontology.org/amigo/term/GO:0006012","GO:0006012")</f>
        <v>GO:0006012</v>
      </c>
      <c r="B178" t="s">
        <v>1254</v>
      </c>
      <c r="C178">
        <v>0.01</v>
      </c>
      <c r="D178">
        <v>0.01</v>
      </c>
      <c r="E178">
        <v>43</v>
      </c>
      <c r="F178" t="s">
        <v>1751</v>
      </c>
      <c r="G178" t="s">
        <v>1561</v>
      </c>
    </row>
    <row r="179" spans="1:7" x14ac:dyDescent="0.25">
      <c r="A179" t="str">
        <f>HYPERLINK("http://amigo.geneontology.org/amigo/term/GO:0099094","GO:0099094")</f>
        <v>GO:0099094</v>
      </c>
      <c r="B179" t="s">
        <v>1750</v>
      </c>
      <c r="C179">
        <v>0.01</v>
      </c>
      <c r="D179">
        <v>0.02</v>
      </c>
      <c r="E179">
        <v>4</v>
      </c>
      <c r="F179" t="s">
        <v>1748</v>
      </c>
      <c r="G179" t="s">
        <v>359</v>
      </c>
    </row>
    <row r="180" spans="1:7" x14ac:dyDescent="0.25">
      <c r="A180" t="str">
        <f>HYPERLINK("http://amigo.geneontology.org/amigo/term/GO:0005242","GO:0005242")</f>
        <v>GO:0005242</v>
      </c>
      <c r="B180" t="s">
        <v>1749</v>
      </c>
      <c r="C180">
        <v>0.01</v>
      </c>
      <c r="D180">
        <v>0.02</v>
      </c>
      <c r="E180">
        <v>4</v>
      </c>
      <c r="F180" t="s">
        <v>1748</v>
      </c>
      <c r="G180" t="s">
        <v>359</v>
      </c>
    </row>
    <row r="181" spans="1:7" x14ac:dyDescent="0.25">
      <c r="A181" t="str">
        <f>HYPERLINK("http://amigo.geneontology.org/amigo/term/GO:0051240","GO:0051240")</f>
        <v>GO:0051240</v>
      </c>
      <c r="B181" t="s">
        <v>1500</v>
      </c>
      <c r="C181">
        <v>0.01</v>
      </c>
      <c r="D181">
        <v>0.02</v>
      </c>
      <c r="E181">
        <v>51</v>
      </c>
      <c r="F181" t="s">
        <v>1747</v>
      </c>
      <c r="G181" t="s">
        <v>1656</v>
      </c>
    </row>
    <row r="182" spans="1:7" x14ac:dyDescent="0.25">
      <c r="A182" t="str">
        <f>HYPERLINK("http://amigo.geneontology.org/amigo/term/GO:2000071","GO:2000071")</f>
        <v>GO:2000071</v>
      </c>
      <c r="B182" t="s">
        <v>1746</v>
      </c>
      <c r="C182">
        <v>0.01</v>
      </c>
      <c r="D182">
        <v>0.01</v>
      </c>
      <c r="E182">
        <v>3</v>
      </c>
      <c r="F182" t="s">
        <v>1430</v>
      </c>
      <c r="G182" t="s">
        <v>265</v>
      </c>
    </row>
    <row r="183" spans="1:7" x14ac:dyDescent="0.25">
      <c r="A183" t="str">
        <f>HYPERLINK("http://amigo.geneontology.org/amigo/term/GO:0048871","GO:0048871")</f>
        <v>GO:0048871</v>
      </c>
      <c r="B183" t="s">
        <v>1745</v>
      </c>
      <c r="C183">
        <v>0.01</v>
      </c>
      <c r="D183">
        <v>0.01</v>
      </c>
      <c r="E183">
        <v>3</v>
      </c>
      <c r="F183" t="s">
        <v>1430</v>
      </c>
      <c r="G183" t="s">
        <v>376</v>
      </c>
    </row>
    <row r="184" spans="1:7" x14ac:dyDescent="0.25">
      <c r="A184" t="str">
        <f>HYPERLINK("http://amigo.geneontology.org/amigo/term/GO:0097009","GO:0097009")</f>
        <v>GO:0097009</v>
      </c>
      <c r="B184" t="s">
        <v>1744</v>
      </c>
      <c r="C184">
        <v>0.01</v>
      </c>
      <c r="D184">
        <v>0.01</v>
      </c>
      <c r="E184">
        <v>3</v>
      </c>
      <c r="F184" t="s">
        <v>1430</v>
      </c>
      <c r="G184" t="s">
        <v>376</v>
      </c>
    </row>
    <row r="185" spans="1:7" x14ac:dyDescent="0.25">
      <c r="A185" t="str">
        <f>HYPERLINK("http://amigo.geneontology.org/amigo/term/GO:0051234","GO:0051234")</f>
        <v>GO:0051234</v>
      </c>
      <c r="B185" t="s">
        <v>1283</v>
      </c>
      <c r="C185">
        <v>0.02</v>
      </c>
      <c r="D185">
        <v>0.03</v>
      </c>
      <c r="E185">
        <v>5635</v>
      </c>
      <c r="F185" t="s">
        <v>1743</v>
      </c>
      <c r="G185" t="s">
        <v>1741</v>
      </c>
    </row>
    <row r="186" spans="1:7" x14ac:dyDescent="0.25">
      <c r="A186" t="str">
        <f>HYPERLINK("http://amigo.geneontology.org/amigo/term/GO:0006810","GO:0006810")</f>
        <v>GO:0006810</v>
      </c>
      <c r="B186" t="s">
        <v>1284</v>
      </c>
      <c r="C186">
        <v>0.02</v>
      </c>
      <c r="D186">
        <v>0.03</v>
      </c>
      <c r="E186">
        <v>5601</v>
      </c>
      <c r="F186" t="s">
        <v>1742</v>
      </c>
      <c r="G186" t="s">
        <v>1741</v>
      </c>
    </row>
    <row r="187" spans="1:7" x14ac:dyDescent="0.25">
      <c r="A187" t="str">
        <f>HYPERLINK("http://amigo.geneontology.org/amigo/term/GO:0006811","GO:0006811")</f>
        <v>GO:0006811</v>
      </c>
      <c r="B187" t="s">
        <v>1253</v>
      </c>
      <c r="C187">
        <v>0.02</v>
      </c>
      <c r="D187">
        <v>0.03</v>
      </c>
      <c r="E187">
        <v>1564</v>
      </c>
      <c r="F187" t="s">
        <v>1740</v>
      </c>
      <c r="G187" t="s">
        <v>1739</v>
      </c>
    </row>
    <row r="188" spans="1:7" x14ac:dyDescent="0.25">
      <c r="A188" t="str">
        <f>HYPERLINK("http://amigo.geneontology.org/amigo/term/GO:0044238","GO:0044238")</f>
        <v>GO:0044238</v>
      </c>
      <c r="B188" t="s">
        <v>1738</v>
      </c>
      <c r="C188">
        <v>0.02</v>
      </c>
      <c r="D188">
        <v>0.03</v>
      </c>
      <c r="E188">
        <v>21331</v>
      </c>
      <c r="F188" t="s">
        <v>1737</v>
      </c>
      <c r="G188" t="s">
        <v>1736</v>
      </c>
    </row>
    <row r="189" spans="1:7" x14ac:dyDescent="0.25">
      <c r="A189" t="str">
        <f>HYPERLINK("http://amigo.geneontology.org/amigo/term/GO:0006139","GO:0006139")</f>
        <v>GO:0006139</v>
      </c>
      <c r="B189" t="s">
        <v>1735</v>
      </c>
      <c r="C189">
        <v>0.02</v>
      </c>
      <c r="D189">
        <v>0.02</v>
      </c>
      <c r="E189">
        <v>5269</v>
      </c>
      <c r="F189" t="s">
        <v>1734</v>
      </c>
      <c r="G189" t="s">
        <v>1733</v>
      </c>
    </row>
    <row r="190" spans="1:7" x14ac:dyDescent="0.25">
      <c r="A190" t="str">
        <f>HYPERLINK("http://amigo.geneontology.org/amigo/term/GO:0009225","GO:0009225")</f>
        <v>GO:0009225</v>
      </c>
      <c r="B190" t="s">
        <v>1732</v>
      </c>
      <c r="C190">
        <v>0.02</v>
      </c>
      <c r="D190">
        <v>0.02</v>
      </c>
      <c r="E190">
        <v>56</v>
      </c>
      <c r="F190" t="s">
        <v>1661</v>
      </c>
      <c r="G190" t="s">
        <v>1731</v>
      </c>
    </row>
    <row r="191" spans="1:7" x14ac:dyDescent="0.25">
      <c r="A191" t="str">
        <f>HYPERLINK("http://amigo.geneontology.org/amigo/term/GO:0009058","GO:0009058")</f>
        <v>GO:0009058</v>
      </c>
      <c r="B191" t="s">
        <v>1730</v>
      </c>
      <c r="C191">
        <v>0.02</v>
      </c>
      <c r="D191">
        <v>0.02</v>
      </c>
      <c r="E191">
        <v>7451</v>
      </c>
      <c r="F191" t="s">
        <v>1729</v>
      </c>
      <c r="G191" t="s">
        <v>1728</v>
      </c>
    </row>
    <row r="192" spans="1:7" x14ac:dyDescent="0.25">
      <c r="A192" t="str">
        <f>HYPERLINK("http://amigo.geneontology.org/amigo/term/GO:1901576","GO:1901576")</f>
        <v>GO:1901576</v>
      </c>
      <c r="B192" t="s">
        <v>1727</v>
      </c>
      <c r="C192">
        <v>0.02</v>
      </c>
      <c r="D192">
        <v>0.02</v>
      </c>
      <c r="E192">
        <v>7032</v>
      </c>
      <c r="F192" t="s">
        <v>1726</v>
      </c>
      <c r="G192" t="s">
        <v>1725</v>
      </c>
    </row>
    <row r="193" spans="1:7" x14ac:dyDescent="0.25">
      <c r="A193" t="str">
        <f>HYPERLINK("http://amigo.geneontology.org/amigo/term/GO:0019693","GO:0019693")</f>
        <v>GO:0019693</v>
      </c>
      <c r="B193" t="s">
        <v>1724</v>
      </c>
      <c r="C193">
        <v>0.02</v>
      </c>
      <c r="D193">
        <v>0.02</v>
      </c>
      <c r="E193">
        <v>577</v>
      </c>
      <c r="F193" t="s">
        <v>1723</v>
      </c>
      <c r="G193" t="s">
        <v>1599</v>
      </c>
    </row>
    <row r="194" spans="1:7" x14ac:dyDescent="0.25">
      <c r="A194" t="str">
        <f>HYPERLINK("http://amigo.geneontology.org/amigo/term/GO:0009259","GO:0009259")</f>
        <v>GO:0009259</v>
      </c>
      <c r="B194" t="s">
        <v>1722</v>
      </c>
      <c r="C194">
        <v>0.02</v>
      </c>
      <c r="D194">
        <v>0.02</v>
      </c>
      <c r="E194">
        <v>574</v>
      </c>
      <c r="F194" t="s">
        <v>1721</v>
      </c>
      <c r="G194" t="s">
        <v>1599</v>
      </c>
    </row>
    <row r="195" spans="1:7" x14ac:dyDescent="0.25">
      <c r="A195" t="str">
        <f>HYPERLINK("http://amigo.geneontology.org/amigo/term/GO:0016879","GO:0016879")</f>
        <v>GO:0016879</v>
      </c>
      <c r="B195" t="s">
        <v>1720</v>
      </c>
      <c r="C195">
        <v>0.02</v>
      </c>
      <c r="D195">
        <v>0.03</v>
      </c>
      <c r="E195">
        <v>173</v>
      </c>
      <c r="F195" t="s">
        <v>1719</v>
      </c>
      <c r="G195" t="s">
        <v>1718</v>
      </c>
    </row>
    <row r="196" spans="1:7" x14ac:dyDescent="0.25">
      <c r="A196" t="str">
        <f>HYPERLINK("http://amigo.geneontology.org/amigo/term/GO:0009112","GO:0009112")</f>
        <v>GO:0009112</v>
      </c>
      <c r="B196" t="s">
        <v>1717</v>
      </c>
      <c r="C196">
        <v>0.02</v>
      </c>
      <c r="D196">
        <v>0.03</v>
      </c>
      <c r="E196">
        <v>65</v>
      </c>
      <c r="F196" t="s">
        <v>1713</v>
      </c>
      <c r="G196" t="s">
        <v>1555</v>
      </c>
    </row>
    <row r="197" spans="1:7" x14ac:dyDescent="0.25">
      <c r="A197" t="str">
        <f>HYPERLINK("http://amigo.geneontology.org/amigo/term/GO:0019860","GO:0019860")</f>
        <v>GO:0019860</v>
      </c>
      <c r="B197" t="s">
        <v>1716</v>
      </c>
      <c r="C197">
        <v>0.02</v>
      </c>
      <c r="D197">
        <v>0.02</v>
      </c>
      <c r="E197">
        <v>5</v>
      </c>
      <c r="F197" t="s">
        <v>1664</v>
      </c>
      <c r="G197" t="s">
        <v>419</v>
      </c>
    </row>
    <row r="198" spans="1:7" x14ac:dyDescent="0.25">
      <c r="A198" t="str">
        <f>HYPERLINK("http://amigo.geneontology.org/amigo/term/GO:0018904","GO:0018904")</f>
        <v>GO:0018904</v>
      </c>
      <c r="B198" t="s">
        <v>1715</v>
      </c>
      <c r="C198">
        <v>0.02</v>
      </c>
      <c r="D198">
        <v>0.03</v>
      </c>
      <c r="E198">
        <v>65</v>
      </c>
      <c r="F198" t="s">
        <v>1713</v>
      </c>
      <c r="G198" t="s">
        <v>1712</v>
      </c>
    </row>
    <row r="199" spans="1:7" x14ac:dyDescent="0.25">
      <c r="A199" t="str">
        <f>HYPERLINK("http://amigo.geneontology.org/amigo/term/GO:0006662","GO:0006662")</f>
        <v>GO:0006662</v>
      </c>
      <c r="B199" t="s">
        <v>1714</v>
      </c>
      <c r="C199">
        <v>0.02</v>
      </c>
      <c r="D199">
        <v>0.03</v>
      </c>
      <c r="E199">
        <v>65</v>
      </c>
      <c r="F199" t="s">
        <v>1713</v>
      </c>
      <c r="G199" t="s">
        <v>1712</v>
      </c>
    </row>
    <row r="200" spans="1:7" x14ac:dyDescent="0.25">
      <c r="A200" t="str">
        <f>HYPERLINK("http://amigo.geneontology.org/amigo/term/GO:0000226","GO:0000226")</f>
        <v>GO:0000226</v>
      </c>
      <c r="B200" t="s">
        <v>1711</v>
      </c>
      <c r="C200">
        <v>0.02</v>
      </c>
      <c r="D200">
        <v>0.03</v>
      </c>
      <c r="E200">
        <v>170</v>
      </c>
      <c r="F200" t="s">
        <v>1710</v>
      </c>
      <c r="G200" t="s">
        <v>1709</v>
      </c>
    </row>
    <row r="201" spans="1:7" x14ac:dyDescent="0.25">
      <c r="A201" t="str">
        <f>HYPERLINK("http://amigo.geneontology.org/amigo/term/GO:0016614","GO:0016614")</f>
        <v>GO:0016614</v>
      </c>
      <c r="B201" t="s">
        <v>1708</v>
      </c>
      <c r="C201">
        <v>0.02</v>
      </c>
      <c r="D201">
        <v>0.02</v>
      </c>
      <c r="E201">
        <v>421</v>
      </c>
      <c r="F201" t="s">
        <v>1707</v>
      </c>
      <c r="G201" t="s">
        <v>1706</v>
      </c>
    </row>
    <row r="202" spans="1:7" x14ac:dyDescent="0.25">
      <c r="A202" t="str">
        <f>HYPERLINK("http://amigo.geneontology.org/amigo/term/GO:0006851","GO:0006851")</f>
        <v>GO:0006851</v>
      </c>
      <c r="B202" t="s">
        <v>1281</v>
      </c>
      <c r="C202">
        <v>0.02</v>
      </c>
      <c r="D202">
        <v>0.02</v>
      </c>
      <c r="E202">
        <v>6</v>
      </c>
      <c r="F202" t="s">
        <v>1277</v>
      </c>
      <c r="G202" t="s">
        <v>116</v>
      </c>
    </row>
    <row r="203" spans="1:7" x14ac:dyDescent="0.25">
      <c r="A203" t="str">
        <f>HYPERLINK("http://amigo.geneontology.org/amigo/term/GO:0009084","GO:0009084")</f>
        <v>GO:0009084</v>
      </c>
      <c r="B203" t="s">
        <v>1705</v>
      </c>
      <c r="C203">
        <v>0.02</v>
      </c>
      <c r="D203">
        <v>0.02</v>
      </c>
      <c r="E203">
        <v>63</v>
      </c>
      <c r="F203" t="s">
        <v>1704</v>
      </c>
      <c r="G203" t="s">
        <v>1587</v>
      </c>
    </row>
    <row r="204" spans="1:7" x14ac:dyDescent="0.25">
      <c r="A204" t="str">
        <f>HYPERLINK("http://amigo.geneontology.org/amigo/term/GO:0008242","GO:0008242")</f>
        <v>GO:0008242</v>
      </c>
      <c r="B204" t="s">
        <v>1703</v>
      </c>
      <c r="C204">
        <v>0.02</v>
      </c>
      <c r="D204">
        <v>0.03</v>
      </c>
      <c r="E204">
        <v>171</v>
      </c>
      <c r="F204" t="s">
        <v>1702</v>
      </c>
      <c r="G204" t="s">
        <v>1701</v>
      </c>
    </row>
    <row r="205" spans="1:7" x14ac:dyDescent="0.25">
      <c r="A205" t="str">
        <f>HYPERLINK("http://amigo.geneontology.org/amigo/term/GO:0045144","GO:0045144")</f>
        <v>GO:0045144</v>
      </c>
      <c r="B205" t="s">
        <v>1700</v>
      </c>
      <c r="C205">
        <v>0.02</v>
      </c>
      <c r="D205">
        <v>0.02</v>
      </c>
      <c r="E205">
        <v>6</v>
      </c>
      <c r="F205" t="s">
        <v>1277</v>
      </c>
      <c r="G205" t="s">
        <v>180</v>
      </c>
    </row>
    <row r="206" spans="1:7" x14ac:dyDescent="0.25">
      <c r="A206" t="str">
        <f>HYPERLINK("http://amigo.geneontology.org/amigo/term/GO:0051177","GO:0051177")</f>
        <v>GO:0051177</v>
      </c>
      <c r="B206" t="s">
        <v>1699</v>
      </c>
      <c r="C206">
        <v>0.02</v>
      </c>
      <c r="D206">
        <v>0.02</v>
      </c>
      <c r="E206">
        <v>6</v>
      </c>
      <c r="F206" t="s">
        <v>1277</v>
      </c>
      <c r="G206" t="s">
        <v>180</v>
      </c>
    </row>
    <row r="207" spans="1:7" x14ac:dyDescent="0.25">
      <c r="A207" t="str">
        <f>HYPERLINK("http://amigo.geneontology.org/amigo/term/GO:0009956","GO:0009956")</f>
        <v>GO:0009956</v>
      </c>
      <c r="B207" t="s">
        <v>1698</v>
      </c>
      <c r="C207">
        <v>0.02</v>
      </c>
      <c r="D207">
        <v>0.03</v>
      </c>
      <c r="E207">
        <v>7</v>
      </c>
      <c r="F207" t="s">
        <v>1697</v>
      </c>
      <c r="G207" t="s">
        <v>180</v>
      </c>
    </row>
    <row r="208" spans="1:7" x14ac:dyDescent="0.25">
      <c r="A208" t="str">
        <f>HYPERLINK("http://amigo.geneontology.org/amigo/term/GO:0015166","GO:0015166")</f>
        <v>GO:0015166</v>
      </c>
      <c r="B208" t="s">
        <v>1280</v>
      </c>
      <c r="C208">
        <v>0.02</v>
      </c>
      <c r="D208">
        <v>0.02</v>
      </c>
      <c r="E208">
        <v>6</v>
      </c>
      <c r="F208" t="s">
        <v>1277</v>
      </c>
      <c r="G208" t="s">
        <v>119</v>
      </c>
    </row>
    <row r="209" spans="1:7" x14ac:dyDescent="0.25">
      <c r="A209" t="str">
        <f>HYPERLINK("http://amigo.geneontology.org/amigo/term/GO:0005365","GO:0005365")</f>
        <v>GO:0005365</v>
      </c>
      <c r="B209" t="s">
        <v>1279</v>
      </c>
      <c r="C209">
        <v>0.02</v>
      </c>
      <c r="D209">
        <v>0.02</v>
      </c>
      <c r="E209">
        <v>6</v>
      </c>
      <c r="F209" t="s">
        <v>1277</v>
      </c>
      <c r="G209" t="s">
        <v>119</v>
      </c>
    </row>
    <row r="210" spans="1:7" x14ac:dyDescent="0.25">
      <c r="A210" t="str">
        <f>HYPERLINK("http://amigo.geneontology.org/amigo/term/GO:0005366","GO:0005366")</f>
        <v>GO:0005366</v>
      </c>
      <c r="B210" t="s">
        <v>1278</v>
      </c>
      <c r="C210">
        <v>0.02</v>
      </c>
      <c r="D210">
        <v>0.02</v>
      </c>
      <c r="E210">
        <v>6</v>
      </c>
      <c r="F210" t="s">
        <v>1277</v>
      </c>
      <c r="G210" t="s">
        <v>119</v>
      </c>
    </row>
    <row r="211" spans="1:7" x14ac:dyDescent="0.25">
      <c r="A211" t="str">
        <f>HYPERLINK("http://amigo.geneontology.org/amigo/term/GO:0006766","GO:0006766")</f>
        <v>GO:0006766</v>
      </c>
      <c r="B211" t="s">
        <v>1696</v>
      </c>
      <c r="C211">
        <v>0.02</v>
      </c>
      <c r="D211">
        <v>0.02</v>
      </c>
      <c r="E211">
        <v>160</v>
      </c>
      <c r="F211" t="s">
        <v>1695</v>
      </c>
      <c r="G211" t="s">
        <v>1692</v>
      </c>
    </row>
    <row r="212" spans="1:7" x14ac:dyDescent="0.25">
      <c r="A212" t="str">
        <f>HYPERLINK("http://amigo.geneontology.org/amigo/term/GO:0009110","GO:0009110")</f>
        <v>GO:0009110</v>
      </c>
      <c r="B212" t="s">
        <v>1694</v>
      </c>
      <c r="C212">
        <v>0.02</v>
      </c>
      <c r="D212">
        <v>0.02</v>
      </c>
      <c r="E212">
        <v>154</v>
      </c>
      <c r="F212" t="s">
        <v>1693</v>
      </c>
      <c r="G212" t="s">
        <v>1692</v>
      </c>
    </row>
    <row r="213" spans="1:7" x14ac:dyDescent="0.25">
      <c r="A213" t="str">
        <f>HYPERLINK("http://amigo.geneontology.org/amigo/term/GO:0000408","GO:0000408")</f>
        <v>GO:0000408</v>
      </c>
      <c r="B213" t="s">
        <v>1691</v>
      </c>
      <c r="C213">
        <v>0.02</v>
      </c>
      <c r="D213">
        <v>0.02</v>
      </c>
      <c r="E213">
        <v>6</v>
      </c>
      <c r="F213" t="s">
        <v>1277</v>
      </c>
      <c r="G213" t="s">
        <v>198</v>
      </c>
    </row>
    <row r="214" spans="1:7" x14ac:dyDescent="0.25">
      <c r="A214" t="str">
        <f>HYPERLINK("http://amigo.geneontology.org/amigo/term/GO:0004044","GO:0004044")</f>
        <v>GO:0004044</v>
      </c>
      <c r="B214" t="s">
        <v>1690</v>
      </c>
      <c r="C214">
        <v>0.02</v>
      </c>
      <c r="D214">
        <v>0.02</v>
      </c>
      <c r="E214">
        <v>6</v>
      </c>
      <c r="F214" t="s">
        <v>1277</v>
      </c>
      <c r="G214" t="s">
        <v>200</v>
      </c>
    </row>
    <row r="215" spans="1:7" x14ac:dyDescent="0.25">
      <c r="A215" t="str">
        <f>HYPERLINK("http://amigo.geneontology.org/amigo/term/GO:0043874","GO:0043874")</f>
        <v>GO:0043874</v>
      </c>
      <c r="B215" t="s">
        <v>1689</v>
      </c>
      <c r="C215">
        <v>0.02</v>
      </c>
      <c r="D215">
        <v>0.02</v>
      </c>
      <c r="E215">
        <v>6</v>
      </c>
      <c r="F215" t="s">
        <v>1277</v>
      </c>
      <c r="G215" t="s">
        <v>318</v>
      </c>
    </row>
    <row r="216" spans="1:7" x14ac:dyDescent="0.25">
      <c r="A216" t="str">
        <f>HYPERLINK("http://amigo.geneontology.org/amigo/term/GO:0009135","GO:0009135")</f>
        <v>GO:0009135</v>
      </c>
      <c r="B216" t="s">
        <v>1688</v>
      </c>
      <c r="C216">
        <v>0.02</v>
      </c>
      <c r="D216">
        <v>0.03</v>
      </c>
      <c r="E216">
        <v>178</v>
      </c>
      <c r="F216" t="s">
        <v>1683</v>
      </c>
      <c r="G216" t="s">
        <v>1610</v>
      </c>
    </row>
    <row r="217" spans="1:7" x14ac:dyDescent="0.25">
      <c r="A217" t="str">
        <f>HYPERLINK("http://amigo.geneontology.org/amigo/term/GO:0009179","GO:0009179")</f>
        <v>GO:0009179</v>
      </c>
      <c r="B217" t="s">
        <v>1687</v>
      </c>
      <c r="C217">
        <v>0.02</v>
      </c>
      <c r="D217">
        <v>0.03</v>
      </c>
      <c r="E217">
        <v>178</v>
      </c>
      <c r="F217" t="s">
        <v>1683</v>
      </c>
      <c r="G217" t="s">
        <v>1610</v>
      </c>
    </row>
    <row r="218" spans="1:7" x14ac:dyDescent="0.25">
      <c r="A218" t="str">
        <f>HYPERLINK("http://amigo.geneontology.org/amigo/term/GO:0046031","GO:0046031")</f>
        <v>GO:0046031</v>
      </c>
      <c r="B218" t="s">
        <v>1686</v>
      </c>
      <c r="C218">
        <v>0.02</v>
      </c>
      <c r="D218">
        <v>0.03</v>
      </c>
      <c r="E218">
        <v>178</v>
      </c>
      <c r="F218" t="s">
        <v>1683</v>
      </c>
      <c r="G218" t="s">
        <v>1610</v>
      </c>
    </row>
    <row r="219" spans="1:7" x14ac:dyDescent="0.25">
      <c r="A219" t="str">
        <f>HYPERLINK("http://amigo.geneontology.org/amigo/term/GO:0006757","GO:0006757")</f>
        <v>GO:0006757</v>
      </c>
      <c r="B219" t="s">
        <v>1685</v>
      </c>
      <c r="C219">
        <v>0.02</v>
      </c>
      <c r="D219">
        <v>0.03</v>
      </c>
      <c r="E219">
        <v>178</v>
      </c>
      <c r="F219" t="s">
        <v>1683</v>
      </c>
      <c r="G219" t="s">
        <v>1610</v>
      </c>
    </row>
    <row r="220" spans="1:7" x14ac:dyDescent="0.25">
      <c r="A220" t="str">
        <f>HYPERLINK("http://amigo.geneontology.org/amigo/term/GO:0006096","GO:0006096")</f>
        <v>GO:0006096</v>
      </c>
      <c r="B220" t="s">
        <v>1684</v>
      </c>
      <c r="C220">
        <v>0.02</v>
      </c>
      <c r="D220">
        <v>0.03</v>
      </c>
      <c r="E220">
        <v>178</v>
      </c>
      <c r="F220" t="s">
        <v>1683</v>
      </c>
      <c r="G220" t="s">
        <v>1610</v>
      </c>
    </row>
    <row r="221" spans="1:7" x14ac:dyDescent="0.25">
      <c r="A221" t="str">
        <f>HYPERLINK("http://amigo.geneontology.org/amigo/term/GO:0030136","GO:0030136")</f>
        <v>GO:0030136</v>
      </c>
      <c r="B221" t="s">
        <v>1682</v>
      </c>
      <c r="C221">
        <v>0.02</v>
      </c>
      <c r="D221">
        <v>0.03</v>
      </c>
      <c r="E221">
        <v>67</v>
      </c>
      <c r="F221" t="s">
        <v>1681</v>
      </c>
      <c r="G221" t="s">
        <v>1677</v>
      </c>
    </row>
    <row r="222" spans="1:7" x14ac:dyDescent="0.25">
      <c r="A222" t="str">
        <f>HYPERLINK("http://amigo.geneontology.org/amigo/term/GO:0035091","GO:0035091")</f>
        <v>GO:0035091</v>
      </c>
      <c r="B222" t="s">
        <v>1680</v>
      </c>
      <c r="C222">
        <v>0.02</v>
      </c>
      <c r="D222">
        <v>0.03</v>
      </c>
      <c r="E222">
        <v>68</v>
      </c>
      <c r="F222" t="s">
        <v>1679</v>
      </c>
      <c r="G222" t="s">
        <v>1677</v>
      </c>
    </row>
    <row r="223" spans="1:7" x14ac:dyDescent="0.25">
      <c r="A223" t="str">
        <f>HYPERLINK("http://amigo.geneontology.org/amigo/term/GO:0030276","GO:0030276")</f>
        <v>GO:0030276</v>
      </c>
      <c r="B223" t="s">
        <v>1678</v>
      </c>
      <c r="C223">
        <v>0.02</v>
      </c>
      <c r="D223">
        <v>0.02</v>
      </c>
      <c r="E223">
        <v>59</v>
      </c>
      <c r="F223" t="s">
        <v>1657</v>
      </c>
      <c r="G223" t="s">
        <v>1677</v>
      </c>
    </row>
    <row r="224" spans="1:7" x14ac:dyDescent="0.25">
      <c r="A224" t="str">
        <f>HYPERLINK("http://amigo.geneontology.org/amigo/term/GO:0004633","GO:0004633")</f>
        <v>GO:0004633</v>
      </c>
      <c r="B224" t="s">
        <v>1676</v>
      </c>
      <c r="C224">
        <v>0.02</v>
      </c>
      <c r="D224">
        <v>0.02</v>
      </c>
      <c r="E224">
        <v>5</v>
      </c>
      <c r="F224" t="s">
        <v>1664</v>
      </c>
      <c r="G224" t="s">
        <v>334</v>
      </c>
    </row>
    <row r="225" spans="1:7" x14ac:dyDescent="0.25">
      <c r="A225" t="str">
        <f>HYPERLINK("http://amigo.geneontology.org/amigo/term/GO:0070818","GO:0070818")</f>
        <v>GO:0070818</v>
      </c>
      <c r="B225" t="s">
        <v>1675</v>
      </c>
      <c r="C225">
        <v>0.02</v>
      </c>
      <c r="D225">
        <v>0.02</v>
      </c>
      <c r="E225">
        <v>6</v>
      </c>
      <c r="F225" t="s">
        <v>1277</v>
      </c>
      <c r="G225" t="s">
        <v>236</v>
      </c>
    </row>
    <row r="226" spans="1:7" x14ac:dyDescent="0.25">
      <c r="A226" t="str">
        <f>HYPERLINK("http://amigo.geneontology.org/amigo/term/GO:0004729","GO:0004729")</f>
        <v>GO:0004729</v>
      </c>
      <c r="B226" t="s">
        <v>1674</v>
      </c>
      <c r="C226">
        <v>0.02</v>
      </c>
      <c r="D226">
        <v>0.02</v>
      </c>
      <c r="E226">
        <v>6</v>
      </c>
      <c r="F226" t="s">
        <v>1277</v>
      </c>
      <c r="G226" t="s">
        <v>236</v>
      </c>
    </row>
    <row r="227" spans="1:7" x14ac:dyDescent="0.25">
      <c r="A227" t="str">
        <f>HYPERLINK("http://amigo.geneontology.org/amigo/term/GO:0006081","GO:0006081")</f>
        <v>GO:0006081</v>
      </c>
      <c r="B227" t="s">
        <v>1673</v>
      </c>
      <c r="C227">
        <v>0.02</v>
      </c>
      <c r="D227">
        <v>0.03</v>
      </c>
      <c r="E227">
        <v>69</v>
      </c>
      <c r="F227" t="s">
        <v>1672</v>
      </c>
      <c r="G227" t="s">
        <v>1671</v>
      </c>
    </row>
    <row r="228" spans="1:7" x14ac:dyDescent="0.25">
      <c r="A228" t="str">
        <f>HYPERLINK("http://amigo.geneontology.org/amigo/term/GO:0004049","GO:0004049")</f>
        <v>GO:0004049</v>
      </c>
      <c r="B228" t="s">
        <v>1670</v>
      </c>
      <c r="C228">
        <v>0.02</v>
      </c>
      <c r="D228">
        <v>0.02</v>
      </c>
      <c r="E228">
        <v>5</v>
      </c>
      <c r="F228" t="s">
        <v>1664</v>
      </c>
      <c r="G228" t="s">
        <v>425</v>
      </c>
    </row>
    <row r="229" spans="1:7" x14ac:dyDescent="0.25">
      <c r="A229" t="str">
        <f>HYPERLINK("http://amigo.geneontology.org/amigo/term/GO:0030007","GO:0030007")</f>
        <v>GO:0030007</v>
      </c>
      <c r="B229" t="s">
        <v>1669</v>
      </c>
      <c r="C229">
        <v>0.02</v>
      </c>
      <c r="D229">
        <v>0.02</v>
      </c>
      <c r="E229">
        <v>6</v>
      </c>
      <c r="F229" t="s">
        <v>1277</v>
      </c>
      <c r="G229" t="s">
        <v>359</v>
      </c>
    </row>
    <row r="230" spans="1:7" x14ac:dyDescent="0.25">
      <c r="A230" t="str">
        <f>HYPERLINK("http://amigo.geneontology.org/amigo/term/GO:0098533","GO:0098533")</f>
        <v>GO:0098533</v>
      </c>
      <c r="B230" t="s">
        <v>1668</v>
      </c>
      <c r="C230">
        <v>0.02</v>
      </c>
      <c r="D230">
        <v>0.02</v>
      </c>
      <c r="E230">
        <v>5</v>
      </c>
      <c r="F230" t="s">
        <v>1664</v>
      </c>
      <c r="G230" t="s">
        <v>359</v>
      </c>
    </row>
    <row r="231" spans="1:7" x14ac:dyDescent="0.25">
      <c r="A231" t="str">
        <f>HYPERLINK("http://amigo.geneontology.org/amigo/term/GO:0022842","GO:0022842")</f>
        <v>GO:0022842</v>
      </c>
      <c r="B231" t="s">
        <v>1667</v>
      </c>
      <c r="C231">
        <v>0.02</v>
      </c>
      <c r="D231">
        <v>0.02</v>
      </c>
      <c r="E231">
        <v>5</v>
      </c>
      <c r="F231" t="s">
        <v>1664</v>
      </c>
      <c r="G231" t="s">
        <v>359</v>
      </c>
    </row>
    <row r="232" spans="1:7" x14ac:dyDescent="0.25">
      <c r="A232" t="str">
        <f>HYPERLINK("http://amigo.geneontology.org/amigo/term/GO:0022840","GO:0022840")</f>
        <v>GO:0022840</v>
      </c>
      <c r="B232" t="s">
        <v>1666</v>
      </c>
      <c r="C232">
        <v>0.02</v>
      </c>
      <c r="D232">
        <v>0.02</v>
      </c>
      <c r="E232">
        <v>5</v>
      </c>
      <c r="F232" t="s">
        <v>1664</v>
      </c>
      <c r="G232" t="s">
        <v>359</v>
      </c>
    </row>
    <row r="233" spans="1:7" x14ac:dyDescent="0.25">
      <c r="A233" t="str">
        <f>HYPERLINK("http://amigo.geneontology.org/amigo/term/GO:0022841","GO:0022841")</f>
        <v>GO:0022841</v>
      </c>
      <c r="B233" t="s">
        <v>1665</v>
      </c>
      <c r="C233">
        <v>0.02</v>
      </c>
      <c r="D233">
        <v>0.02</v>
      </c>
      <c r="E233">
        <v>5</v>
      </c>
      <c r="F233" t="s">
        <v>1664</v>
      </c>
      <c r="G233" t="s">
        <v>359</v>
      </c>
    </row>
    <row r="234" spans="1:7" x14ac:dyDescent="0.25">
      <c r="A234" t="str">
        <f>HYPERLINK("http://amigo.geneontology.org/amigo/term/GO:0051094","GO:0051094")</f>
        <v>GO:0051094</v>
      </c>
      <c r="B234" t="s">
        <v>1502</v>
      </c>
      <c r="C234">
        <v>0.02</v>
      </c>
      <c r="D234">
        <v>0.02</v>
      </c>
      <c r="E234">
        <v>58</v>
      </c>
      <c r="F234" t="s">
        <v>1663</v>
      </c>
      <c r="G234" t="s">
        <v>1656</v>
      </c>
    </row>
    <row r="235" spans="1:7" x14ac:dyDescent="0.25">
      <c r="A235" t="str">
        <f>HYPERLINK("http://amigo.geneontology.org/amigo/term/GO:2000028","GO:2000028")</f>
        <v>GO:2000028</v>
      </c>
      <c r="B235" t="s">
        <v>1662</v>
      </c>
      <c r="C235">
        <v>0.02</v>
      </c>
      <c r="D235">
        <v>0.02</v>
      </c>
      <c r="E235">
        <v>56</v>
      </c>
      <c r="F235" t="s">
        <v>1661</v>
      </c>
      <c r="G235" t="s">
        <v>1656</v>
      </c>
    </row>
    <row r="236" spans="1:7" x14ac:dyDescent="0.25">
      <c r="A236" t="str">
        <f>HYPERLINK("http://amigo.geneontology.org/amigo/term/GO:0051093","GO:0051093")</f>
        <v>GO:0051093</v>
      </c>
      <c r="B236" t="s">
        <v>1660</v>
      </c>
      <c r="C236">
        <v>0.02</v>
      </c>
      <c r="D236">
        <v>0.02</v>
      </c>
      <c r="E236">
        <v>64</v>
      </c>
      <c r="F236" t="s">
        <v>1659</v>
      </c>
      <c r="G236" t="s">
        <v>1656</v>
      </c>
    </row>
    <row r="237" spans="1:7" x14ac:dyDescent="0.25">
      <c r="A237" t="str">
        <f>HYPERLINK("http://amigo.geneontology.org/amigo/term/GO:0051241","GO:0051241")</f>
        <v>GO:0051241</v>
      </c>
      <c r="B237" t="s">
        <v>1658</v>
      </c>
      <c r="C237">
        <v>0.02</v>
      </c>
      <c r="D237">
        <v>0.02</v>
      </c>
      <c r="E237">
        <v>59</v>
      </c>
      <c r="F237" t="s">
        <v>1657</v>
      </c>
      <c r="G237" t="s">
        <v>1656</v>
      </c>
    </row>
    <row r="238" spans="1:7" x14ac:dyDescent="0.25">
      <c r="A238" t="str">
        <f>HYPERLINK("http://amigo.geneontology.org/amigo/term/GO:0009514","GO:0009514")</f>
        <v>GO:0009514</v>
      </c>
      <c r="B238" t="s">
        <v>1655</v>
      </c>
      <c r="C238">
        <v>0.02</v>
      </c>
      <c r="D238">
        <v>0.02</v>
      </c>
      <c r="E238">
        <v>6</v>
      </c>
      <c r="F238" t="s">
        <v>1277</v>
      </c>
      <c r="G238" t="s">
        <v>405</v>
      </c>
    </row>
    <row r="239" spans="1:7" x14ac:dyDescent="0.25">
      <c r="A239" t="str">
        <f>HYPERLINK("http://amigo.geneontology.org/amigo/term/GO:0006812","GO:0006812")</f>
        <v>GO:0006812</v>
      </c>
      <c r="B239" t="s">
        <v>1654</v>
      </c>
      <c r="C239">
        <v>0.03</v>
      </c>
      <c r="D239">
        <v>0.03</v>
      </c>
      <c r="E239">
        <v>1225</v>
      </c>
      <c r="F239" t="s">
        <v>1653</v>
      </c>
      <c r="G239" t="s">
        <v>1652</v>
      </c>
    </row>
    <row r="240" spans="1:7" x14ac:dyDescent="0.25">
      <c r="A240" t="str">
        <f>HYPERLINK("http://amigo.geneontology.org/amigo/term/GO:0072593","GO:0072593")</f>
        <v>GO:0072593</v>
      </c>
      <c r="B240" t="s">
        <v>1356</v>
      </c>
      <c r="C240">
        <v>0.03</v>
      </c>
      <c r="D240">
        <v>0.03</v>
      </c>
      <c r="E240">
        <v>665</v>
      </c>
      <c r="F240" t="s">
        <v>1651</v>
      </c>
      <c r="G240" t="s">
        <v>1650</v>
      </c>
    </row>
    <row r="241" spans="1:7" x14ac:dyDescent="0.25">
      <c r="A241" t="str">
        <f>HYPERLINK("http://amigo.geneontology.org/amigo/term/GO:0022857","GO:0022857")</f>
        <v>GO:0022857</v>
      </c>
      <c r="B241" t="s">
        <v>1282</v>
      </c>
      <c r="C241">
        <v>0.03</v>
      </c>
      <c r="D241">
        <v>0.03</v>
      </c>
      <c r="E241">
        <v>3795</v>
      </c>
      <c r="F241" t="s">
        <v>1649</v>
      </c>
      <c r="G241" t="s">
        <v>1648</v>
      </c>
    </row>
    <row r="242" spans="1:7" x14ac:dyDescent="0.25">
      <c r="A242" t="str">
        <f>HYPERLINK("http://amigo.geneontology.org/amigo/term/GO:0008460","GO:0008460")</f>
        <v>GO:0008460</v>
      </c>
      <c r="B242" t="s">
        <v>1647</v>
      </c>
      <c r="C242">
        <v>0.03</v>
      </c>
      <c r="D242">
        <v>0.03</v>
      </c>
      <c r="E242">
        <v>8</v>
      </c>
      <c r="F242" t="s">
        <v>1414</v>
      </c>
      <c r="G242" t="s">
        <v>154</v>
      </c>
    </row>
    <row r="243" spans="1:7" x14ac:dyDescent="0.25">
      <c r="A243" t="str">
        <f>HYPERLINK("http://amigo.geneontology.org/amigo/term/GO:0034654","GO:0034654")</f>
        <v>GO:0034654</v>
      </c>
      <c r="B243" t="s">
        <v>1646</v>
      </c>
      <c r="C243">
        <v>0.03</v>
      </c>
      <c r="D243">
        <v>0.03</v>
      </c>
      <c r="E243">
        <v>2248</v>
      </c>
      <c r="F243" t="s">
        <v>1645</v>
      </c>
      <c r="G243" t="s">
        <v>1644</v>
      </c>
    </row>
    <row r="244" spans="1:7" x14ac:dyDescent="0.25">
      <c r="A244" t="str">
        <f>HYPERLINK("http://amigo.geneontology.org/amigo/term/GO:0098599","GO:0098599")</f>
        <v>GO:0098599</v>
      </c>
      <c r="B244" t="s">
        <v>1643</v>
      </c>
      <c r="C244">
        <v>0.03</v>
      </c>
      <c r="D244">
        <v>0.04</v>
      </c>
      <c r="E244">
        <v>10</v>
      </c>
      <c r="F244" t="s">
        <v>1274</v>
      </c>
      <c r="G244" t="s">
        <v>160</v>
      </c>
    </row>
    <row r="245" spans="1:7" x14ac:dyDescent="0.25">
      <c r="A245" t="str">
        <f>HYPERLINK("http://amigo.geneontology.org/amigo/term/GO:0000217","GO:0000217")</f>
        <v>GO:0000217</v>
      </c>
      <c r="B245" t="s">
        <v>1642</v>
      </c>
      <c r="C245">
        <v>0.03</v>
      </c>
      <c r="D245">
        <v>0.04</v>
      </c>
      <c r="E245">
        <v>83</v>
      </c>
      <c r="F245" t="s">
        <v>1428</v>
      </c>
      <c r="G245" t="s">
        <v>1639</v>
      </c>
    </row>
    <row r="246" spans="1:7" x14ac:dyDescent="0.25">
      <c r="A246" t="str">
        <f>HYPERLINK("http://amigo.geneontology.org/amigo/term/GO:0003680","GO:0003680")</f>
        <v>GO:0003680</v>
      </c>
      <c r="B246" t="s">
        <v>1641</v>
      </c>
      <c r="C246">
        <v>0.03</v>
      </c>
      <c r="D246">
        <v>0.04</v>
      </c>
      <c r="E246">
        <v>80</v>
      </c>
      <c r="F246" t="s">
        <v>1640</v>
      </c>
      <c r="G246" t="s">
        <v>1639</v>
      </c>
    </row>
    <row r="247" spans="1:7" x14ac:dyDescent="0.25">
      <c r="A247" t="str">
        <f>HYPERLINK("http://amigo.geneontology.org/amigo/term/GO:0016903","GO:0016903")</f>
        <v>GO:0016903</v>
      </c>
      <c r="B247" t="s">
        <v>1638</v>
      </c>
      <c r="C247">
        <v>0.03</v>
      </c>
      <c r="D247">
        <v>0.03</v>
      </c>
      <c r="E247">
        <v>188</v>
      </c>
      <c r="F247" t="s">
        <v>1637</v>
      </c>
      <c r="G247" t="s">
        <v>1636</v>
      </c>
    </row>
    <row r="248" spans="1:7" x14ac:dyDescent="0.25">
      <c r="A248" t="str">
        <f>HYPERLINK("http://amigo.geneontology.org/amigo/term/GO:0070003","GO:0070003")</f>
        <v>GO:0070003</v>
      </c>
      <c r="B248" t="s">
        <v>1635</v>
      </c>
      <c r="C248">
        <v>0.03</v>
      </c>
      <c r="D248">
        <v>0.03</v>
      </c>
      <c r="E248">
        <v>74</v>
      </c>
      <c r="F248" t="s">
        <v>1634</v>
      </c>
      <c r="G248" t="s">
        <v>1633</v>
      </c>
    </row>
    <row r="249" spans="1:7" x14ac:dyDescent="0.25">
      <c r="A249" t="str">
        <f>HYPERLINK("http://amigo.geneontology.org/amigo/term/GO:0080186","GO:0080186")</f>
        <v>GO:0080186</v>
      </c>
      <c r="B249" t="s">
        <v>1632</v>
      </c>
      <c r="C249">
        <v>0.03</v>
      </c>
      <c r="D249">
        <v>0.04</v>
      </c>
      <c r="E249">
        <v>10</v>
      </c>
      <c r="F249" t="s">
        <v>1274</v>
      </c>
      <c r="G249" t="s">
        <v>180</v>
      </c>
    </row>
    <row r="250" spans="1:7" x14ac:dyDescent="0.25">
      <c r="A250" t="str">
        <f>HYPERLINK("http://amigo.geneontology.org/amigo/term/GO:0003729","GO:0003729")</f>
        <v>GO:0003729</v>
      </c>
      <c r="B250" t="s">
        <v>1631</v>
      </c>
      <c r="C250">
        <v>0.03</v>
      </c>
      <c r="D250">
        <v>0.04</v>
      </c>
      <c r="E250">
        <v>196</v>
      </c>
      <c r="F250" t="s">
        <v>1630</v>
      </c>
      <c r="G250" t="s">
        <v>1629</v>
      </c>
    </row>
    <row r="251" spans="1:7" x14ac:dyDescent="0.25">
      <c r="A251" t="str">
        <f>HYPERLINK("http://amigo.geneontology.org/amigo/term/GO:0008757","GO:0008757")</f>
        <v>GO:0008757</v>
      </c>
      <c r="B251" t="s">
        <v>1628</v>
      </c>
      <c r="C251">
        <v>0.03</v>
      </c>
      <c r="D251">
        <v>0.03</v>
      </c>
      <c r="E251">
        <v>332</v>
      </c>
      <c r="F251" t="s">
        <v>1627</v>
      </c>
      <c r="G251" t="s">
        <v>1626</v>
      </c>
    </row>
    <row r="252" spans="1:7" x14ac:dyDescent="0.25">
      <c r="A252" t="str">
        <f>HYPERLINK("http://amigo.geneontology.org/amigo/term/GO:0098807","GO:0098807")</f>
        <v>GO:0098807</v>
      </c>
      <c r="B252" t="s">
        <v>1625</v>
      </c>
      <c r="C252">
        <v>0.03</v>
      </c>
      <c r="D252">
        <v>0.03</v>
      </c>
      <c r="E252">
        <v>8</v>
      </c>
      <c r="F252" t="s">
        <v>1414</v>
      </c>
      <c r="G252" t="s">
        <v>291</v>
      </c>
    </row>
    <row r="253" spans="1:7" x14ac:dyDescent="0.25">
      <c r="A253" t="str">
        <f>HYPERLINK("http://amigo.geneontology.org/amigo/term/GO:0000287","GO:0000287")</f>
        <v>GO:0000287</v>
      </c>
      <c r="B253" t="s">
        <v>1624</v>
      </c>
      <c r="C253">
        <v>0.03</v>
      </c>
      <c r="D253">
        <v>0.03</v>
      </c>
      <c r="E253">
        <v>474</v>
      </c>
      <c r="F253" t="s">
        <v>1623</v>
      </c>
      <c r="G253" t="s">
        <v>1622</v>
      </c>
    </row>
    <row r="254" spans="1:7" x14ac:dyDescent="0.25">
      <c r="A254" t="str">
        <f>HYPERLINK("http://amigo.geneontology.org/amigo/term/GO:1901618","GO:1901618")</f>
        <v>GO:1901618</v>
      </c>
      <c r="B254" t="s">
        <v>1276</v>
      </c>
      <c r="C254">
        <v>0.03</v>
      </c>
      <c r="D254">
        <v>0.04</v>
      </c>
      <c r="E254">
        <v>10</v>
      </c>
      <c r="F254" t="s">
        <v>1274</v>
      </c>
      <c r="G254" t="s">
        <v>119</v>
      </c>
    </row>
    <row r="255" spans="1:7" x14ac:dyDescent="0.25">
      <c r="A255" t="str">
        <f>HYPERLINK("http://amigo.geneontology.org/amigo/term/GO:0015295","GO:0015295")</f>
        <v>GO:0015295</v>
      </c>
      <c r="B255" t="s">
        <v>1275</v>
      </c>
      <c r="C255">
        <v>0.03</v>
      </c>
      <c r="D255">
        <v>0.04</v>
      </c>
      <c r="E255">
        <v>10</v>
      </c>
      <c r="F255" t="s">
        <v>1274</v>
      </c>
      <c r="G255" t="s">
        <v>119</v>
      </c>
    </row>
    <row r="256" spans="1:7" x14ac:dyDescent="0.25">
      <c r="A256" t="str">
        <f>HYPERLINK("http://amigo.geneontology.org/amigo/term/GO:0070887","GO:0070887")</f>
        <v>GO:0070887</v>
      </c>
      <c r="B256" t="s">
        <v>1354</v>
      </c>
      <c r="C256">
        <v>0.03</v>
      </c>
      <c r="D256">
        <v>0.03</v>
      </c>
      <c r="E256">
        <v>656</v>
      </c>
      <c r="F256" t="s">
        <v>1621</v>
      </c>
      <c r="G256" t="s">
        <v>1620</v>
      </c>
    </row>
    <row r="257" spans="1:7" x14ac:dyDescent="0.25">
      <c r="A257" t="str">
        <f>HYPERLINK("http://amigo.geneontology.org/amigo/term/GO:0061711","GO:0061711")</f>
        <v>GO:0061711</v>
      </c>
      <c r="B257" t="s">
        <v>1619</v>
      </c>
      <c r="C257">
        <v>0.03</v>
      </c>
      <c r="D257">
        <v>0.03</v>
      </c>
      <c r="E257">
        <v>8</v>
      </c>
      <c r="F257" t="s">
        <v>1414</v>
      </c>
      <c r="G257" t="s">
        <v>198</v>
      </c>
    </row>
    <row r="258" spans="1:7" x14ac:dyDescent="0.25">
      <c r="A258" t="str">
        <f>HYPERLINK("http://amigo.geneontology.org/amigo/term/GO:0009132","GO:0009132")</f>
        <v>GO:0009132</v>
      </c>
      <c r="B258" t="s">
        <v>1618</v>
      </c>
      <c r="C258">
        <v>0.03</v>
      </c>
      <c r="D258">
        <v>0.04</v>
      </c>
      <c r="E258">
        <v>200</v>
      </c>
      <c r="F258" t="s">
        <v>1617</v>
      </c>
      <c r="G258" t="s">
        <v>1610</v>
      </c>
    </row>
    <row r="259" spans="1:7" x14ac:dyDescent="0.25">
      <c r="A259" t="str">
        <f>HYPERLINK("http://amigo.geneontology.org/amigo/term/GO:0046939","GO:0046939")</f>
        <v>GO:0046939</v>
      </c>
      <c r="B259" t="s">
        <v>1616</v>
      </c>
      <c r="C259">
        <v>0.03</v>
      </c>
      <c r="D259">
        <v>0.04</v>
      </c>
      <c r="E259">
        <v>195</v>
      </c>
      <c r="F259" t="s">
        <v>1615</v>
      </c>
      <c r="G259" t="s">
        <v>1610</v>
      </c>
    </row>
    <row r="260" spans="1:7" x14ac:dyDescent="0.25">
      <c r="A260" t="str">
        <f>HYPERLINK("http://amigo.geneontology.org/amigo/term/GO:0006165","GO:0006165")</f>
        <v>GO:0006165</v>
      </c>
      <c r="B260" t="s">
        <v>1614</v>
      </c>
      <c r="C260">
        <v>0.03</v>
      </c>
      <c r="D260">
        <v>0.04</v>
      </c>
      <c r="E260">
        <v>193</v>
      </c>
      <c r="F260" t="s">
        <v>1613</v>
      </c>
      <c r="G260" t="s">
        <v>1610</v>
      </c>
    </row>
    <row r="261" spans="1:7" x14ac:dyDescent="0.25">
      <c r="A261" t="str">
        <f>HYPERLINK("http://amigo.geneontology.org/amigo/term/GO:0009185","GO:0009185")</f>
        <v>GO:0009185</v>
      </c>
      <c r="B261" t="s">
        <v>1612</v>
      </c>
      <c r="C261">
        <v>0.03</v>
      </c>
      <c r="D261">
        <v>0.03</v>
      </c>
      <c r="E261">
        <v>180</v>
      </c>
      <c r="F261" t="s">
        <v>1611</v>
      </c>
      <c r="G261" t="s">
        <v>1610</v>
      </c>
    </row>
    <row r="262" spans="1:7" x14ac:dyDescent="0.25">
      <c r="A262" t="str">
        <f>HYPERLINK("http://amigo.geneontology.org/amigo/term/GO:0004615","GO:0004615")</f>
        <v>GO:0004615</v>
      </c>
      <c r="B262" t="s">
        <v>1609</v>
      </c>
      <c r="C262">
        <v>0.03</v>
      </c>
      <c r="D262">
        <v>0.03</v>
      </c>
      <c r="E262">
        <v>8</v>
      </c>
      <c r="F262" t="s">
        <v>1414</v>
      </c>
      <c r="G262" t="s">
        <v>433</v>
      </c>
    </row>
    <row r="263" spans="1:7" x14ac:dyDescent="0.25">
      <c r="A263" t="str">
        <f>HYPERLINK("http://amigo.geneontology.org/amigo/term/GO:0009098","GO:0009098")</f>
        <v>GO:0009098</v>
      </c>
      <c r="B263" t="s">
        <v>1608</v>
      </c>
      <c r="C263">
        <v>0.03</v>
      </c>
      <c r="D263">
        <v>0.03</v>
      </c>
      <c r="E263">
        <v>8</v>
      </c>
      <c r="F263" t="s">
        <v>1414</v>
      </c>
      <c r="G263" t="s">
        <v>400</v>
      </c>
    </row>
    <row r="264" spans="1:7" x14ac:dyDescent="0.25">
      <c r="A264" t="str">
        <f>HYPERLINK("http://amigo.geneontology.org/amigo/term/GO:0008534","GO:0008534")</f>
        <v>GO:0008534</v>
      </c>
      <c r="B264" t="s">
        <v>1607</v>
      </c>
      <c r="C264">
        <v>0.03</v>
      </c>
      <c r="D264">
        <v>0.04</v>
      </c>
      <c r="E264">
        <v>9</v>
      </c>
      <c r="F264" t="s">
        <v>1409</v>
      </c>
      <c r="G264" t="s">
        <v>267</v>
      </c>
    </row>
    <row r="265" spans="1:7" x14ac:dyDescent="0.25">
      <c r="A265" t="str">
        <f>HYPERLINK("http://amigo.geneontology.org/amigo/term/GO:0034641","GO:0034641")</f>
        <v>GO:0034641</v>
      </c>
      <c r="B265" t="s">
        <v>1606</v>
      </c>
      <c r="C265">
        <v>0.04</v>
      </c>
      <c r="D265">
        <v>0.05</v>
      </c>
      <c r="E265">
        <v>7697</v>
      </c>
      <c r="F265" t="s">
        <v>1605</v>
      </c>
      <c r="G265" t="s">
        <v>1604</v>
      </c>
    </row>
    <row r="266" spans="1:7" x14ac:dyDescent="0.25">
      <c r="A266" t="str">
        <f>HYPERLINK("http://amigo.geneontology.org/amigo/term/GO:0006753","GO:0006753")</f>
        <v>GO:0006753</v>
      </c>
      <c r="B266" t="s">
        <v>1603</v>
      </c>
      <c r="C266">
        <v>0.04</v>
      </c>
      <c r="D266">
        <v>0.05</v>
      </c>
      <c r="E266">
        <v>717</v>
      </c>
      <c r="F266" t="s">
        <v>1602</v>
      </c>
      <c r="G266" t="s">
        <v>1599</v>
      </c>
    </row>
    <row r="267" spans="1:7" x14ac:dyDescent="0.25">
      <c r="A267" t="str">
        <f>HYPERLINK("http://amigo.geneontology.org/amigo/term/GO:0009117","GO:0009117")</f>
        <v>GO:0009117</v>
      </c>
      <c r="B267" t="s">
        <v>1601</v>
      </c>
      <c r="C267">
        <v>0.04</v>
      </c>
      <c r="D267">
        <v>0.04</v>
      </c>
      <c r="E267">
        <v>707</v>
      </c>
      <c r="F267" t="s">
        <v>1600</v>
      </c>
      <c r="G267" t="s">
        <v>1599</v>
      </c>
    </row>
    <row r="268" spans="1:7" x14ac:dyDescent="0.25">
      <c r="A268" t="str">
        <f>HYPERLINK("http://amigo.geneontology.org/amigo/term/GO:0044210","GO:0044210")</f>
        <v>GO:0044210</v>
      </c>
      <c r="B268" t="s">
        <v>1598</v>
      </c>
      <c r="C268">
        <v>0.04</v>
      </c>
      <c r="D268">
        <v>0.04</v>
      </c>
      <c r="E268">
        <v>11</v>
      </c>
      <c r="F268" t="s">
        <v>1387</v>
      </c>
      <c r="G268" t="s">
        <v>449</v>
      </c>
    </row>
    <row r="269" spans="1:7" x14ac:dyDescent="0.25">
      <c r="A269" t="str">
        <f>HYPERLINK("http://amigo.geneontology.org/amigo/term/GO:0008655","GO:0008655")</f>
        <v>GO:0008655</v>
      </c>
      <c r="B269" t="s">
        <v>1597</v>
      </c>
      <c r="C269">
        <v>0.04</v>
      </c>
      <c r="D269">
        <v>0.04</v>
      </c>
      <c r="E269">
        <v>11</v>
      </c>
      <c r="F269" t="s">
        <v>1387</v>
      </c>
      <c r="G269" t="s">
        <v>419</v>
      </c>
    </row>
    <row r="270" spans="1:7" x14ac:dyDescent="0.25">
      <c r="A270" t="str">
        <f>HYPERLINK("http://amigo.geneontology.org/amigo/term/GO:0009116","GO:0009116")</f>
        <v>GO:0009116</v>
      </c>
      <c r="B270" t="s">
        <v>1596</v>
      </c>
      <c r="C270">
        <v>0.04</v>
      </c>
      <c r="D270">
        <v>0.05</v>
      </c>
      <c r="E270">
        <v>96</v>
      </c>
      <c r="F270" t="s">
        <v>1595</v>
      </c>
      <c r="G270" t="s">
        <v>1555</v>
      </c>
    </row>
    <row r="271" spans="1:7" x14ac:dyDescent="0.25">
      <c r="A271" t="str">
        <f>HYPERLINK("http://amigo.geneontology.org/amigo/term/GO:0065008","GO:0065008")</f>
        <v>GO:0065008</v>
      </c>
      <c r="B271" t="s">
        <v>1594</v>
      </c>
      <c r="C271">
        <v>0.04</v>
      </c>
      <c r="D271">
        <v>0.04</v>
      </c>
      <c r="E271">
        <v>877</v>
      </c>
      <c r="F271" t="s">
        <v>1593</v>
      </c>
      <c r="G271" t="s">
        <v>1592</v>
      </c>
    </row>
    <row r="272" spans="1:7" x14ac:dyDescent="0.25">
      <c r="A272" t="str">
        <f>HYPERLINK("http://amigo.geneontology.org/amigo/term/GO:0004185","GO:0004185")</f>
        <v>GO:0004185</v>
      </c>
      <c r="B272" t="s">
        <v>1591</v>
      </c>
      <c r="C272">
        <v>0.04</v>
      </c>
      <c r="D272">
        <v>0.05</v>
      </c>
      <c r="E272">
        <v>215</v>
      </c>
      <c r="F272" t="s">
        <v>1565</v>
      </c>
      <c r="G272" t="s">
        <v>1550</v>
      </c>
    </row>
    <row r="273" spans="1:7" x14ac:dyDescent="0.25">
      <c r="A273" t="str">
        <f>HYPERLINK("http://amigo.geneontology.org/amigo/term/GO:0019200","GO:0019200")</f>
        <v>GO:0019200</v>
      </c>
      <c r="B273" t="s">
        <v>1590</v>
      </c>
      <c r="C273">
        <v>0.04</v>
      </c>
      <c r="D273">
        <v>0.05</v>
      </c>
      <c r="E273">
        <v>90</v>
      </c>
      <c r="F273" t="s">
        <v>1568</v>
      </c>
      <c r="G273" t="s">
        <v>1589</v>
      </c>
    </row>
    <row r="274" spans="1:7" x14ac:dyDescent="0.25">
      <c r="A274" t="str">
        <f>HYPERLINK("http://amigo.geneontology.org/amigo/term/GO:0046686","GO:0046686")</f>
        <v>GO:0046686</v>
      </c>
      <c r="B274" t="s">
        <v>1472</v>
      </c>
      <c r="C274">
        <v>0.04</v>
      </c>
      <c r="D274">
        <v>0.04</v>
      </c>
      <c r="E274">
        <v>87</v>
      </c>
      <c r="F274" t="s">
        <v>1588</v>
      </c>
      <c r="G274" t="s">
        <v>1587</v>
      </c>
    </row>
    <row r="275" spans="1:7" x14ac:dyDescent="0.25">
      <c r="A275" t="str">
        <f>HYPERLINK("http://amigo.geneontology.org/amigo/term/GO:0015291","GO:0015291")</f>
        <v>GO:0015291</v>
      </c>
      <c r="B275" t="s">
        <v>1292</v>
      </c>
      <c r="C275">
        <v>0.04</v>
      </c>
      <c r="D275">
        <v>0.04</v>
      </c>
      <c r="E275">
        <v>525</v>
      </c>
      <c r="F275" t="s">
        <v>1586</v>
      </c>
      <c r="G275" t="s">
        <v>1585</v>
      </c>
    </row>
    <row r="276" spans="1:7" x14ac:dyDescent="0.25">
      <c r="A276" t="str">
        <f>HYPERLINK("http://amigo.geneontology.org/amigo/term/GO:0009150","GO:0009150")</f>
        <v>GO:0009150</v>
      </c>
      <c r="B276" t="s">
        <v>1584</v>
      </c>
      <c r="C276">
        <v>0.04</v>
      </c>
      <c r="D276">
        <v>0.05</v>
      </c>
      <c r="E276">
        <v>540</v>
      </c>
      <c r="F276" t="s">
        <v>1583</v>
      </c>
      <c r="G276" t="s">
        <v>1546</v>
      </c>
    </row>
    <row r="277" spans="1:7" x14ac:dyDescent="0.25">
      <c r="A277" t="str">
        <f>HYPERLINK("http://amigo.geneontology.org/amigo/term/GO:0044272","GO:0044272")</f>
        <v>GO:0044272</v>
      </c>
      <c r="B277" t="s">
        <v>1582</v>
      </c>
      <c r="C277">
        <v>0.04</v>
      </c>
      <c r="D277">
        <v>0.05</v>
      </c>
      <c r="E277">
        <v>220</v>
      </c>
      <c r="F277" t="s">
        <v>1581</v>
      </c>
      <c r="G277" t="s">
        <v>1580</v>
      </c>
    </row>
    <row r="278" spans="1:7" x14ac:dyDescent="0.25">
      <c r="A278" t="str">
        <f>HYPERLINK("http://amigo.geneontology.org/amigo/term/GO:0035434","GO:0035434")</f>
        <v>GO:0035434</v>
      </c>
      <c r="B278" t="s">
        <v>1579</v>
      </c>
      <c r="C278">
        <v>0.04</v>
      </c>
      <c r="D278">
        <v>0.05</v>
      </c>
      <c r="E278">
        <v>13</v>
      </c>
      <c r="F278" t="s">
        <v>1385</v>
      </c>
      <c r="G278" t="s">
        <v>469</v>
      </c>
    </row>
    <row r="279" spans="1:7" x14ac:dyDescent="0.25">
      <c r="A279" t="str">
        <f>HYPERLINK("http://amigo.geneontology.org/amigo/term/GO:0050793","GO:0050793")</f>
        <v>GO:0050793</v>
      </c>
      <c r="B279" t="s">
        <v>1578</v>
      </c>
      <c r="C279">
        <v>0.04</v>
      </c>
      <c r="D279">
        <v>0.04</v>
      </c>
      <c r="E279">
        <v>363</v>
      </c>
      <c r="F279" t="s">
        <v>1577</v>
      </c>
      <c r="G279" t="s">
        <v>1576</v>
      </c>
    </row>
    <row r="280" spans="1:7" x14ac:dyDescent="0.25">
      <c r="A280" t="str">
        <f>HYPERLINK("http://amigo.geneontology.org/amigo/term/GO:1901259","GO:1901259")</f>
        <v>GO:1901259</v>
      </c>
      <c r="B280" t="s">
        <v>1575</v>
      </c>
      <c r="C280">
        <v>0.04</v>
      </c>
      <c r="D280">
        <v>0.05</v>
      </c>
      <c r="E280">
        <v>13</v>
      </c>
      <c r="F280" t="s">
        <v>1385</v>
      </c>
      <c r="G280" t="s">
        <v>187</v>
      </c>
    </row>
    <row r="281" spans="1:7" x14ac:dyDescent="0.25">
      <c r="A281" t="str">
        <f>HYPERLINK("http://amigo.geneontology.org/amigo/term/GO:0070525","GO:0070525")</f>
        <v>GO:0070525</v>
      </c>
      <c r="B281" t="s">
        <v>1574</v>
      </c>
      <c r="C281">
        <v>0.04</v>
      </c>
      <c r="D281">
        <v>0.05</v>
      </c>
      <c r="E281">
        <v>12</v>
      </c>
      <c r="F281" t="s">
        <v>1383</v>
      </c>
      <c r="G281" t="s">
        <v>198</v>
      </c>
    </row>
    <row r="282" spans="1:7" x14ac:dyDescent="0.25">
      <c r="A282" t="str">
        <f>HYPERLINK("http://amigo.geneontology.org/amigo/term/GO:0002949","GO:0002949")</f>
        <v>GO:0002949</v>
      </c>
      <c r="B282" t="s">
        <v>1573</v>
      </c>
      <c r="C282">
        <v>0.04</v>
      </c>
      <c r="D282">
        <v>0.04</v>
      </c>
      <c r="E282">
        <v>11</v>
      </c>
      <c r="F282" t="s">
        <v>1387</v>
      </c>
      <c r="G282" t="s">
        <v>198</v>
      </c>
    </row>
    <row r="283" spans="1:7" x14ac:dyDescent="0.25">
      <c r="A283" t="str">
        <f>HYPERLINK("http://amigo.geneontology.org/amigo/term/GO:0106345","GO:0106345")</f>
        <v>GO:0106345</v>
      </c>
      <c r="B283" t="s">
        <v>1572</v>
      </c>
      <c r="C283">
        <v>0.04</v>
      </c>
      <c r="D283">
        <v>0.04</v>
      </c>
      <c r="E283">
        <v>11</v>
      </c>
      <c r="F283" t="s">
        <v>1387</v>
      </c>
      <c r="G283" t="s">
        <v>309</v>
      </c>
    </row>
    <row r="284" spans="1:7" x14ac:dyDescent="0.25">
      <c r="A284" t="str">
        <f>HYPERLINK("http://amigo.geneontology.org/amigo/term/GO:0030267","GO:0030267")</f>
        <v>GO:0030267</v>
      </c>
      <c r="B284" t="s">
        <v>1571</v>
      </c>
      <c r="C284">
        <v>0.04</v>
      </c>
      <c r="D284">
        <v>0.04</v>
      </c>
      <c r="E284">
        <v>11</v>
      </c>
      <c r="F284" t="s">
        <v>1387</v>
      </c>
      <c r="G284" t="s">
        <v>309</v>
      </c>
    </row>
    <row r="285" spans="1:7" x14ac:dyDescent="0.25">
      <c r="A285" t="str">
        <f>HYPERLINK("http://amigo.geneontology.org/amigo/term/GO:0004579","GO:0004579")</f>
        <v>GO:0004579</v>
      </c>
      <c r="B285" t="s">
        <v>1570</v>
      </c>
      <c r="C285">
        <v>0.04</v>
      </c>
      <c r="D285">
        <v>0.05</v>
      </c>
      <c r="E285">
        <v>13</v>
      </c>
      <c r="F285" t="s">
        <v>1385</v>
      </c>
      <c r="G285" t="s">
        <v>313</v>
      </c>
    </row>
    <row r="286" spans="1:7" x14ac:dyDescent="0.25">
      <c r="A286" t="str">
        <f>HYPERLINK("http://amigo.geneontology.org/amigo/term/GO:0000097","GO:0000097")</f>
        <v>GO:0000097</v>
      </c>
      <c r="B286" t="s">
        <v>1569</v>
      </c>
      <c r="C286">
        <v>0.04</v>
      </c>
      <c r="D286">
        <v>0.05</v>
      </c>
      <c r="E286">
        <v>90</v>
      </c>
      <c r="F286" t="s">
        <v>1568</v>
      </c>
      <c r="G286" t="s">
        <v>1567</v>
      </c>
    </row>
    <row r="287" spans="1:7" x14ac:dyDescent="0.25">
      <c r="A287" t="str">
        <f>HYPERLINK("http://amigo.geneontology.org/amigo/term/GO:0006352","GO:0006352")</f>
        <v>GO:0006352</v>
      </c>
      <c r="B287" t="s">
        <v>1566</v>
      </c>
      <c r="C287">
        <v>0.04</v>
      </c>
      <c r="D287">
        <v>0.05</v>
      </c>
      <c r="E287">
        <v>214</v>
      </c>
      <c r="F287" t="s">
        <v>1565</v>
      </c>
      <c r="G287" t="s">
        <v>1564</v>
      </c>
    </row>
    <row r="288" spans="1:7" x14ac:dyDescent="0.25">
      <c r="A288" t="str">
        <f>HYPERLINK("http://amigo.geneontology.org/amigo/term/GO:0000302","GO:0000302")</f>
        <v>GO:0000302</v>
      </c>
      <c r="B288" t="s">
        <v>1423</v>
      </c>
      <c r="C288">
        <v>0.04</v>
      </c>
      <c r="D288">
        <v>0.04</v>
      </c>
      <c r="E288">
        <v>86</v>
      </c>
      <c r="F288" t="s">
        <v>1422</v>
      </c>
      <c r="G288" t="s">
        <v>1563</v>
      </c>
    </row>
    <row r="289" spans="1:7" x14ac:dyDescent="0.25">
      <c r="A289" t="str">
        <f>HYPERLINK("http://amigo.geneontology.org/amigo/term/GO:0016857","GO:0016857")</f>
        <v>GO:0016857</v>
      </c>
      <c r="B289" t="s">
        <v>1250</v>
      </c>
      <c r="C289">
        <v>0.04</v>
      </c>
      <c r="D289">
        <v>0.04</v>
      </c>
      <c r="E289">
        <v>85</v>
      </c>
      <c r="F289" t="s">
        <v>1562</v>
      </c>
      <c r="G289" t="s">
        <v>1561</v>
      </c>
    </row>
    <row r="290" spans="1:7" x14ac:dyDescent="0.25">
      <c r="A290" t="str">
        <f>HYPERLINK("http://amigo.geneontology.org/amigo/term/GO:0055075","GO:0055075")</f>
        <v>GO:0055075</v>
      </c>
      <c r="B290" t="s">
        <v>1560</v>
      </c>
      <c r="C290">
        <v>0.04</v>
      </c>
      <c r="D290">
        <v>0.05</v>
      </c>
      <c r="E290">
        <v>12</v>
      </c>
      <c r="F290" t="s">
        <v>1383</v>
      </c>
      <c r="G290" t="s">
        <v>359</v>
      </c>
    </row>
    <row r="291" spans="1:7" x14ac:dyDescent="0.25">
      <c r="A291" t="str">
        <f>HYPERLINK("http://amigo.geneontology.org/amigo/term/GO:0004096","GO:0004096")</f>
        <v>GO:0004096</v>
      </c>
      <c r="B291" t="s">
        <v>1559</v>
      </c>
      <c r="C291">
        <v>0.04</v>
      </c>
      <c r="D291">
        <v>0.05</v>
      </c>
      <c r="E291">
        <v>13</v>
      </c>
      <c r="F291" t="s">
        <v>1385</v>
      </c>
      <c r="G291" t="s">
        <v>405</v>
      </c>
    </row>
    <row r="292" spans="1:7" x14ac:dyDescent="0.25">
      <c r="A292" t="str">
        <f>HYPERLINK("http://amigo.geneontology.org/amigo/term/GO:0000702","GO:0000702")</f>
        <v>GO:0000702</v>
      </c>
      <c r="B292" t="s">
        <v>1558</v>
      </c>
      <c r="C292">
        <v>0.04</v>
      </c>
      <c r="D292">
        <v>0.05</v>
      </c>
      <c r="E292">
        <v>12</v>
      </c>
      <c r="F292" t="s">
        <v>1383</v>
      </c>
      <c r="G292" t="s">
        <v>267</v>
      </c>
    </row>
    <row r="293" spans="1:7" x14ac:dyDescent="0.25">
      <c r="A293" t="str">
        <f>HYPERLINK("http://amigo.geneontology.org/amigo/term/GO:1901657","GO:1901657")</f>
        <v>GO:1901657</v>
      </c>
      <c r="B293" t="s">
        <v>1557</v>
      </c>
      <c r="C293">
        <v>0.05</v>
      </c>
      <c r="D293">
        <v>0.05</v>
      </c>
      <c r="E293">
        <v>99</v>
      </c>
      <c r="F293" t="s">
        <v>1556</v>
      </c>
      <c r="G293" t="s">
        <v>1555</v>
      </c>
    </row>
    <row r="294" spans="1:7" x14ac:dyDescent="0.25">
      <c r="A294" t="str">
        <f>HYPERLINK("http://amigo.geneontology.org/amigo/term/GO:0004180","GO:0004180")</f>
        <v>GO:0004180</v>
      </c>
      <c r="B294" t="s">
        <v>1554</v>
      </c>
      <c r="C294">
        <v>0.05</v>
      </c>
      <c r="D294">
        <v>0.05</v>
      </c>
      <c r="E294">
        <v>225</v>
      </c>
      <c r="F294" t="s">
        <v>1553</v>
      </c>
      <c r="G294" t="s">
        <v>1550</v>
      </c>
    </row>
    <row r="295" spans="1:7" x14ac:dyDescent="0.25">
      <c r="A295" t="str">
        <f>HYPERLINK("http://amigo.geneontology.org/amigo/term/GO:0070008","GO:0070008")</f>
        <v>GO:0070008</v>
      </c>
      <c r="B295" t="s">
        <v>1552</v>
      </c>
      <c r="C295">
        <v>0.05</v>
      </c>
      <c r="D295">
        <v>0.05</v>
      </c>
      <c r="E295">
        <v>228</v>
      </c>
      <c r="F295" t="s">
        <v>1551</v>
      </c>
      <c r="G295" t="s">
        <v>1550</v>
      </c>
    </row>
    <row r="296" spans="1:7" x14ac:dyDescent="0.25">
      <c r="A296" t="str">
        <f>HYPERLINK("http://amigo.geneontology.org/amigo/term/GO:0004345","GO:0004345")</f>
        <v>GO:0004345</v>
      </c>
      <c r="B296" t="s">
        <v>1549</v>
      </c>
      <c r="C296">
        <v>0.05</v>
      </c>
      <c r="D296">
        <v>0.05</v>
      </c>
      <c r="E296">
        <v>14</v>
      </c>
      <c r="F296" t="s">
        <v>1271</v>
      </c>
      <c r="G296" t="s">
        <v>168</v>
      </c>
    </row>
    <row r="297" spans="1:7" x14ac:dyDescent="0.25">
      <c r="A297" t="str">
        <f>HYPERLINK("http://amigo.geneontology.org/amigo/term/GO:0006163","GO:0006163")</f>
        <v>GO:0006163</v>
      </c>
      <c r="B297" t="s">
        <v>1548</v>
      </c>
      <c r="C297">
        <v>0.05</v>
      </c>
      <c r="D297">
        <v>0.05</v>
      </c>
      <c r="E297">
        <v>561</v>
      </c>
      <c r="F297" t="s">
        <v>1547</v>
      </c>
      <c r="G297" t="s">
        <v>1546</v>
      </c>
    </row>
    <row r="298" spans="1:7" x14ac:dyDescent="0.25">
      <c r="A298" t="str">
        <f>HYPERLINK("http://amigo.geneontology.org/amigo/term/GO:0009298","GO:0009298")</f>
        <v>GO:0009298</v>
      </c>
      <c r="B298" t="s">
        <v>1545</v>
      </c>
      <c r="C298">
        <v>0.05</v>
      </c>
      <c r="D298">
        <v>0.05</v>
      </c>
      <c r="E298">
        <v>14</v>
      </c>
      <c r="F298" t="s">
        <v>1271</v>
      </c>
      <c r="G298" t="s">
        <v>433</v>
      </c>
    </row>
    <row r="299" spans="1:7" x14ac:dyDescent="0.25">
      <c r="A299" t="str">
        <f>HYPERLINK("http://amigo.geneontology.org/amigo/term/GO:0016311","GO:0016311")</f>
        <v>GO:0016311</v>
      </c>
      <c r="B299" t="s">
        <v>1544</v>
      </c>
      <c r="C299">
        <v>0.05</v>
      </c>
      <c r="D299">
        <v>0.06</v>
      </c>
      <c r="E299">
        <v>392</v>
      </c>
      <c r="F299" t="s">
        <v>1543</v>
      </c>
      <c r="G299" t="s">
        <v>1540</v>
      </c>
    </row>
    <row r="300" spans="1:7" x14ac:dyDescent="0.25">
      <c r="A300" t="str">
        <f>HYPERLINK("http://amigo.geneontology.org/amigo/term/GO:0004721","GO:0004721")</f>
        <v>GO:0004721</v>
      </c>
      <c r="B300" t="s">
        <v>1542</v>
      </c>
      <c r="C300">
        <v>0.05</v>
      </c>
      <c r="D300">
        <v>0.06</v>
      </c>
      <c r="E300">
        <v>389</v>
      </c>
      <c r="F300" t="s">
        <v>1541</v>
      </c>
      <c r="G300" t="s">
        <v>1540</v>
      </c>
    </row>
    <row r="301" spans="1:7" x14ac:dyDescent="0.25">
      <c r="A301" t="str">
        <f>HYPERLINK("http://amigo.geneontology.org/amigo/term/GO:0006013","GO:0006013")</f>
        <v>GO:0006013</v>
      </c>
      <c r="B301" t="s">
        <v>1272</v>
      </c>
      <c r="C301">
        <v>0.05</v>
      </c>
      <c r="D301">
        <v>0.05</v>
      </c>
      <c r="E301">
        <v>14</v>
      </c>
      <c r="F301" t="s">
        <v>1271</v>
      </c>
      <c r="G301" t="s">
        <v>149</v>
      </c>
    </row>
    <row r="302" spans="1:7" x14ac:dyDescent="0.25">
      <c r="A302" t="str">
        <f>HYPERLINK("http://amigo.geneontology.org/amigo/term/GO:0030968","GO:0030968")</f>
        <v>GO:0030968</v>
      </c>
      <c r="B302" t="s">
        <v>1539</v>
      </c>
      <c r="C302">
        <v>0.05</v>
      </c>
      <c r="D302">
        <v>0.05</v>
      </c>
      <c r="E302">
        <v>14</v>
      </c>
      <c r="F302" t="s">
        <v>1271</v>
      </c>
      <c r="G302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pane xSplit="7" ySplit="3" topLeftCell="H53" activePane="bottomRight" state="frozen"/>
      <selection pane="topRight" activeCell="H1" sqref="H1"/>
      <selection pane="bottomLeft" activeCell="A4" sqref="A4"/>
      <selection pane="bottomRight" activeCell="A53" sqref="A1:A1048576"/>
    </sheetView>
  </sheetViews>
  <sheetFormatPr defaultRowHeight="15" x14ac:dyDescent="0.25"/>
  <cols>
    <col min="1" max="2" width="23.7109375" customWidth="1"/>
    <col min="6" max="6" width="12.28515625" style="9" customWidth="1"/>
    <col min="7" max="7" width="54.140625" customWidth="1"/>
  </cols>
  <sheetData>
    <row r="1" spans="1:7" ht="15" customHeight="1" x14ac:dyDescent="0.25">
      <c r="A1" t="s">
        <v>111</v>
      </c>
      <c r="B1" t="s">
        <v>1243</v>
      </c>
      <c r="C1" s="4" t="s">
        <v>112</v>
      </c>
      <c r="D1" s="20" t="s">
        <v>676</v>
      </c>
      <c r="E1" s="20"/>
      <c r="F1" s="12"/>
      <c r="G1" s="17"/>
    </row>
    <row r="2" spans="1:7" ht="15.75" customHeight="1" x14ac:dyDescent="0.25">
      <c r="A2" s="8" t="s">
        <v>3</v>
      </c>
      <c r="B2" s="8"/>
      <c r="C2" s="8">
        <v>98</v>
      </c>
      <c r="D2" s="8">
        <v>98</v>
      </c>
      <c r="E2" s="5" t="s">
        <v>5</v>
      </c>
      <c r="G2" s="18"/>
    </row>
    <row r="3" spans="1:7" s="7" customFormat="1" x14ac:dyDescent="0.25">
      <c r="A3" s="5" t="s">
        <v>5</v>
      </c>
      <c r="B3" s="5"/>
      <c r="C3" s="5">
        <v>54</v>
      </c>
      <c r="D3" s="8" t="s">
        <v>3</v>
      </c>
      <c r="E3" s="5">
        <v>54</v>
      </c>
      <c r="F3" s="9" t="s">
        <v>484</v>
      </c>
      <c r="G3" t="s">
        <v>677</v>
      </c>
    </row>
    <row r="4" spans="1:7" x14ac:dyDescent="0.25">
      <c r="A4" t="s">
        <v>77</v>
      </c>
      <c r="B4" t="s">
        <v>1144</v>
      </c>
      <c r="C4">
        <v>252</v>
      </c>
      <c r="D4" s="8">
        <f>COUNTIF('PG(34_3)_edges'!A:B,A4)</f>
        <v>92</v>
      </c>
      <c r="E4" s="5">
        <f>COUNTIF('PG(36_6)_edges'!A:B,A4)</f>
        <v>48</v>
      </c>
      <c r="G4" t="s">
        <v>1011</v>
      </c>
    </row>
    <row r="5" spans="1:7" x14ac:dyDescent="0.25">
      <c r="A5" t="s">
        <v>40</v>
      </c>
      <c r="B5" t="s">
        <v>40</v>
      </c>
      <c r="C5">
        <v>412</v>
      </c>
      <c r="D5" s="8">
        <f>COUNTIF('PG(34_3)_edges'!A:B,A5)</f>
        <v>92</v>
      </c>
      <c r="E5" s="5">
        <f>COUNTIF('PG(36_6)_edges'!A:B,A5)</f>
        <v>44</v>
      </c>
      <c r="G5" t="s">
        <v>520</v>
      </c>
    </row>
    <row r="6" spans="1:7" x14ac:dyDescent="0.25">
      <c r="A6" t="s">
        <v>102</v>
      </c>
      <c r="B6" t="s">
        <v>1242</v>
      </c>
      <c r="C6">
        <v>373</v>
      </c>
      <c r="D6" s="8">
        <f>COUNTIF('PG(34_3)_edges'!A:B,A6)</f>
        <v>92</v>
      </c>
      <c r="E6" s="5">
        <f>COUNTIF('PG(36_6)_edges'!A:B,A6)</f>
        <v>44</v>
      </c>
      <c r="G6" t="s">
        <v>1196</v>
      </c>
    </row>
    <row r="7" spans="1:7" x14ac:dyDescent="0.25">
      <c r="A7" t="s">
        <v>85</v>
      </c>
      <c r="B7" t="s">
        <v>660</v>
      </c>
      <c r="C7">
        <v>572</v>
      </c>
      <c r="D7" s="8">
        <f>COUNTIF('PG(34_3)_edges'!A:B,A7)</f>
        <v>91</v>
      </c>
      <c r="E7" s="5">
        <f>COUNTIF('PG(36_6)_edges'!A:B,A7)</f>
        <v>44</v>
      </c>
      <c r="F7" s="9" t="s">
        <v>660</v>
      </c>
      <c r="G7" t="s">
        <v>661</v>
      </c>
    </row>
    <row r="8" spans="1:7" x14ac:dyDescent="0.25">
      <c r="A8" t="s">
        <v>49</v>
      </c>
      <c r="B8" t="s">
        <v>922</v>
      </c>
      <c r="C8">
        <v>526</v>
      </c>
      <c r="D8" s="8">
        <f>COUNTIF('PG(34_3)_edges'!A:B,A8)</f>
        <v>90</v>
      </c>
      <c r="E8" s="5">
        <f>COUNTIF('PG(36_6)_edges'!A:B,A8)</f>
        <v>43</v>
      </c>
      <c r="G8" t="s">
        <v>923</v>
      </c>
    </row>
    <row r="9" spans="1:7" x14ac:dyDescent="0.25">
      <c r="A9" t="s">
        <v>83</v>
      </c>
      <c r="B9" t="s">
        <v>657</v>
      </c>
      <c r="C9">
        <v>345</v>
      </c>
      <c r="D9" s="8">
        <f>COUNTIF('PG(34_3)_edges'!A:B,A9)</f>
        <v>89</v>
      </c>
      <c r="E9" s="5">
        <f>COUNTIF('PG(36_6)_edges'!A:B,A9)</f>
        <v>46</v>
      </c>
      <c r="F9" s="9" t="s">
        <v>657</v>
      </c>
      <c r="G9" t="s">
        <v>731</v>
      </c>
    </row>
    <row r="10" spans="1:7" x14ac:dyDescent="0.25">
      <c r="A10" t="s">
        <v>59</v>
      </c>
      <c r="B10" t="s">
        <v>616</v>
      </c>
      <c r="C10">
        <v>684</v>
      </c>
      <c r="D10" s="8">
        <f>COUNTIF('PG(34_3)_edges'!A:B,A10)</f>
        <v>89</v>
      </c>
      <c r="E10" s="5">
        <f>COUNTIF('PG(36_6)_edges'!A:B,A10)</f>
        <v>42</v>
      </c>
      <c r="F10" s="9" t="s">
        <v>616</v>
      </c>
      <c r="G10" t="s">
        <v>1055</v>
      </c>
    </row>
    <row r="11" spans="1:7" x14ac:dyDescent="0.25">
      <c r="A11" t="s">
        <v>75</v>
      </c>
      <c r="B11" t="s">
        <v>628</v>
      </c>
      <c r="C11">
        <v>620</v>
      </c>
      <c r="D11" s="8">
        <f>COUNTIF('PG(34_3)_edges'!A:B,A11)</f>
        <v>89</v>
      </c>
      <c r="E11" s="5">
        <f>COUNTIF('PG(36_6)_edges'!A:B,A11)</f>
        <v>42</v>
      </c>
      <c r="F11" s="9" t="s">
        <v>628</v>
      </c>
      <c r="G11" t="s">
        <v>1072</v>
      </c>
    </row>
    <row r="12" spans="1:7" x14ac:dyDescent="0.25">
      <c r="A12" t="s">
        <v>27</v>
      </c>
      <c r="B12" t="s">
        <v>547</v>
      </c>
      <c r="C12">
        <v>753</v>
      </c>
      <c r="D12" s="8">
        <f>COUNTIF('PG(34_3)_edges'!A:B,A12)</f>
        <v>89</v>
      </c>
      <c r="E12" s="5">
        <f>COUNTIF('PG(36_6)_edges'!A:B,A12)</f>
        <v>41</v>
      </c>
      <c r="F12" s="9" t="s">
        <v>547</v>
      </c>
      <c r="G12" t="s">
        <v>805</v>
      </c>
    </row>
    <row r="13" spans="1:7" x14ac:dyDescent="0.25">
      <c r="A13" t="s">
        <v>35</v>
      </c>
      <c r="B13" t="s">
        <v>830</v>
      </c>
      <c r="C13">
        <v>549</v>
      </c>
      <c r="D13" s="8">
        <f>COUNTIF('PG(34_3)_edges'!A:B,A13)</f>
        <v>89</v>
      </c>
      <c r="E13" s="5">
        <f>COUNTIF('PG(36_6)_edges'!A:B,A13)</f>
        <v>41</v>
      </c>
      <c r="G13" t="s">
        <v>488</v>
      </c>
    </row>
    <row r="14" spans="1:7" x14ac:dyDescent="0.25">
      <c r="A14" t="s">
        <v>70</v>
      </c>
      <c r="B14" t="s">
        <v>1116</v>
      </c>
      <c r="C14">
        <v>747</v>
      </c>
      <c r="D14" s="8">
        <f>COUNTIF('PG(34_3)_edges'!A:B,A14)</f>
        <v>89</v>
      </c>
      <c r="E14" s="5">
        <f>COUNTIF('PG(36_6)_edges'!A:B,A14)</f>
        <v>41</v>
      </c>
      <c r="G14" t="s">
        <v>487</v>
      </c>
    </row>
    <row r="15" spans="1:7" x14ac:dyDescent="0.25">
      <c r="A15" t="s">
        <v>97</v>
      </c>
      <c r="B15" t="s">
        <v>1231</v>
      </c>
      <c r="C15">
        <v>764</v>
      </c>
      <c r="D15" s="8">
        <f>COUNTIF('PG(34_3)_edges'!A:B,A15)</f>
        <v>89</v>
      </c>
      <c r="E15" s="5">
        <f>COUNTIF('PG(36_6)_edges'!A:B,A15)</f>
        <v>41</v>
      </c>
      <c r="G15" t="s">
        <v>1182</v>
      </c>
    </row>
    <row r="16" spans="1:7" x14ac:dyDescent="0.25">
      <c r="A16" t="s">
        <v>99</v>
      </c>
      <c r="B16" t="s">
        <v>1235</v>
      </c>
      <c r="C16">
        <v>473</v>
      </c>
      <c r="D16" s="8">
        <f>COUNTIF('PG(34_3)_edges'!A:B,A16)</f>
        <v>88</v>
      </c>
      <c r="E16" s="5">
        <f>COUNTIF('PG(36_6)_edges'!A:B,A16)</f>
        <v>41</v>
      </c>
      <c r="G16" t="s">
        <v>1187</v>
      </c>
    </row>
    <row r="17" spans="1:7" x14ac:dyDescent="0.25">
      <c r="A17" t="s">
        <v>8</v>
      </c>
      <c r="B17" t="s">
        <v>489</v>
      </c>
      <c r="C17">
        <v>848</v>
      </c>
      <c r="D17" s="8">
        <f>COUNTIF('PG(34_3)_edges'!A:B,A17)</f>
        <v>88</v>
      </c>
      <c r="E17" s="5">
        <f>COUNTIF('PG(36_6)_edges'!A:B,A17)</f>
        <v>40</v>
      </c>
      <c r="F17" t="s">
        <v>686</v>
      </c>
      <c r="G17" t="s">
        <v>685</v>
      </c>
    </row>
    <row r="18" spans="1:7" x14ac:dyDescent="0.25">
      <c r="A18" t="s">
        <v>71</v>
      </c>
      <c r="B18" t="s">
        <v>1118</v>
      </c>
      <c r="C18">
        <v>124</v>
      </c>
      <c r="D18" s="8">
        <f>COUNTIF('PG(34_3)_edges'!A:B,A18)</f>
        <v>86</v>
      </c>
      <c r="E18" s="5">
        <f>COUNTIF('PG(36_6)_edges'!A:B,A18)</f>
        <v>52</v>
      </c>
      <c r="G18" t="s">
        <v>902</v>
      </c>
    </row>
    <row r="19" spans="1:7" x14ac:dyDescent="0.25">
      <c r="A19" t="s">
        <v>74</v>
      </c>
      <c r="B19" t="s">
        <v>1124</v>
      </c>
      <c r="C19">
        <v>476</v>
      </c>
      <c r="D19" s="8">
        <f>COUNTIF('PG(34_3)_edges'!A:B,A19)</f>
        <v>86</v>
      </c>
      <c r="E19" s="5">
        <f>COUNTIF('PG(36_6)_edges'!A:B,A19)</f>
        <v>39</v>
      </c>
      <c r="G19" t="s">
        <v>1125</v>
      </c>
    </row>
    <row r="20" spans="1:7" x14ac:dyDescent="0.25">
      <c r="A20" t="s">
        <v>96</v>
      </c>
      <c r="B20" t="s">
        <v>670</v>
      </c>
      <c r="C20">
        <v>260</v>
      </c>
      <c r="D20" s="8">
        <f>COUNTIF('PG(34_3)_edges'!A:B,A20)</f>
        <v>85</v>
      </c>
      <c r="E20" s="5">
        <f>COUNTIF('PG(36_6)_edges'!A:B,A20)</f>
        <v>39</v>
      </c>
      <c r="F20" s="9" t="s">
        <v>670</v>
      </c>
      <c r="G20" t="s">
        <v>1211</v>
      </c>
    </row>
    <row r="21" spans="1:7" x14ac:dyDescent="0.25">
      <c r="A21" t="s">
        <v>29</v>
      </c>
      <c r="B21" t="s">
        <v>29</v>
      </c>
      <c r="C21">
        <v>272</v>
      </c>
      <c r="D21" s="8">
        <f>COUNTIF('PG(34_3)_edges'!A:B,A21)</f>
        <v>84</v>
      </c>
      <c r="E21" s="5">
        <f>COUNTIF('PG(36_6)_edges'!A:B,A21)</f>
        <v>46</v>
      </c>
      <c r="G21" t="s">
        <v>520</v>
      </c>
    </row>
    <row r="22" spans="1:7" x14ac:dyDescent="0.25">
      <c r="A22" t="s">
        <v>44</v>
      </c>
      <c r="B22" t="s">
        <v>44</v>
      </c>
      <c r="C22">
        <v>393</v>
      </c>
      <c r="D22" s="8">
        <f>COUNTIF('PG(34_3)_edges'!A:B,A22)</f>
        <v>84</v>
      </c>
      <c r="E22" s="5">
        <f>COUNTIF('PG(36_6)_edges'!A:B,A22)</f>
        <v>37</v>
      </c>
      <c r="G22" t="s">
        <v>510</v>
      </c>
    </row>
    <row r="23" spans="1:7" x14ac:dyDescent="0.25">
      <c r="A23" t="s">
        <v>101</v>
      </c>
      <c r="B23" t="s">
        <v>1239</v>
      </c>
      <c r="C23">
        <v>463</v>
      </c>
      <c r="D23" s="8">
        <f>COUNTIF('PG(34_3)_edges'!A:B,A23)</f>
        <v>81</v>
      </c>
      <c r="E23" s="5">
        <f>COUNTIF('PG(36_6)_edges'!A:B,A23)</f>
        <v>41</v>
      </c>
      <c r="G23" t="s">
        <v>1189</v>
      </c>
    </row>
    <row r="24" spans="1:7" x14ac:dyDescent="0.25">
      <c r="A24" t="s">
        <v>68</v>
      </c>
      <c r="B24" t="s">
        <v>632</v>
      </c>
      <c r="C24">
        <v>429</v>
      </c>
      <c r="D24" s="8">
        <f>COUNTIF('PG(34_3)_edges'!A:B,A24)</f>
        <v>80</v>
      </c>
      <c r="E24" s="5">
        <f>COUNTIF('PG(36_6)_edges'!A:B,A24)</f>
        <v>41</v>
      </c>
      <c r="G24" t="s">
        <v>1105</v>
      </c>
    </row>
    <row r="25" spans="1:7" x14ac:dyDescent="0.25">
      <c r="A25" t="s">
        <v>21</v>
      </c>
      <c r="B25" t="s">
        <v>756</v>
      </c>
      <c r="C25">
        <v>613</v>
      </c>
      <c r="D25" s="8">
        <f>COUNTIF('PG(34_3)_edges'!A:B,A25)</f>
        <v>78</v>
      </c>
      <c r="E25" s="5">
        <f>COUNTIF('PG(36_6)_edges'!A:B,A25)</f>
        <v>38</v>
      </c>
      <c r="G25" t="s">
        <v>757</v>
      </c>
    </row>
    <row r="26" spans="1:7" x14ac:dyDescent="0.25">
      <c r="A26" t="s">
        <v>88</v>
      </c>
      <c r="B26" t="s">
        <v>1212</v>
      </c>
      <c r="C26">
        <v>517</v>
      </c>
      <c r="D26" s="8">
        <f>COUNTIF('PG(34_3)_edges'!A:B,A26)</f>
        <v>78</v>
      </c>
      <c r="E26" s="5">
        <f>COUNTIF('PG(36_6)_edges'!A:B,A26)</f>
        <v>37</v>
      </c>
      <c r="G26" t="s">
        <v>1213</v>
      </c>
    </row>
    <row r="27" spans="1:7" x14ac:dyDescent="0.25">
      <c r="A27" t="s">
        <v>7</v>
      </c>
      <c r="B27" t="s">
        <v>7</v>
      </c>
      <c r="C27">
        <v>98</v>
      </c>
      <c r="D27" s="8">
        <f>COUNTIF('PG(34_3)_edges'!A:B,A27)</f>
        <v>76</v>
      </c>
      <c r="E27" s="5">
        <f>COUNTIF('PG(36_6)_edges'!A:B,A27)</f>
        <v>43</v>
      </c>
    </row>
    <row r="28" spans="1:7" x14ac:dyDescent="0.25">
      <c r="A28" t="s">
        <v>63</v>
      </c>
      <c r="B28" t="s">
        <v>1067</v>
      </c>
      <c r="C28">
        <v>592</v>
      </c>
      <c r="D28" s="8">
        <f>COUNTIF('PG(34_3)_edges'!A:B,A28)</f>
        <v>76</v>
      </c>
      <c r="E28" s="5">
        <f>COUNTIF('PG(36_6)_edges'!A:B,A28)</f>
        <v>37</v>
      </c>
      <c r="G28" t="s">
        <v>1065</v>
      </c>
    </row>
    <row r="29" spans="1:7" x14ac:dyDescent="0.25">
      <c r="A29" t="s">
        <v>56</v>
      </c>
      <c r="B29" t="s">
        <v>1029</v>
      </c>
      <c r="C29">
        <v>461</v>
      </c>
      <c r="D29" s="8">
        <f>COUNTIF('PG(34_3)_edges'!A:B,A29)</f>
        <v>75</v>
      </c>
      <c r="E29" s="5">
        <f>COUNTIF('PG(36_6)_edges'!A:B,A29)</f>
        <v>39</v>
      </c>
      <c r="G29" t="s">
        <v>1030</v>
      </c>
    </row>
    <row r="30" spans="1:7" x14ac:dyDescent="0.25">
      <c r="A30" t="s">
        <v>92</v>
      </c>
      <c r="B30" t="s">
        <v>1225</v>
      </c>
      <c r="C30">
        <v>195</v>
      </c>
      <c r="D30" s="8">
        <f>COUNTIF('PG(34_3)_edges'!A:B,A30)</f>
        <v>75</v>
      </c>
      <c r="E30" s="5">
        <f>COUNTIF('PG(36_6)_edges'!A:B,A30)</f>
        <v>39</v>
      </c>
      <c r="G30" t="s">
        <v>1170</v>
      </c>
    </row>
    <row r="31" spans="1:7" x14ac:dyDescent="0.25">
      <c r="A31" t="s">
        <v>90</v>
      </c>
      <c r="B31" t="s">
        <v>1223</v>
      </c>
      <c r="C31">
        <v>178</v>
      </c>
      <c r="D31" s="8">
        <f>COUNTIF('PG(34_3)_edges'!A:B,A31)</f>
        <v>74</v>
      </c>
      <c r="E31" s="5">
        <f>COUNTIF('PG(36_6)_edges'!A:B,A31)</f>
        <v>40</v>
      </c>
      <c r="F31" s="9" t="s">
        <v>2084</v>
      </c>
      <c r="G31" t="s">
        <v>2085</v>
      </c>
    </row>
    <row r="32" spans="1:7" x14ac:dyDescent="0.25">
      <c r="A32" t="s">
        <v>98</v>
      </c>
      <c r="B32" t="s">
        <v>1233</v>
      </c>
      <c r="C32">
        <v>172</v>
      </c>
      <c r="D32" s="8">
        <f>COUNTIF('PG(34_3)_edges'!A:B,A32)</f>
        <v>70</v>
      </c>
      <c r="E32" s="5">
        <f>COUNTIF('PG(36_6)_edges'!A:B,A32)</f>
        <v>31</v>
      </c>
      <c r="G32" t="s">
        <v>1234</v>
      </c>
    </row>
    <row r="33" spans="1:7" x14ac:dyDescent="0.25">
      <c r="A33" t="s">
        <v>48</v>
      </c>
      <c r="B33" t="s">
        <v>921</v>
      </c>
      <c r="C33">
        <v>351</v>
      </c>
      <c r="D33" s="8">
        <f>COUNTIF('PG(34_3)_edges'!A:B,A33)</f>
        <v>66</v>
      </c>
      <c r="E33" s="5">
        <f>COUNTIF('PG(36_6)_edges'!A:B,A33)</f>
        <v>34</v>
      </c>
      <c r="G33" t="s">
        <v>866</v>
      </c>
    </row>
    <row r="34" spans="1:7" x14ac:dyDescent="0.25">
      <c r="A34" t="s">
        <v>103</v>
      </c>
      <c r="B34" t="s">
        <v>103</v>
      </c>
      <c r="C34">
        <v>100</v>
      </c>
      <c r="D34" s="8">
        <f>COUNTIF('PG(34_3)_edges'!A:B,A34)</f>
        <v>64</v>
      </c>
      <c r="E34" s="5">
        <f>COUNTIF('PG(36_6)_edges'!A:B,A34)</f>
        <v>52</v>
      </c>
      <c r="G34" t="s">
        <v>2086</v>
      </c>
    </row>
    <row r="35" spans="1:7" x14ac:dyDescent="0.25">
      <c r="A35" t="s">
        <v>14</v>
      </c>
      <c r="B35" t="s">
        <v>493</v>
      </c>
      <c r="C35">
        <v>187</v>
      </c>
      <c r="D35" s="8">
        <f>COUNTIF('PG(34_3)_edges'!A:B,A35)</f>
        <v>63</v>
      </c>
      <c r="E35" s="5">
        <f>COUNTIF('PG(36_6)_edges'!A:B,A35)</f>
        <v>41</v>
      </c>
      <c r="F35" s="9" t="s">
        <v>493</v>
      </c>
      <c r="G35" t="s">
        <v>692</v>
      </c>
    </row>
    <row r="36" spans="1:7" x14ac:dyDescent="0.25">
      <c r="A36" t="s">
        <v>18</v>
      </c>
      <c r="B36" t="s">
        <v>742</v>
      </c>
      <c r="C36">
        <v>196</v>
      </c>
      <c r="D36" s="8">
        <f>COUNTIF('PG(34_3)_edges'!A:B,A36)</f>
        <v>63</v>
      </c>
      <c r="E36" s="5">
        <f>COUNTIF('PG(36_6)_edges'!A:B,A36)</f>
        <v>32</v>
      </c>
      <c r="G36" t="s">
        <v>743</v>
      </c>
    </row>
    <row r="37" spans="1:7" x14ac:dyDescent="0.25">
      <c r="A37" t="s">
        <v>30</v>
      </c>
      <c r="B37" t="s">
        <v>551</v>
      </c>
      <c r="C37">
        <v>263</v>
      </c>
      <c r="D37" s="8">
        <f>COUNTIF('PG(34_3)_edges'!A:B,A37)</f>
        <v>63</v>
      </c>
      <c r="E37" s="5">
        <f>COUNTIF('PG(36_6)_edges'!A:B,A37)</f>
        <v>32</v>
      </c>
      <c r="F37" s="9" t="s">
        <v>551</v>
      </c>
      <c r="G37" t="s">
        <v>812</v>
      </c>
    </row>
    <row r="38" spans="1:7" x14ac:dyDescent="0.25">
      <c r="A38" t="s">
        <v>6</v>
      </c>
      <c r="B38" t="s">
        <v>6</v>
      </c>
      <c r="C38">
        <v>264</v>
      </c>
      <c r="D38" s="8">
        <f>COUNTIF('PG(34_3)_edges'!A:B,A38)</f>
        <v>61</v>
      </c>
      <c r="E38" s="5">
        <f>COUNTIF('PG(36_6)_edges'!A:B,A38)</f>
        <v>31</v>
      </c>
    </row>
    <row r="39" spans="1:7" x14ac:dyDescent="0.25">
      <c r="A39" t="s">
        <v>81</v>
      </c>
      <c r="B39" t="s">
        <v>643</v>
      </c>
      <c r="C39">
        <v>169</v>
      </c>
      <c r="D39" s="8">
        <f>COUNTIF('PG(34_3)_edges'!A:B,A39)</f>
        <v>59</v>
      </c>
      <c r="E39" s="5">
        <f>COUNTIF('PG(36_6)_edges'!A:B,A39)</f>
        <v>30</v>
      </c>
      <c r="G39" t="s">
        <v>1167</v>
      </c>
    </row>
    <row r="40" spans="1:7" x14ac:dyDescent="0.25">
      <c r="A40" t="s">
        <v>11</v>
      </c>
      <c r="B40" t="s">
        <v>703</v>
      </c>
      <c r="C40">
        <v>159</v>
      </c>
      <c r="D40" s="8">
        <f>COUNTIF('PG(34_3)_edges'!A:B,A40)</f>
        <v>59</v>
      </c>
      <c r="E40" s="5">
        <f>COUNTIF('PG(36_6)_edges'!A:B,A40)</f>
        <v>28</v>
      </c>
      <c r="G40" t="s">
        <v>702</v>
      </c>
    </row>
    <row r="41" spans="1:7" x14ac:dyDescent="0.25">
      <c r="A41" t="s">
        <v>22</v>
      </c>
      <c r="B41" t="s">
        <v>519</v>
      </c>
      <c r="C41">
        <v>153</v>
      </c>
      <c r="D41" s="8">
        <f>COUNTIF('PG(34_3)_edges'!A:B,A41)</f>
        <v>54</v>
      </c>
      <c r="E41" s="5">
        <f>COUNTIF('PG(36_6)_edges'!A:B,A41)</f>
        <v>33</v>
      </c>
      <c r="G41" t="s">
        <v>759</v>
      </c>
    </row>
    <row r="42" spans="1:7" x14ac:dyDescent="0.25">
      <c r="A42" t="s">
        <v>41</v>
      </c>
      <c r="B42" t="s">
        <v>841</v>
      </c>
      <c r="C42">
        <v>146</v>
      </c>
      <c r="D42" s="8">
        <f>COUNTIF('PG(34_3)_edges'!A:B,A42)</f>
        <v>50</v>
      </c>
      <c r="E42" s="5">
        <f>COUNTIF('PG(36_6)_edges'!A:B,A42)</f>
        <v>41</v>
      </c>
      <c r="G42" t="s">
        <v>810</v>
      </c>
    </row>
    <row r="43" spans="1:7" x14ac:dyDescent="0.25">
      <c r="A43" t="s">
        <v>57</v>
      </c>
      <c r="B43" t="s">
        <v>1038</v>
      </c>
      <c r="C43">
        <v>211</v>
      </c>
      <c r="D43" s="8">
        <f>COUNTIF('PG(34_3)_edges'!A:B,A43)</f>
        <v>50</v>
      </c>
      <c r="E43" s="5">
        <f>COUNTIF('PG(36_6)_edges'!A:B,A43)</f>
        <v>25</v>
      </c>
      <c r="G43" t="s">
        <v>927</v>
      </c>
    </row>
    <row r="44" spans="1:7" x14ac:dyDescent="0.25">
      <c r="A44" t="s">
        <v>38</v>
      </c>
      <c r="B44" t="s">
        <v>837</v>
      </c>
      <c r="C44">
        <v>90</v>
      </c>
      <c r="D44" s="8">
        <f>COUNTIF('PG(34_3)_edges'!A:B,A44)</f>
        <v>29</v>
      </c>
      <c r="E44" s="5">
        <f>COUNTIF('PG(36_6)_edges'!A:B,A44)</f>
        <v>30</v>
      </c>
      <c r="G44" t="s">
        <v>838</v>
      </c>
    </row>
    <row r="45" spans="1:7" x14ac:dyDescent="0.25">
      <c r="A45" t="s">
        <v>10</v>
      </c>
      <c r="B45" t="s">
        <v>495</v>
      </c>
      <c r="C45">
        <v>261</v>
      </c>
      <c r="D45" s="8">
        <f>COUNTIF('PG(34_3)_edges'!A:B,A45)</f>
        <v>22</v>
      </c>
      <c r="E45" s="5">
        <f>COUNTIF('PG(36_6)_edges'!A:B,A45)</f>
        <v>24</v>
      </c>
      <c r="G45" t="s">
        <v>694</v>
      </c>
    </row>
    <row r="46" spans="1:7" x14ac:dyDescent="0.25">
      <c r="A46" t="s">
        <v>79</v>
      </c>
      <c r="B46" t="s">
        <v>1150</v>
      </c>
      <c r="C46">
        <v>213</v>
      </c>
      <c r="D46" s="8">
        <f>COUNTIF('PG(34_3)_edges'!A:B,A46)</f>
        <v>22</v>
      </c>
      <c r="E46" s="5">
        <f>COUNTIF('PG(36_6)_edges'!A:B,A46)</f>
        <v>24</v>
      </c>
      <c r="G46" t="s">
        <v>1004</v>
      </c>
    </row>
    <row r="47" spans="1:7" x14ac:dyDescent="0.25">
      <c r="A47" t="s">
        <v>15</v>
      </c>
      <c r="B47" t="s">
        <v>495</v>
      </c>
      <c r="C47">
        <v>252</v>
      </c>
      <c r="D47" s="8">
        <f>COUNTIF('PG(34_3)_edges'!A:B,A47)</f>
        <v>19</v>
      </c>
      <c r="E47" s="5">
        <f>COUNTIF('PG(36_6)_edges'!A:B,A47)</f>
        <v>21</v>
      </c>
      <c r="G47" t="s">
        <v>694</v>
      </c>
    </row>
    <row r="48" spans="1:7" x14ac:dyDescent="0.25">
      <c r="A48" t="s">
        <v>46</v>
      </c>
      <c r="B48" t="s">
        <v>886</v>
      </c>
      <c r="C48">
        <v>217</v>
      </c>
      <c r="D48" s="8">
        <f>COUNTIF('PG(34_3)_edges'!A:B,A48)</f>
        <v>16</v>
      </c>
      <c r="E48" s="5">
        <f>COUNTIF('PG(36_6)_edges'!A:B,A48)</f>
        <v>19</v>
      </c>
      <c r="G48" t="s">
        <v>887</v>
      </c>
    </row>
    <row r="49" spans="1:7" x14ac:dyDescent="0.25">
      <c r="A49" t="s">
        <v>100</v>
      </c>
      <c r="B49" t="s">
        <v>1236</v>
      </c>
      <c r="C49">
        <v>77</v>
      </c>
      <c r="D49" s="8">
        <f>COUNTIF('PG(34_3)_edges'!A:B,A49)</f>
        <v>16</v>
      </c>
      <c r="E49" s="5">
        <f>COUNTIF('PG(36_6)_edges'!A:B,A49)</f>
        <v>19</v>
      </c>
      <c r="G49" t="s">
        <v>1237</v>
      </c>
    </row>
    <row r="50" spans="1:7" x14ac:dyDescent="0.25">
      <c r="A50" t="s">
        <v>23</v>
      </c>
      <c r="B50" t="s">
        <v>767</v>
      </c>
      <c r="C50">
        <v>64</v>
      </c>
      <c r="D50" s="8">
        <f>COUNTIF('PG(34_3)_edges'!A:B,A50)</f>
        <v>13</v>
      </c>
      <c r="E50" s="5">
        <f>COUNTIF('PG(36_6)_edges'!A:B,A50)</f>
        <v>17</v>
      </c>
      <c r="G50" t="s">
        <v>768</v>
      </c>
    </row>
    <row r="51" spans="1:7" x14ac:dyDescent="0.25">
      <c r="A51" t="s">
        <v>9</v>
      </c>
      <c r="B51" t="s">
        <v>689</v>
      </c>
      <c r="C51">
        <v>725</v>
      </c>
      <c r="D51" s="8">
        <f>COUNTIF('PG(34_3)_edges'!A:B,A51)</f>
        <v>83</v>
      </c>
      <c r="E51">
        <f>COUNTIF('PG(36_6)_edges'!A:B,A51)</f>
        <v>0</v>
      </c>
      <c r="G51" t="s">
        <v>690</v>
      </c>
    </row>
    <row r="52" spans="1:7" x14ac:dyDescent="0.25">
      <c r="A52" t="s">
        <v>12</v>
      </c>
      <c r="B52" t="s">
        <v>498</v>
      </c>
      <c r="C52">
        <v>648</v>
      </c>
      <c r="D52" s="8">
        <f>COUNTIF('PG(34_3)_edges'!A:B,A52)</f>
        <v>81</v>
      </c>
      <c r="E52">
        <f>COUNTIF('PG(36_6)_edges'!A:B,A52)</f>
        <v>0</v>
      </c>
      <c r="F52" s="9" t="s">
        <v>498</v>
      </c>
      <c r="G52" t="s">
        <v>704</v>
      </c>
    </row>
    <row r="53" spans="1:7" x14ac:dyDescent="0.25">
      <c r="A53" t="s">
        <v>13</v>
      </c>
      <c r="B53" t="s">
        <v>503</v>
      </c>
      <c r="C53">
        <v>430</v>
      </c>
      <c r="D53" s="8">
        <f>COUNTIF('PG(34_3)_edges'!A:B,A53)</f>
        <v>72</v>
      </c>
      <c r="E53">
        <f>COUNTIF('PG(36_6)_edges'!A:B,A53)</f>
        <v>0</v>
      </c>
      <c r="F53" s="9" t="s">
        <v>503</v>
      </c>
      <c r="G53" s="5" t="s">
        <v>712</v>
      </c>
    </row>
    <row r="54" spans="1:7" x14ac:dyDescent="0.25">
      <c r="A54" t="s">
        <v>16</v>
      </c>
      <c r="B54" t="s">
        <v>514</v>
      </c>
      <c r="C54">
        <v>784</v>
      </c>
      <c r="D54" s="8">
        <f>COUNTIF('PG(34_3)_edges'!A:B,A54)</f>
        <v>87</v>
      </c>
      <c r="E54">
        <f>COUNTIF('PG(36_6)_edges'!A:B,A54)</f>
        <v>0</v>
      </c>
      <c r="F54" s="9" t="s">
        <v>514</v>
      </c>
      <c r="G54" t="s">
        <v>732</v>
      </c>
    </row>
    <row r="55" spans="1:7" x14ac:dyDescent="0.25">
      <c r="A55" t="s">
        <v>17</v>
      </c>
      <c r="B55" t="s">
        <v>740</v>
      </c>
      <c r="C55">
        <v>124</v>
      </c>
      <c r="D55" s="8">
        <f>COUNTIF('PG(34_3)_edges'!A:B,A55)</f>
        <v>63</v>
      </c>
      <c r="E55">
        <f>COUNTIF('PG(36_6)_edges'!A:B,A55)</f>
        <v>0</v>
      </c>
      <c r="G55" t="s">
        <v>680</v>
      </c>
    </row>
    <row r="56" spans="1:7" x14ac:dyDescent="0.25">
      <c r="A56" t="s">
        <v>19</v>
      </c>
      <c r="B56" t="s">
        <v>755</v>
      </c>
      <c r="C56">
        <v>769</v>
      </c>
      <c r="D56" s="8">
        <f>COUNTIF('PG(34_3)_edges'!A:B,A56)</f>
        <v>86</v>
      </c>
      <c r="E56">
        <f>COUNTIF('PG(36_6)_edges'!A:B,A56)</f>
        <v>0</v>
      </c>
      <c r="G56" t="s">
        <v>709</v>
      </c>
    </row>
    <row r="57" spans="1:7" x14ac:dyDescent="0.25">
      <c r="A57" t="s">
        <v>20</v>
      </c>
      <c r="B57" t="s">
        <v>518</v>
      </c>
      <c r="C57">
        <v>200</v>
      </c>
      <c r="D57" s="8">
        <f>COUNTIF('PG(34_3)_edges'!A:B,A57)</f>
        <v>63</v>
      </c>
      <c r="E57">
        <f>COUNTIF('PG(36_6)_edges'!A:B,A57)</f>
        <v>0</v>
      </c>
      <c r="F57" s="9" t="s">
        <v>518</v>
      </c>
      <c r="G57" t="s">
        <v>709</v>
      </c>
    </row>
    <row r="58" spans="1:7" x14ac:dyDescent="0.25">
      <c r="A58" t="s">
        <v>24</v>
      </c>
      <c r="B58" t="s">
        <v>770</v>
      </c>
      <c r="C58">
        <v>802</v>
      </c>
      <c r="D58" s="8">
        <f>COUNTIF('PG(34_3)_edges'!A:B,A58)</f>
        <v>83</v>
      </c>
      <c r="E58">
        <f>COUNTIF('PG(36_6)_edges'!A:B,A58)</f>
        <v>0</v>
      </c>
      <c r="G58" t="s">
        <v>771</v>
      </c>
    </row>
    <row r="59" spans="1:7" x14ac:dyDescent="0.25">
      <c r="A59" t="s">
        <v>25</v>
      </c>
      <c r="B59" t="s">
        <v>779</v>
      </c>
      <c r="C59">
        <v>159</v>
      </c>
      <c r="D59" s="8">
        <f>COUNTIF('PG(34_3)_edges'!A:B,A59)</f>
        <v>65</v>
      </c>
      <c r="E59">
        <f>COUNTIF('PG(36_6)_edges'!A:B,A59)</f>
        <v>0</v>
      </c>
      <c r="G59" t="s">
        <v>780</v>
      </c>
    </row>
    <row r="60" spans="1:7" x14ac:dyDescent="0.25">
      <c r="A60" t="s">
        <v>26</v>
      </c>
      <c r="B60" t="s">
        <v>546</v>
      </c>
      <c r="C60">
        <v>94</v>
      </c>
      <c r="D60" s="8">
        <f>COUNTIF('PG(34_3)_edges'!A:B,A60)</f>
        <v>61</v>
      </c>
      <c r="E60">
        <f>COUNTIF('PG(36_6)_edges'!A:B,A60)</f>
        <v>0</v>
      </c>
      <c r="F60" s="9" t="s">
        <v>546</v>
      </c>
      <c r="G60" t="s">
        <v>802</v>
      </c>
    </row>
    <row r="61" spans="1:7" x14ac:dyDescent="0.25">
      <c r="A61" t="s">
        <v>28</v>
      </c>
      <c r="B61" t="s">
        <v>519</v>
      </c>
      <c r="C61">
        <v>507</v>
      </c>
      <c r="D61" s="8">
        <f>COUNTIF('PG(34_3)_edges'!A:B,A61)</f>
        <v>73</v>
      </c>
      <c r="E61">
        <f>COUNTIF('PG(36_6)_edges'!A:B,A61)</f>
        <v>0</v>
      </c>
      <c r="G61" t="s">
        <v>759</v>
      </c>
    </row>
    <row r="62" spans="1:7" x14ac:dyDescent="0.25">
      <c r="A62" t="s">
        <v>31</v>
      </c>
      <c r="B62" t="s">
        <v>814</v>
      </c>
      <c r="C62">
        <v>194</v>
      </c>
      <c r="D62" s="8">
        <f>COUNTIF('PG(34_3)_edges'!A:B,A62)</f>
        <v>64</v>
      </c>
      <c r="E62">
        <f>COUNTIF('PG(36_6)_edges'!A:B,A62)</f>
        <v>0</v>
      </c>
      <c r="G62" t="s">
        <v>780</v>
      </c>
    </row>
    <row r="63" spans="1:7" x14ac:dyDescent="0.25">
      <c r="A63" t="s">
        <v>32</v>
      </c>
      <c r="B63" t="s">
        <v>817</v>
      </c>
      <c r="C63">
        <v>163</v>
      </c>
      <c r="D63" s="8">
        <f>COUNTIF('PG(34_3)_edges'!A:B,A63)</f>
        <v>61</v>
      </c>
      <c r="E63">
        <f>COUNTIF('PG(36_6)_edges'!A:B,A63)</f>
        <v>0</v>
      </c>
      <c r="G63" t="s">
        <v>818</v>
      </c>
    </row>
    <row r="64" spans="1:7" x14ac:dyDescent="0.25">
      <c r="A64" t="s">
        <v>33</v>
      </c>
      <c r="B64" t="s">
        <v>823</v>
      </c>
      <c r="C64">
        <v>727</v>
      </c>
      <c r="D64" s="8">
        <f>COUNTIF('PG(34_3)_edges'!A:B,A64)</f>
        <v>87</v>
      </c>
      <c r="E64">
        <f>COUNTIF('PG(36_6)_edges'!A:B,A64)</f>
        <v>0</v>
      </c>
      <c r="G64" t="s">
        <v>824</v>
      </c>
    </row>
    <row r="65" spans="1:7" x14ac:dyDescent="0.25">
      <c r="A65" t="s">
        <v>34</v>
      </c>
      <c r="B65" t="s">
        <v>558</v>
      </c>
      <c r="C65">
        <v>463</v>
      </c>
      <c r="D65" s="8">
        <f>COUNTIF('PG(34_3)_edges'!A:B,A65)</f>
        <v>76</v>
      </c>
      <c r="E65">
        <f>COUNTIF('PG(36_6)_edges'!A:B,A65)</f>
        <v>0</v>
      </c>
      <c r="F65" s="9" t="s">
        <v>558</v>
      </c>
      <c r="G65" t="s">
        <v>792</v>
      </c>
    </row>
    <row r="66" spans="1:7" x14ac:dyDescent="0.25">
      <c r="A66" t="s">
        <v>36</v>
      </c>
      <c r="B66" t="s">
        <v>36</v>
      </c>
      <c r="C66">
        <v>178</v>
      </c>
      <c r="D66" s="8">
        <f>COUNTIF('PG(34_3)_edges'!A:B,A66)</f>
        <v>73</v>
      </c>
      <c r="E66">
        <f>COUNTIF('PG(36_6)_edges'!A:B,A66)</f>
        <v>0</v>
      </c>
    </row>
    <row r="67" spans="1:7" x14ac:dyDescent="0.25">
      <c r="A67" t="s">
        <v>37</v>
      </c>
      <c r="B67" t="s">
        <v>539</v>
      </c>
      <c r="C67">
        <v>430</v>
      </c>
      <c r="D67" s="8">
        <f>COUNTIF('PG(34_3)_edges'!A:B,A67)</f>
        <v>70</v>
      </c>
      <c r="E67">
        <f>COUNTIF('PG(36_6)_edges'!A:B,A67)</f>
        <v>0</v>
      </c>
      <c r="F67" s="9" t="s">
        <v>539</v>
      </c>
      <c r="G67" t="s">
        <v>836</v>
      </c>
    </row>
    <row r="68" spans="1:7" x14ac:dyDescent="0.25">
      <c r="A68" t="s">
        <v>39</v>
      </c>
      <c r="B68" t="s">
        <v>519</v>
      </c>
      <c r="C68">
        <v>253</v>
      </c>
      <c r="D68" s="8">
        <f>COUNTIF('PG(34_3)_edges'!A:B,A68)</f>
        <v>75</v>
      </c>
      <c r="E68">
        <f>COUNTIF('PG(36_6)_edges'!A:B,A68)</f>
        <v>0</v>
      </c>
      <c r="F68" t="s">
        <v>519</v>
      </c>
      <c r="G68" t="s">
        <v>759</v>
      </c>
    </row>
    <row r="69" spans="1:7" x14ac:dyDescent="0.25">
      <c r="A69" t="s">
        <v>42</v>
      </c>
      <c r="B69" t="s">
        <v>42</v>
      </c>
      <c r="C69">
        <v>262</v>
      </c>
      <c r="D69" s="8">
        <f>COUNTIF('PG(34_3)_edges'!A:B,A69)</f>
        <v>75</v>
      </c>
      <c r="E69">
        <f>COUNTIF('PG(36_6)_edges'!A:B,A69)</f>
        <v>0</v>
      </c>
    </row>
    <row r="70" spans="1:7" x14ac:dyDescent="0.25">
      <c r="A70" t="s">
        <v>43</v>
      </c>
      <c r="B70" t="s">
        <v>562</v>
      </c>
      <c r="C70">
        <v>385</v>
      </c>
      <c r="D70" s="8">
        <f>COUNTIF('PG(34_3)_edges'!A:B,A70)</f>
        <v>67</v>
      </c>
      <c r="E70">
        <f>COUNTIF('PG(36_6)_edges'!A:B,A70)</f>
        <v>0</v>
      </c>
      <c r="F70" s="9" t="s">
        <v>562</v>
      </c>
      <c r="G70" t="s">
        <v>855</v>
      </c>
    </row>
    <row r="71" spans="1:7" x14ac:dyDescent="0.25">
      <c r="A71" t="s">
        <v>45</v>
      </c>
      <c r="B71" t="s">
        <v>881</v>
      </c>
      <c r="C71">
        <v>545</v>
      </c>
      <c r="D71" s="8">
        <f>COUNTIF('PG(34_3)_edges'!A:B,A71)</f>
        <v>87</v>
      </c>
      <c r="E71">
        <f>COUNTIF('PG(36_6)_edges'!A:B,A71)</f>
        <v>0</v>
      </c>
      <c r="G71" t="s">
        <v>882</v>
      </c>
    </row>
    <row r="72" spans="1:7" x14ac:dyDescent="0.25">
      <c r="A72" t="s">
        <v>47</v>
      </c>
      <c r="B72" t="s">
        <v>576</v>
      </c>
      <c r="C72">
        <v>498</v>
      </c>
      <c r="D72" s="8">
        <f>COUNTIF('PG(34_3)_edges'!A:B,A72)</f>
        <v>69</v>
      </c>
      <c r="E72">
        <f>COUNTIF('PG(36_6)_edges'!A:B,A72)</f>
        <v>0</v>
      </c>
      <c r="F72" s="9" t="s">
        <v>576</v>
      </c>
      <c r="G72" t="s">
        <v>894</v>
      </c>
    </row>
    <row r="73" spans="1:7" x14ac:dyDescent="0.25">
      <c r="A73" t="s">
        <v>50</v>
      </c>
      <c r="B73" t="s">
        <v>577</v>
      </c>
      <c r="C73">
        <v>830</v>
      </c>
      <c r="D73" s="8">
        <f>COUNTIF('PG(34_3)_edges'!A:B,A73)</f>
        <v>83</v>
      </c>
      <c r="E73">
        <f>COUNTIF('PG(36_6)_edges'!A:B,A73)</f>
        <v>0</v>
      </c>
      <c r="F73" s="9" t="s">
        <v>577</v>
      </c>
      <c r="G73" t="s">
        <v>938</v>
      </c>
    </row>
    <row r="74" spans="1:7" x14ac:dyDescent="0.25">
      <c r="A74" t="s">
        <v>51</v>
      </c>
      <c r="B74" t="s">
        <v>954</v>
      </c>
      <c r="C74">
        <v>843</v>
      </c>
      <c r="D74" s="8">
        <f>COUNTIF('PG(34_3)_edges'!A:B,A74)</f>
        <v>84</v>
      </c>
      <c r="E74">
        <f>COUNTIF('PG(36_6)_edges'!A:B,A74)</f>
        <v>0</v>
      </c>
      <c r="G74" t="s">
        <v>923</v>
      </c>
    </row>
    <row r="75" spans="1:7" x14ac:dyDescent="0.25">
      <c r="A75" t="s">
        <v>52</v>
      </c>
      <c r="B75" t="s">
        <v>972</v>
      </c>
      <c r="C75">
        <v>569</v>
      </c>
      <c r="D75" s="8">
        <f>COUNTIF('PG(34_3)_edges'!A:B,A75)</f>
        <v>59</v>
      </c>
      <c r="E75">
        <f>COUNTIF('PG(36_6)_edges'!A:B,A75)</f>
        <v>0</v>
      </c>
      <c r="G75" t="s">
        <v>909</v>
      </c>
    </row>
    <row r="76" spans="1:7" x14ac:dyDescent="0.25">
      <c r="A76" t="s">
        <v>53</v>
      </c>
      <c r="B76" t="s">
        <v>982</v>
      </c>
      <c r="C76">
        <v>364</v>
      </c>
      <c r="D76" s="8">
        <f>COUNTIF('PG(34_3)_edges'!A:B,A76)</f>
        <v>75</v>
      </c>
      <c r="E76">
        <f>COUNTIF('PG(36_6)_edges'!A:B,A76)</f>
        <v>0</v>
      </c>
      <c r="G76" t="s">
        <v>501</v>
      </c>
    </row>
    <row r="77" spans="1:7" x14ac:dyDescent="0.25">
      <c r="A77" t="s">
        <v>54</v>
      </c>
      <c r="B77" t="s">
        <v>598</v>
      </c>
      <c r="C77">
        <v>438</v>
      </c>
      <c r="D77" s="8">
        <f>COUNTIF('PG(34_3)_edges'!A:B,A77)</f>
        <v>70</v>
      </c>
      <c r="E77">
        <f>COUNTIF('PG(36_6)_edges'!A:B,A77)</f>
        <v>0</v>
      </c>
      <c r="F77" t="s">
        <v>1015</v>
      </c>
      <c r="G77" t="s">
        <v>1014</v>
      </c>
    </row>
    <row r="78" spans="1:7" x14ac:dyDescent="0.25">
      <c r="A78" t="s">
        <v>55</v>
      </c>
      <c r="B78" t="s">
        <v>609</v>
      </c>
      <c r="C78">
        <v>741</v>
      </c>
      <c r="D78" s="8">
        <f>COUNTIF('PG(34_3)_edges'!A:B,A78)</f>
        <v>83</v>
      </c>
      <c r="E78">
        <f>COUNTIF('PG(36_6)_edges'!A:B,A78)</f>
        <v>0</v>
      </c>
      <c r="F78" s="9" t="s">
        <v>609</v>
      </c>
      <c r="G78" t="s">
        <v>1023</v>
      </c>
    </row>
    <row r="79" spans="1:7" x14ac:dyDescent="0.25">
      <c r="A79" t="s">
        <v>58</v>
      </c>
      <c r="B79" t="s">
        <v>987</v>
      </c>
      <c r="C79">
        <v>790</v>
      </c>
      <c r="D79" s="8">
        <f>COUNTIF('PG(34_3)_edges'!A:B,A79)</f>
        <v>84</v>
      </c>
      <c r="E79">
        <f>COUNTIF('PG(36_6)_edges'!A:B,A79)</f>
        <v>0</v>
      </c>
      <c r="G79" t="s">
        <v>988</v>
      </c>
    </row>
    <row r="80" spans="1:7" x14ac:dyDescent="0.25">
      <c r="A80" t="s">
        <v>60</v>
      </c>
      <c r="B80" t="s">
        <v>1057</v>
      </c>
      <c r="C80">
        <v>261</v>
      </c>
      <c r="D80" s="8">
        <f>COUNTIF('PG(34_3)_edges'!A:B,A80)</f>
        <v>81</v>
      </c>
      <c r="E80">
        <f>COUNTIF('PG(36_6)_edges'!A:B,A80)</f>
        <v>0</v>
      </c>
      <c r="G80" t="s">
        <v>1058</v>
      </c>
    </row>
    <row r="81" spans="1:7" x14ac:dyDescent="0.25">
      <c r="A81" t="s">
        <v>61</v>
      </c>
      <c r="B81" t="s">
        <v>61</v>
      </c>
      <c r="C81">
        <v>718</v>
      </c>
      <c r="D81" s="8">
        <f>COUNTIF('PG(34_3)_edges'!A:B,A81)</f>
        <v>87</v>
      </c>
      <c r="E81">
        <f>COUNTIF('PG(36_6)_edges'!A:B,A81)</f>
        <v>0</v>
      </c>
    </row>
    <row r="82" spans="1:7" x14ac:dyDescent="0.25">
      <c r="A82" t="s">
        <v>62</v>
      </c>
      <c r="B82" t="s">
        <v>1066</v>
      </c>
      <c r="C82">
        <v>641</v>
      </c>
      <c r="D82" s="8">
        <f>COUNTIF('PG(34_3)_edges'!A:B,A82)</f>
        <v>83</v>
      </c>
      <c r="E82">
        <f>COUNTIF('PG(36_6)_edges'!A:B,A82)</f>
        <v>0</v>
      </c>
      <c r="G82" t="s">
        <v>1065</v>
      </c>
    </row>
    <row r="83" spans="1:7" x14ac:dyDescent="0.25">
      <c r="A83" t="s">
        <v>64</v>
      </c>
      <c r="B83" t="s">
        <v>628</v>
      </c>
      <c r="C83">
        <v>760</v>
      </c>
      <c r="D83" s="8">
        <f>COUNTIF('PG(34_3)_edges'!A:B,A83)</f>
        <v>88</v>
      </c>
      <c r="E83">
        <f>COUNTIF('PG(36_6)_edges'!A:B,A83)</f>
        <v>0</v>
      </c>
      <c r="F83" s="9" t="s">
        <v>628</v>
      </c>
      <c r="G83" t="s">
        <v>1072</v>
      </c>
    </row>
    <row r="84" spans="1:7" x14ac:dyDescent="0.25">
      <c r="A84" t="s">
        <v>65</v>
      </c>
      <c r="B84" t="s">
        <v>65</v>
      </c>
      <c r="C84">
        <v>830</v>
      </c>
      <c r="D84" s="8">
        <f>COUNTIF('PG(34_3)_edges'!A:B,A84)</f>
        <v>85</v>
      </c>
      <c r="E84">
        <f>COUNTIF('PG(36_6)_edges'!A:B,A84)</f>
        <v>0</v>
      </c>
    </row>
    <row r="85" spans="1:7" x14ac:dyDescent="0.25">
      <c r="A85" t="s">
        <v>66</v>
      </c>
      <c r="B85" t="s">
        <v>1076</v>
      </c>
      <c r="C85">
        <v>819</v>
      </c>
      <c r="D85" s="8">
        <f>COUNTIF('PG(34_3)_edges'!A:B,A85)</f>
        <v>85</v>
      </c>
      <c r="E85">
        <f>COUNTIF('PG(36_6)_edges'!A:B,A85)</f>
        <v>0</v>
      </c>
      <c r="F85" s="9" t="s">
        <v>2087</v>
      </c>
      <c r="G85" t="s">
        <v>1077</v>
      </c>
    </row>
    <row r="86" spans="1:7" x14ac:dyDescent="0.25">
      <c r="A86" t="s">
        <v>67</v>
      </c>
      <c r="B86" t="s">
        <v>67</v>
      </c>
      <c r="C86">
        <v>822</v>
      </c>
      <c r="D86" s="8">
        <f>COUNTIF('PG(34_3)_edges'!A:B,A86)</f>
        <v>88</v>
      </c>
      <c r="E86">
        <f>COUNTIF('PG(36_6)_edges'!A:B,A86)</f>
        <v>0</v>
      </c>
    </row>
    <row r="87" spans="1:7" x14ac:dyDescent="0.25">
      <c r="A87" t="s">
        <v>69</v>
      </c>
      <c r="B87" t="s">
        <v>1110</v>
      </c>
      <c r="C87">
        <v>662</v>
      </c>
      <c r="D87" s="8">
        <f>COUNTIF('PG(34_3)_edges'!A:B,A87)</f>
        <v>86</v>
      </c>
      <c r="E87">
        <f>COUNTIF('PG(36_6)_edges'!A:B,A87)</f>
        <v>0</v>
      </c>
      <c r="G87" t="s">
        <v>1111</v>
      </c>
    </row>
    <row r="88" spans="1:7" x14ac:dyDescent="0.25">
      <c r="A88" t="s">
        <v>72</v>
      </c>
      <c r="B88" t="s">
        <v>1119</v>
      </c>
      <c r="C88">
        <v>801</v>
      </c>
      <c r="D88" s="8">
        <f>COUNTIF('PG(34_3)_edges'!A:B,A88)</f>
        <v>87</v>
      </c>
      <c r="E88">
        <f>COUNTIF('PG(36_6)_edges'!A:B,A88)</f>
        <v>0</v>
      </c>
      <c r="G88" t="s">
        <v>579</v>
      </c>
    </row>
    <row r="89" spans="1:7" x14ac:dyDescent="0.25">
      <c r="A89" t="s">
        <v>73</v>
      </c>
      <c r="B89" t="s">
        <v>73</v>
      </c>
      <c r="C89">
        <v>542</v>
      </c>
      <c r="D89" s="8">
        <f>COUNTIF('PG(34_3)_edges'!A:B,A89)</f>
        <v>75</v>
      </c>
      <c r="E89">
        <f>COUNTIF('PG(36_6)_edges'!A:B,A89)</f>
        <v>0</v>
      </c>
    </row>
    <row r="90" spans="1:7" x14ac:dyDescent="0.25">
      <c r="A90" t="s">
        <v>76</v>
      </c>
      <c r="B90" t="s">
        <v>1142</v>
      </c>
      <c r="C90">
        <v>689</v>
      </c>
      <c r="D90" s="8">
        <f>COUNTIF('PG(34_3)_edges'!A:B,A90)</f>
        <v>82</v>
      </c>
      <c r="E90">
        <f>COUNTIF('PG(36_6)_edges'!A:B,A90)</f>
        <v>0</v>
      </c>
      <c r="G90" s="5" t="s">
        <v>1074</v>
      </c>
    </row>
    <row r="91" spans="1:7" x14ac:dyDescent="0.25">
      <c r="A91" t="s">
        <v>78</v>
      </c>
      <c r="B91" t="s">
        <v>1149</v>
      </c>
      <c r="C91">
        <v>695</v>
      </c>
      <c r="D91" s="8">
        <f>COUNTIF('PG(34_3)_edges'!A:B,A91)</f>
        <v>86</v>
      </c>
      <c r="E91">
        <f>COUNTIF('PG(36_6)_edges'!A:B,A91)</f>
        <v>0</v>
      </c>
      <c r="G91" t="s">
        <v>579</v>
      </c>
    </row>
    <row r="92" spans="1:7" x14ac:dyDescent="0.25">
      <c r="A92" t="s">
        <v>80</v>
      </c>
      <c r="B92" t="s">
        <v>1156</v>
      </c>
      <c r="C92">
        <v>418</v>
      </c>
      <c r="D92" s="8">
        <f>COUNTIF('PG(34_3)_edges'!A:B,A92)</f>
        <v>69</v>
      </c>
      <c r="E92">
        <f>COUNTIF('PG(36_6)_edges'!A:B,A92)</f>
        <v>0</v>
      </c>
      <c r="G92" t="s">
        <v>1157</v>
      </c>
    </row>
    <row r="93" spans="1:7" x14ac:dyDescent="0.25">
      <c r="A93" t="s">
        <v>82</v>
      </c>
      <c r="B93" t="s">
        <v>82</v>
      </c>
      <c r="C93">
        <v>201</v>
      </c>
      <c r="D93" s="8">
        <f>COUNTIF('PG(34_3)_edges'!A:B,A93)</f>
        <v>36</v>
      </c>
      <c r="E93">
        <f>COUNTIF('PG(36_6)_edges'!A:B,A93)</f>
        <v>0</v>
      </c>
    </row>
    <row r="94" spans="1:7" x14ac:dyDescent="0.25">
      <c r="A94" t="s">
        <v>84</v>
      </c>
      <c r="B94" t="s">
        <v>1186</v>
      </c>
      <c r="C94">
        <v>510</v>
      </c>
      <c r="D94" s="8">
        <f>COUNTIF('PG(34_3)_edges'!A:B,A94)</f>
        <v>69</v>
      </c>
      <c r="E94">
        <f>COUNTIF('PG(36_6)_edges'!A:B,A94)</f>
        <v>0</v>
      </c>
      <c r="G94" t="s">
        <v>1187</v>
      </c>
    </row>
    <row r="95" spans="1:7" x14ac:dyDescent="0.25">
      <c r="A95" t="s">
        <v>86</v>
      </c>
      <c r="B95" t="s">
        <v>662</v>
      </c>
      <c r="C95">
        <v>613</v>
      </c>
      <c r="D95" s="8">
        <f>COUNTIF('PG(34_3)_edges'!A:B,A95)</f>
        <v>82</v>
      </c>
      <c r="E95">
        <f>COUNTIF('PG(36_6)_edges'!A:B,A95)</f>
        <v>0</v>
      </c>
      <c r="F95" s="9" t="s">
        <v>662</v>
      </c>
      <c r="G95" t="s">
        <v>663</v>
      </c>
    </row>
    <row r="96" spans="1:7" x14ac:dyDescent="0.25">
      <c r="A96" t="s">
        <v>87</v>
      </c>
      <c r="B96" t="s">
        <v>669</v>
      </c>
      <c r="C96">
        <v>47</v>
      </c>
      <c r="D96" s="8">
        <f>COUNTIF('PG(34_3)_edges'!A:B,A96)</f>
        <v>21</v>
      </c>
      <c r="E96">
        <f>COUNTIF('PG(36_6)_edges'!A:B,A96)</f>
        <v>0</v>
      </c>
      <c r="F96" s="9" t="s">
        <v>2088</v>
      </c>
      <c r="G96" t="s">
        <v>1208</v>
      </c>
    </row>
    <row r="97" spans="1:7" x14ac:dyDescent="0.25">
      <c r="A97" t="s">
        <v>89</v>
      </c>
      <c r="B97" t="s">
        <v>1219</v>
      </c>
      <c r="C97">
        <v>613</v>
      </c>
      <c r="D97" s="8">
        <f>COUNTIF('PG(34_3)_edges'!A:B,A97)</f>
        <v>84</v>
      </c>
      <c r="E97">
        <f>COUNTIF('PG(36_6)_edges'!A:B,A97)</f>
        <v>0</v>
      </c>
      <c r="G97" t="s">
        <v>1220</v>
      </c>
    </row>
    <row r="98" spans="1:7" x14ac:dyDescent="0.25">
      <c r="A98" t="s">
        <v>91</v>
      </c>
      <c r="B98" t="s">
        <v>1224</v>
      </c>
      <c r="C98">
        <v>438</v>
      </c>
      <c r="D98" s="8">
        <f>COUNTIF('PG(34_3)_edges'!A:B,A98)</f>
        <v>66</v>
      </c>
      <c r="E98">
        <f>COUNTIF('PG(36_6)_edges'!A:B,A98)</f>
        <v>0</v>
      </c>
      <c r="G98" t="s">
        <v>1166</v>
      </c>
    </row>
    <row r="99" spans="1:7" x14ac:dyDescent="0.25">
      <c r="A99" t="s">
        <v>93</v>
      </c>
      <c r="B99" t="s">
        <v>93</v>
      </c>
      <c r="C99">
        <v>784</v>
      </c>
      <c r="D99" s="8">
        <f>COUNTIF('PG(34_3)_edges'!A:B,A99)</f>
        <v>83</v>
      </c>
      <c r="E99">
        <f>COUNTIF('PG(36_6)_edges'!A:B,A99)</f>
        <v>0</v>
      </c>
    </row>
    <row r="100" spans="1:7" x14ac:dyDescent="0.25">
      <c r="A100" t="s">
        <v>94</v>
      </c>
      <c r="B100" t="s">
        <v>648</v>
      </c>
      <c r="C100">
        <v>736</v>
      </c>
      <c r="D100" s="8">
        <f>COUNTIF('PG(34_3)_edges'!A:B,A100)</f>
        <v>89</v>
      </c>
      <c r="E100">
        <f>COUNTIF('PG(36_6)_edges'!A:B,A100)</f>
        <v>0</v>
      </c>
      <c r="F100" s="9" t="s">
        <v>648</v>
      </c>
      <c r="G100" t="s">
        <v>1205</v>
      </c>
    </row>
    <row r="101" spans="1:7" x14ac:dyDescent="0.25">
      <c r="A101" t="s">
        <v>95</v>
      </c>
      <c r="B101" t="s">
        <v>651</v>
      </c>
      <c r="C101">
        <v>232</v>
      </c>
      <c r="D101" s="8">
        <f>COUNTIF('PG(34_3)_edges'!A:B,A101)</f>
        <v>64</v>
      </c>
      <c r="E101">
        <f>COUNTIF('PG(36_6)_edges'!A:B,A101)</f>
        <v>0</v>
      </c>
      <c r="F101" s="9" t="s">
        <v>651</v>
      </c>
      <c r="G101" t="s">
        <v>1068</v>
      </c>
    </row>
    <row r="102" spans="1:7" x14ac:dyDescent="0.25">
      <c r="A102" t="s">
        <v>105</v>
      </c>
      <c r="B102" t="s">
        <v>728</v>
      </c>
      <c r="C102">
        <v>113</v>
      </c>
      <c r="D102">
        <f>COUNTIF('PG(34_3)_edges'!A:B,A102)</f>
        <v>0</v>
      </c>
      <c r="E102" s="5">
        <f>COUNTIF('PG(36_6)_edges'!A:B,A102)</f>
        <v>37</v>
      </c>
      <c r="G102" t="s">
        <v>699</v>
      </c>
    </row>
    <row r="103" spans="1:7" x14ac:dyDescent="0.25">
      <c r="A103" t="s">
        <v>106</v>
      </c>
      <c r="B103" t="s">
        <v>532</v>
      </c>
      <c r="C103">
        <v>137</v>
      </c>
      <c r="D103">
        <f>COUNTIF('PG(34_3)_edges'!A:B,A103)</f>
        <v>0</v>
      </c>
      <c r="E103" s="5">
        <f>COUNTIF('PG(36_6)_edges'!A:B,A103)</f>
        <v>31</v>
      </c>
      <c r="F103" s="9" t="s">
        <v>532</v>
      </c>
      <c r="G103" t="s">
        <v>850</v>
      </c>
    </row>
    <row r="104" spans="1:7" x14ac:dyDescent="0.25">
      <c r="A104" t="s">
        <v>104</v>
      </c>
      <c r="B104" t="s">
        <v>1135</v>
      </c>
      <c r="C104">
        <v>142</v>
      </c>
      <c r="D104">
        <f>COUNTIF('PG(34_3)_edges'!A:B,A104)</f>
        <v>0</v>
      </c>
      <c r="E104" s="5">
        <f>COUNTIF('PG(36_6)_edges'!A:B,A104)</f>
        <v>26</v>
      </c>
      <c r="G104" t="s">
        <v>1065</v>
      </c>
    </row>
    <row r="105" spans="1:7" x14ac:dyDescent="0.25">
      <c r="A105" t="s">
        <v>107</v>
      </c>
      <c r="B105" t="s">
        <v>967</v>
      </c>
      <c r="C105">
        <v>168</v>
      </c>
      <c r="D105">
        <f>COUNTIF('PG(34_3)_edges'!A:B,A105)</f>
        <v>0</v>
      </c>
      <c r="E105" s="5">
        <f>COUNTIF('PG(36_6)_edges'!A:B,A105)</f>
        <v>22</v>
      </c>
      <c r="G105" t="s">
        <v>968</v>
      </c>
    </row>
    <row r="106" spans="1:7" x14ac:dyDescent="0.25">
      <c r="A106" t="s">
        <v>109</v>
      </c>
      <c r="B106" t="s">
        <v>858</v>
      </c>
      <c r="C106">
        <v>149</v>
      </c>
      <c r="D106">
        <f>COUNTIF('PG(34_3)_edges'!A:B,A106)</f>
        <v>0</v>
      </c>
      <c r="E106" s="5">
        <f>COUNTIF('PG(36_6)_edges'!A:B,A106)</f>
        <v>21</v>
      </c>
      <c r="G106" t="s">
        <v>563</v>
      </c>
    </row>
    <row r="107" spans="1:7" x14ac:dyDescent="0.25">
      <c r="A107" t="s">
        <v>108</v>
      </c>
      <c r="B107" t="s">
        <v>1164</v>
      </c>
      <c r="C107">
        <v>135</v>
      </c>
      <c r="D107">
        <f>COUNTIF('PG(34_3)_edges'!A:B,A107)</f>
        <v>0</v>
      </c>
      <c r="E107" s="5">
        <f>COUNTIF('PG(36_6)_edges'!A:B,A107)</f>
        <v>20</v>
      </c>
      <c r="G107" t="s">
        <v>1165</v>
      </c>
    </row>
    <row r="108" spans="1:7" x14ac:dyDescent="0.25">
      <c r="A108" t="s">
        <v>110</v>
      </c>
      <c r="B108" t="s">
        <v>919</v>
      </c>
      <c r="C108">
        <v>217</v>
      </c>
      <c r="D108">
        <f>COUNTIF('PG(34_3)_edges'!A:B,A108)</f>
        <v>0</v>
      </c>
      <c r="E108" s="5">
        <f>COUNTIF('PG(36_6)_edges'!A:B,A108)</f>
        <v>15</v>
      </c>
      <c r="G108" t="s">
        <v>920</v>
      </c>
    </row>
  </sheetData>
  <sortState ref="A4:CI50">
    <sortCondition descending="1" ref="D4:D50"/>
    <sortCondition descending="1" ref="E4:E50"/>
    <sortCondition ref="A4:A50"/>
  </sortState>
  <mergeCells count="1">
    <mergeCell ref="D1:E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7" sqref="K17"/>
    </sheetView>
  </sheetViews>
  <sheetFormatPr defaultRowHeight="15" x14ac:dyDescent="0.25"/>
  <cols>
    <col min="1" max="2" width="23.7109375" style="9" customWidth="1"/>
    <col min="3" max="4" width="9.140625" style="9"/>
    <col min="5" max="5" width="17.85546875" customWidth="1"/>
  </cols>
  <sheetData>
    <row r="1" spans="1:7" ht="15" customHeight="1" x14ac:dyDescent="0.25">
      <c r="A1" s="9" t="s">
        <v>111</v>
      </c>
      <c r="B1" s="9" t="s">
        <v>1243</v>
      </c>
      <c r="C1" s="11" t="s">
        <v>112</v>
      </c>
      <c r="D1" s="12" t="s">
        <v>676</v>
      </c>
      <c r="E1" s="12" t="s">
        <v>2089</v>
      </c>
    </row>
    <row r="2" spans="1:7" ht="15.75" customHeight="1" x14ac:dyDescent="0.25">
      <c r="A2" s="9" t="s">
        <v>3</v>
      </c>
      <c r="B2" s="9" t="s">
        <v>3</v>
      </c>
      <c r="C2" s="9">
        <v>98</v>
      </c>
      <c r="D2" s="9">
        <v>98</v>
      </c>
      <c r="F2" t="s">
        <v>1246</v>
      </c>
      <c r="G2" t="s">
        <v>1247</v>
      </c>
    </row>
    <row r="3" spans="1:7" x14ac:dyDescent="0.25">
      <c r="A3" s="9" t="s">
        <v>77</v>
      </c>
      <c r="B3" s="9" t="s">
        <v>1144</v>
      </c>
      <c r="C3" s="9">
        <v>252</v>
      </c>
      <c r="D3" s="9">
        <v>92</v>
      </c>
      <c r="E3" t="s">
        <v>1245</v>
      </c>
      <c r="F3" s="13">
        <f>SUM(C2:C100)/99</f>
        <v>438.17171717171715</v>
      </c>
      <c r="G3" s="13">
        <f>SUM(D2:D100)/99</f>
        <v>72.383838383838381</v>
      </c>
    </row>
    <row r="4" spans="1:7" x14ac:dyDescent="0.25">
      <c r="A4" s="9" t="s">
        <v>40</v>
      </c>
      <c r="B4" s="9" t="s">
        <v>40</v>
      </c>
      <c r="C4" s="9">
        <v>412</v>
      </c>
      <c r="D4" s="9">
        <v>92</v>
      </c>
      <c r="E4" t="s">
        <v>1248</v>
      </c>
      <c r="F4" s="1">
        <f>F3/12900</f>
        <v>3.3966799780753267E-2</v>
      </c>
      <c r="G4" s="1">
        <f>G3/99</f>
        <v>0.73114988266503411</v>
      </c>
    </row>
    <row r="5" spans="1:7" x14ac:dyDescent="0.25">
      <c r="A5" s="9" t="s">
        <v>102</v>
      </c>
      <c r="B5" s="9" t="s">
        <v>1242</v>
      </c>
      <c r="C5" s="9">
        <v>373</v>
      </c>
      <c r="D5" s="9">
        <v>92</v>
      </c>
    </row>
    <row r="6" spans="1:7" x14ac:dyDescent="0.25">
      <c r="A6" s="9" t="s">
        <v>85</v>
      </c>
      <c r="B6" s="9" t="s">
        <v>660</v>
      </c>
      <c r="C6" s="9">
        <v>572</v>
      </c>
      <c r="D6" s="9">
        <v>91</v>
      </c>
    </row>
    <row r="7" spans="1:7" x14ac:dyDescent="0.25">
      <c r="A7" s="9" t="s">
        <v>49</v>
      </c>
      <c r="B7" s="9" t="s">
        <v>922</v>
      </c>
      <c r="C7" s="9">
        <v>526</v>
      </c>
      <c r="D7" s="9">
        <v>90</v>
      </c>
    </row>
    <row r="8" spans="1:7" x14ac:dyDescent="0.25">
      <c r="A8" s="9" t="s">
        <v>83</v>
      </c>
      <c r="B8" s="9" t="s">
        <v>657</v>
      </c>
      <c r="C8" s="9">
        <v>345</v>
      </c>
      <c r="D8" s="9">
        <v>89</v>
      </c>
    </row>
    <row r="9" spans="1:7" x14ac:dyDescent="0.25">
      <c r="A9" s="9" t="s">
        <v>59</v>
      </c>
      <c r="B9" s="9" t="s">
        <v>616</v>
      </c>
      <c r="C9" s="9">
        <v>684</v>
      </c>
      <c r="D9" s="9">
        <v>89</v>
      </c>
    </row>
    <row r="10" spans="1:7" x14ac:dyDescent="0.25">
      <c r="A10" s="9" t="s">
        <v>75</v>
      </c>
      <c r="B10" s="9" t="s">
        <v>628</v>
      </c>
      <c r="C10" s="9">
        <v>620</v>
      </c>
      <c r="D10" s="9">
        <v>89</v>
      </c>
    </row>
    <row r="11" spans="1:7" x14ac:dyDescent="0.25">
      <c r="A11" s="9" t="s">
        <v>27</v>
      </c>
      <c r="B11" s="9" t="s">
        <v>547</v>
      </c>
      <c r="C11" s="9">
        <v>753</v>
      </c>
      <c r="D11" s="9">
        <v>89</v>
      </c>
    </row>
    <row r="12" spans="1:7" x14ac:dyDescent="0.25">
      <c r="A12" s="9" t="s">
        <v>35</v>
      </c>
      <c r="B12" s="9" t="s">
        <v>830</v>
      </c>
      <c r="C12" s="9">
        <v>549</v>
      </c>
      <c r="D12" s="9">
        <v>89</v>
      </c>
    </row>
    <row r="13" spans="1:7" x14ac:dyDescent="0.25">
      <c r="A13" s="9" t="s">
        <v>70</v>
      </c>
      <c r="B13" s="9" t="s">
        <v>1116</v>
      </c>
      <c r="C13" s="9">
        <v>747</v>
      </c>
      <c r="D13" s="9">
        <v>89</v>
      </c>
    </row>
    <row r="14" spans="1:7" x14ac:dyDescent="0.25">
      <c r="A14" s="9" t="s">
        <v>97</v>
      </c>
      <c r="B14" s="9" t="s">
        <v>1231</v>
      </c>
      <c r="C14" s="9">
        <v>764</v>
      </c>
      <c r="D14" s="9">
        <v>89</v>
      </c>
    </row>
    <row r="15" spans="1:7" x14ac:dyDescent="0.25">
      <c r="A15" s="9" t="s">
        <v>99</v>
      </c>
      <c r="B15" s="9" t="s">
        <v>1235</v>
      </c>
      <c r="C15" s="9">
        <v>473</v>
      </c>
      <c r="D15" s="9">
        <v>88</v>
      </c>
    </row>
    <row r="16" spans="1:7" x14ac:dyDescent="0.25">
      <c r="A16" s="9" t="s">
        <v>8</v>
      </c>
      <c r="B16" s="9" t="s">
        <v>489</v>
      </c>
      <c r="C16" s="9">
        <v>848</v>
      </c>
      <c r="D16" s="9">
        <v>88</v>
      </c>
    </row>
    <row r="17" spans="1:4" x14ac:dyDescent="0.25">
      <c r="A17" s="9" t="s">
        <v>71</v>
      </c>
      <c r="B17" s="9" t="s">
        <v>1118</v>
      </c>
      <c r="C17" s="9">
        <v>124</v>
      </c>
      <c r="D17" s="9">
        <v>86</v>
      </c>
    </row>
    <row r="18" spans="1:4" x14ac:dyDescent="0.25">
      <c r="A18" s="9" t="s">
        <v>74</v>
      </c>
      <c r="B18" s="9" t="s">
        <v>1124</v>
      </c>
      <c r="C18" s="9">
        <v>476</v>
      </c>
      <c r="D18" s="9">
        <v>86</v>
      </c>
    </row>
    <row r="19" spans="1:4" x14ac:dyDescent="0.25">
      <c r="A19" s="9" t="s">
        <v>96</v>
      </c>
      <c r="B19" s="9" t="s">
        <v>670</v>
      </c>
      <c r="C19" s="9">
        <v>260</v>
      </c>
      <c r="D19" s="9">
        <v>85</v>
      </c>
    </row>
    <row r="20" spans="1:4" x14ac:dyDescent="0.25">
      <c r="A20" s="9" t="s">
        <v>29</v>
      </c>
      <c r="B20" s="9" t="s">
        <v>29</v>
      </c>
      <c r="C20" s="9">
        <v>272</v>
      </c>
      <c r="D20" s="9">
        <v>84</v>
      </c>
    </row>
    <row r="21" spans="1:4" x14ac:dyDescent="0.25">
      <c r="A21" s="9" t="s">
        <v>44</v>
      </c>
      <c r="B21" s="9" t="s">
        <v>44</v>
      </c>
      <c r="C21" s="9">
        <v>393</v>
      </c>
      <c r="D21" s="9">
        <v>84</v>
      </c>
    </row>
    <row r="22" spans="1:4" x14ac:dyDescent="0.25">
      <c r="A22" s="9" t="s">
        <v>101</v>
      </c>
      <c r="B22" s="9" t="s">
        <v>1239</v>
      </c>
      <c r="C22" s="9">
        <v>463</v>
      </c>
      <c r="D22" s="9">
        <v>81</v>
      </c>
    </row>
    <row r="23" spans="1:4" x14ac:dyDescent="0.25">
      <c r="A23" s="9" t="s">
        <v>68</v>
      </c>
      <c r="B23" s="9" t="s">
        <v>632</v>
      </c>
      <c r="C23" s="9">
        <v>429</v>
      </c>
      <c r="D23" s="9">
        <v>80</v>
      </c>
    </row>
    <row r="24" spans="1:4" x14ac:dyDescent="0.25">
      <c r="A24" s="9" t="s">
        <v>21</v>
      </c>
      <c r="B24" s="9" t="s">
        <v>756</v>
      </c>
      <c r="C24" s="9">
        <v>613</v>
      </c>
      <c r="D24" s="9">
        <v>78</v>
      </c>
    </row>
    <row r="25" spans="1:4" x14ac:dyDescent="0.25">
      <c r="A25" s="9" t="s">
        <v>88</v>
      </c>
      <c r="B25" s="9" t="s">
        <v>1212</v>
      </c>
      <c r="C25" s="9">
        <v>517</v>
      </c>
      <c r="D25" s="9">
        <v>78</v>
      </c>
    </row>
    <row r="26" spans="1:4" x14ac:dyDescent="0.25">
      <c r="A26" s="9" t="s">
        <v>7</v>
      </c>
      <c r="B26" s="9" t="s">
        <v>7</v>
      </c>
      <c r="C26" s="9">
        <v>98</v>
      </c>
      <c r="D26" s="9">
        <v>76</v>
      </c>
    </row>
    <row r="27" spans="1:4" x14ac:dyDescent="0.25">
      <c r="A27" s="9" t="s">
        <v>63</v>
      </c>
      <c r="B27" s="9" t="s">
        <v>1067</v>
      </c>
      <c r="C27" s="9">
        <v>592</v>
      </c>
      <c r="D27" s="9">
        <v>76</v>
      </c>
    </row>
    <row r="28" spans="1:4" x14ac:dyDescent="0.25">
      <c r="A28" s="9" t="s">
        <v>56</v>
      </c>
      <c r="B28" s="9" t="s">
        <v>1029</v>
      </c>
      <c r="C28" s="9">
        <v>461</v>
      </c>
      <c r="D28" s="9">
        <v>75</v>
      </c>
    </row>
    <row r="29" spans="1:4" x14ac:dyDescent="0.25">
      <c r="A29" s="9" t="s">
        <v>92</v>
      </c>
      <c r="B29" s="9" t="s">
        <v>1225</v>
      </c>
      <c r="C29" s="9">
        <v>195</v>
      </c>
      <c r="D29" s="9">
        <v>75</v>
      </c>
    </row>
    <row r="30" spans="1:4" x14ac:dyDescent="0.25">
      <c r="A30" s="9" t="s">
        <v>90</v>
      </c>
      <c r="B30" s="9" t="s">
        <v>1223</v>
      </c>
      <c r="C30" s="9">
        <v>178</v>
      </c>
      <c r="D30" s="9">
        <v>74</v>
      </c>
    </row>
    <row r="31" spans="1:4" x14ac:dyDescent="0.25">
      <c r="A31" s="9" t="s">
        <v>98</v>
      </c>
      <c r="B31" s="9" t="s">
        <v>1233</v>
      </c>
      <c r="C31" s="9">
        <v>172</v>
      </c>
      <c r="D31" s="9">
        <v>70</v>
      </c>
    </row>
    <row r="32" spans="1:4" x14ac:dyDescent="0.25">
      <c r="A32" s="9" t="s">
        <v>48</v>
      </c>
      <c r="B32" s="9" t="s">
        <v>921</v>
      </c>
      <c r="C32" s="9">
        <v>351</v>
      </c>
      <c r="D32" s="9">
        <v>66</v>
      </c>
    </row>
    <row r="33" spans="1:4" x14ac:dyDescent="0.25">
      <c r="A33" s="9" t="s">
        <v>103</v>
      </c>
      <c r="B33" s="9" t="s">
        <v>103</v>
      </c>
      <c r="C33" s="9">
        <v>100</v>
      </c>
      <c r="D33" s="9">
        <v>64</v>
      </c>
    </row>
    <row r="34" spans="1:4" x14ac:dyDescent="0.25">
      <c r="A34" s="9" t="s">
        <v>14</v>
      </c>
      <c r="B34" s="9" t="s">
        <v>493</v>
      </c>
      <c r="C34" s="9">
        <v>187</v>
      </c>
      <c r="D34" s="9">
        <v>63</v>
      </c>
    </row>
    <row r="35" spans="1:4" x14ac:dyDescent="0.25">
      <c r="A35" s="9" t="s">
        <v>18</v>
      </c>
      <c r="B35" s="9" t="s">
        <v>742</v>
      </c>
      <c r="C35" s="9">
        <v>196</v>
      </c>
      <c r="D35" s="9">
        <v>63</v>
      </c>
    </row>
    <row r="36" spans="1:4" x14ac:dyDescent="0.25">
      <c r="A36" s="9" t="s">
        <v>30</v>
      </c>
      <c r="B36" s="9" t="s">
        <v>551</v>
      </c>
      <c r="C36" s="9">
        <v>263</v>
      </c>
      <c r="D36" s="9">
        <v>63</v>
      </c>
    </row>
    <row r="37" spans="1:4" x14ac:dyDescent="0.25">
      <c r="A37" s="9" t="s">
        <v>6</v>
      </c>
      <c r="B37" s="9" t="s">
        <v>6</v>
      </c>
      <c r="C37" s="9">
        <v>264</v>
      </c>
      <c r="D37" s="9">
        <v>61</v>
      </c>
    </row>
    <row r="38" spans="1:4" x14ac:dyDescent="0.25">
      <c r="A38" s="9" t="s">
        <v>81</v>
      </c>
      <c r="B38" s="9" t="s">
        <v>643</v>
      </c>
      <c r="C38" s="9">
        <v>169</v>
      </c>
      <c r="D38" s="9">
        <v>59</v>
      </c>
    </row>
    <row r="39" spans="1:4" x14ac:dyDescent="0.25">
      <c r="A39" s="9" t="s">
        <v>11</v>
      </c>
      <c r="B39" s="9" t="s">
        <v>703</v>
      </c>
      <c r="C39" s="9">
        <v>159</v>
      </c>
      <c r="D39" s="9">
        <v>59</v>
      </c>
    </row>
    <row r="40" spans="1:4" x14ac:dyDescent="0.25">
      <c r="A40" s="9" t="s">
        <v>22</v>
      </c>
      <c r="B40" s="9" t="s">
        <v>519</v>
      </c>
      <c r="C40" s="9">
        <v>153</v>
      </c>
      <c r="D40" s="9">
        <v>54</v>
      </c>
    </row>
    <row r="41" spans="1:4" x14ac:dyDescent="0.25">
      <c r="A41" s="9" t="s">
        <v>41</v>
      </c>
      <c r="B41" s="9" t="s">
        <v>841</v>
      </c>
      <c r="C41" s="9">
        <v>146</v>
      </c>
      <c r="D41" s="9">
        <v>50</v>
      </c>
    </row>
    <row r="42" spans="1:4" x14ac:dyDescent="0.25">
      <c r="A42" s="9" t="s">
        <v>57</v>
      </c>
      <c r="B42" s="9" t="s">
        <v>1038</v>
      </c>
      <c r="C42" s="9">
        <v>211</v>
      </c>
      <c r="D42" s="9">
        <v>50</v>
      </c>
    </row>
    <row r="43" spans="1:4" x14ac:dyDescent="0.25">
      <c r="A43" s="9" t="s">
        <v>38</v>
      </c>
      <c r="B43" s="9" t="s">
        <v>837</v>
      </c>
      <c r="C43" s="9">
        <v>90</v>
      </c>
      <c r="D43" s="9">
        <v>29</v>
      </c>
    </row>
    <row r="44" spans="1:4" x14ac:dyDescent="0.25">
      <c r="A44" s="9" t="s">
        <v>10</v>
      </c>
      <c r="B44" s="9" t="s">
        <v>495</v>
      </c>
      <c r="C44" s="9">
        <v>261</v>
      </c>
      <c r="D44" s="9">
        <v>22</v>
      </c>
    </row>
    <row r="45" spans="1:4" x14ac:dyDescent="0.25">
      <c r="A45" s="9" t="s">
        <v>79</v>
      </c>
      <c r="B45" s="9" t="s">
        <v>1150</v>
      </c>
      <c r="C45" s="9">
        <v>213</v>
      </c>
      <c r="D45" s="9">
        <v>22</v>
      </c>
    </row>
    <row r="46" spans="1:4" x14ac:dyDescent="0.25">
      <c r="A46" s="9" t="s">
        <v>15</v>
      </c>
      <c r="B46" s="9" t="s">
        <v>495</v>
      </c>
      <c r="C46" s="9">
        <v>252</v>
      </c>
      <c r="D46" s="9">
        <v>19</v>
      </c>
    </row>
    <row r="47" spans="1:4" x14ac:dyDescent="0.25">
      <c r="A47" s="9" t="s">
        <v>46</v>
      </c>
      <c r="B47" s="9" t="s">
        <v>886</v>
      </c>
      <c r="C47" s="9">
        <v>217</v>
      </c>
      <c r="D47" s="9">
        <v>16</v>
      </c>
    </row>
    <row r="48" spans="1:4" x14ac:dyDescent="0.25">
      <c r="A48" s="9" t="s">
        <v>100</v>
      </c>
      <c r="B48" s="9" t="s">
        <v>1236</v>
      </c>
      <c r="C48" s="9">
        <v>77</v>
      </c>
      <c r="D48" s="9">
        <v>16</v>
      </c>
    </row>
    <row r="49" spans="1:4" x14ac:dyDescent="0.25">
      <c r="A49" s="9" t="s">
        <v>23</v>
      </c>
      <c r="B49" s="9" t="s">
        <v>767</v>
      </c>
      <c r="C49" s="9">
        <v>64</v>
      </c>
      <c r="D49" s="9">
        <v>13</v>
      </c>
    </row>
    <row r="50" spans="1:4" x14ac:dyDescent="0.25">
      <c r="A50" s="9" t="s">
        <v>9</v>
      </c>
      <c r="B50" s="9" t="s">
        <v>689</v>
      </c>
      <c r="C50" s="9">
        <v>725</v>
      </c>
      <c r="D50" s="9">
        <v>83</v>
      </c>
    </row>
    <row r="51" spans="1:4" x14ac:dyDescent="0.25">
      <c r="A51" s="9" t="s">
        <v>12</v>
      </c>
      <c r="B51" s="9" t="s">
        <v>498</v>
      </c>
      <c r="C51" s="9">
        <v>648</v>
      </c>
      <c r="D51" s="9">
        <v>81</v>
      </c>
    </row>
    <row r="52" spans="1:4" x14ac:dyDescent="0.25">
      <c r="A52" s="9" t="s">
        <v>13</v>
      </c>
      <c r="B52" s="15" t="s">
        <v>503</v>
      </c>
      <c r="C52" s="9">
        <v>430</v>
      </c>
      <c r="D52" s="9">
        <v>72</v>
      </c>
    </row>
    <row r="53" spans="1:4" x14ac:dyDescent="0.25">
      <c r="A53" s="9" t="s">
        <v>16</v>
      </c>
      <c r="B53" s="9" t="s">
        <v>514</v>
      </c>
      <c r="C53" s="9">
        <v>784</v>
      </c>
      <c r="D53" s="9">
        <v>87</v>
      </c>
    </row>
    <row r="54" spans="1:4" x14ac:dyDescent="0.25">
      <c r="A54" s="9" t="s">
        <v>17</v>
      </c>
      <c r="B54" s="9" t="s">
        <v>740</v>
      </c>
      <c r="C54" s="9">
        <v>124</v>
      </c>
      <c r="D54" s="9">
        <v>63</v>
      </c>
    </row>
    <row r="55" spans="1:4" x14ac:dyDescent="0.25">
      <c r="A55" s="9" t="s">
        <v>19</v>
      </c>
      <c r="B55" s="9" t="s">
        <v>755</v>
      </c>
      <c r="C55" s="9">
        <v>769</v>
      </c>
      <c r="D55" s="9">
        <v>86</v>
      </c>
    </row>
    <row r="56" spans="1:4" x14ac:dyDescent="0.25">
      <c r="A56" s="9" t="s">
        <v>20</v>
      </c>
      <c r="B56" s="9" t="s">
        <v>518</v>
      </c>
      <c r="C56" s="9">
        <v>200</v>
      </c>
      <c r="D56" s="9">
        <v>63</v>
      </c>
    </row>
    <row r="57" spans="1:4" x14ac:dyDescent="0.25">
      <c r="A57" s="9" t="s">
        <v>24</v>
      </c>
      <c r="B57" s="9" t="s">
        <v>770</v>
      </c>
      <c r="C57" s="9">
        <v>802</v>
      </c>
      <c r="D57" s="9">
        <v>83</v>
      </c>
    </row>
    <row r="58" spans="1:4" x14ac:dyDescent="0.25">
      <c r="A58" s="9" t="s">
        <v>25</v>
      </c>
      <c r="B58" s="9" t="s">
        <v>779</v>
      </c>
      <c r="C58" s="9">
        <v>159</v>
      </c>
      <c r="D58" s="9">
        <v>65</v>
      </c>
    </row>
    <row r="59" spans="1:4" x14ac:dyDescent="0.25">
      <c r="A59" s="9" t="s">
        <v>26</v>
      </c>
      <c r="B59" s="9" t="s">
        <v>546</v>
      </c>
      <c r="C59" s="9">
        <v>94</v>
      </c>
      <c r="D59" s="9">
        <v>61</v>
      </c>
    </row>
    <row r="60" spans="1:4" x14ac:dyDescent="0.25">
      <c r="A60" s="9" t="s">
        <v>28</v>
      </c>
      <c r="B60" s="9" t="s">
        <v>519</v>
      </c>
      <c r="C60" s="9">
        <v>507</v>
      </c>
      <c r="D60" s="9">
        <v>73</v>
      </c>
    </row>
    <row r="61" spans="1:4" x14ac:dyDescent="0.25">
      <c r="A61" s="9" t="s">
        <v>31</v>
      </c>
      <c r="B61" s="9" t="s">
        <v>814</v>
      </c>
      <c r="C61" s="9">
        <v>194</v>
      </c>
      <c r="D61" s="9">
        <v>64</v>
      </c>
    </row>
    <row r="62" spans="1:4" x14ac:dyDescent="0.25">
      <c r="A62" s="9" t="s">
        <v>32</v>
      </c>
      <c r="B62" s="9" t="s">
        <v>817</v>
      </c>
      <c r="C62" s="9">
        <v>163</v>
      </c>
      <c r="D62" s="9">
        <v>61</v>
      </c>
    </row>
    <row r="63" spans="1:4" x14ac:dyDescent="0.25">
      <c r="A63" s="9" t="s">
        <v>33</v>
      </c>
      <c r="B63" s="9" t="s">
        <v>823</v>
      </c>
      <c r="C63" s="9">
        <v>727</v>
      </c>
      <c r="D63" s="9">
        <v>87</v>
      </c>
    </row>
    <row r="64" spans="1:4" x14ac:dyDescent="0.25">
      <c r="A64" s="9" t="s">
        <v>34</v>
      </c>
      <c r="B64" s="9" t="s">
        <v>558</v>
      </c>
      <c r="C64" s="9">
        <v>463</v>
      </c>
      <c r="D64" s="9">
        <v>76</v>
      </c>
    </row>
    <row r="65" spans="1:4" x14ac:dyDescent="0.25">
      <c r="A65" s="9" t="s">
        <v>36</v>
      </c>
      <c r="B65" s="9" t="s">
        <v>36</v>
      </c>
      <c r="C65" s="9">
        <v>178</v>
      </c>
      <c r="D65" s="9">
        <v>73</v>
      </c>
    </row>
    <row r="66" spans="1:4" x14ac:dyDescent="0.25">
      <c r="A66" s="9" t="s">
        <v>37</v>
      </c>
      <c r="B66" s="9" t="s">
        <v>539</v>
      </c>
      <c r="C66" s="9">
        <v>430</v>
      </c>
      <c r="D66" s="9">
        <v>70</v>
      </c>
    </row>
    <row r="67" spans="1:4" x14ac:dyDescent="0.25">
      <c r="A67" s="9" t="s">
        <v>39</v>
      </c>
      <c r="B67" s="9" t="s">
        <v>519</v>
      </c>
      <c r="C67" s="9">
        <v>253</v>
      </c>
      <c r="D67" s="9">
        <v>75</v>
      </c>
    </row>
    <row r="68" spans="1:4" x14ac:dyDescent="0.25">
      <c r="A68" s="9" t="s">
        <v>42</v>
      </c>
      <c r="B68" s="9" t="s">
        <v>42</v>
      </c>
      <c r="C68" s="9">
        <v>262</v>
      </c>
      <c r="D68" s="9">
        <v>75</v>
      </c>
    </row>
    <row r="69" spans="1:4" x14ac:dyDescent="0.25">
      <c r="A69" s="9" t="s">
        <v>43</v>
      </c>
      <c r="B69" s="9" t="s">
        <v>562</v>
      </c>
      <c r="C69" s="9">
        <v>385</v>
      </c>
      <c r="D69" s="9">
        <v>67</v>
      </c>
    </row>
    <row r="70" spans="1:4" x14ac:dyDescent="0.25">
      <c r="A70" s="9" t="s">
        <v>45</v>
      </c>
      <c r="B70" s="9" t="s">
        <v>881</v>
      </c>
      <c r="C70" s="9">
        <v>545</v>
      </c>
      <c r="D70" s="9">
        <v>87</v>
      </c>
    </row>
    <row r="71" spans="1:4" x14ac:dyDescent="0.25">
      <c r="A71" s="9" t="s">
        <v>47</v>
      </c>
      <c r="B71" s="9" t="s">
        <v>576</v>
      </c>
      <c r="C71" s="9">
        <v>498</v>
      </c>
      <c r="D71" s="9">
        <v>69</v>
      </c>
    </row>
    <row r="72" spans="1:4" x14ac:dyDescent="0.25">
      <c r="A72" s="9" t="s">
        <v>50</v>
      </c>
      <c r="B72" s="9" t="s">
        <v>577</v>
      </c>
      <c r="C72" s="9">
        <v>830</v>
      </c>
      <c r="D72" s="9">
        <v>83</v>
      </c>
    </row>
    <row r="73" spans="1:4" x14ac:dyDescent="0.25">
      <c r="A73" s="9" t="s">
        <v>51</v>
      </c>
      <c r="B73" s="9" t="s">
        <v>954</v>
      </c>
      <c r="C73" s="9">
        <v>843</v>
      </c>
      <c r="D73" s="9">
        <v>84</v>
      </c>
    </row>
    <row r="74" spans="1:4" x14ac:dyDescent="0.25">
      <c r="A74" s="9" t="s">
        <v>52</v>
      </c>
      <c r="B74" s="9" t="s">
        <v>972</v>
      </c>
      <c r="C74" s="9">
        <v>569</v>
      </c>
      <c r="D74" s="9">
        <v>59</v>
      </c>
    </row>
    <row r="75" spans="1:4" x14ac:dyDescent="0.25">
      <c r="A75" s="9" t="s">
        <v>53</v>
      </c>
      <c r="B75" s="9" t="s">
        <v>982</v>
      </c>
      <c r="C75" s="9">
        <v>364</v>
      </c>
      <c r="D75" s="9">
        <v>75</v>
      </c>
    </row>
    <row r="76" spans="1:4" x14ac:dyDescent="0.25">
      <c r="A76" s="9" t="s">
        <v>54</v>
      </c>
      <c r="B76" s="9" t="s">
        <v>598</v>
      </c>
      <c r="C76" s="9">
        <v>438</v>
      </c>
      <c r="D76" s="9">
        <v>70</v>
      </c>
    </row>
    <row r="77" spans="1:4" x14ac:dyDescent="0.25">
      <c r="A77" s="9" t="s">
        <v>55</v>
      </c>
      <c r="B77" s="9" t="s">
        <v>609</v>
      </c>
      <c r="C77" s="9">
        <v>741</v>
      </c>
      <c r="D77" s="9">
        <v>83</v>
      </c>
    </row>
    <row r="78" spans="1:4" x14ac:dyDescent="0.25">
      <c r="A78" s="9" t="s">
        <v>58</v>
      </c>
      <c r="B78" s="9" t="s">
        <v>987</v>
      </c>
      <c r="C78" s="9">
        <v>790</v>
      </c>
      <c r="D78" s="9">
        <v>84</v>
      </c>
    </row>
    <row r="79" spans="1:4" x14ac:dyDescent="0.25">
      <c r="A79" s="9" t="s">
        <v>60</v>
      </c>
      <c r="B79" s="9" t="s">
        <v>1057</v>
      </c>
      <c r="C79" s="9">
        <v>261</v>
      </c>
      <c r="D79" s="9">
        <v>81</v>
      </c>
    </row>
    <row r="80" spans="1:4" x14ac:dyDescent="0.25">
      <c r="A80" s="9" t="s">
        <v>61</v>
      </c>
      <c r="B80" s="9" t="s">
        <v>61</v>
      </c>
      <c r="C80" s="9">
        <v>718</v>
      </c>
      <c r="D80" s="9">
        <v>87</v>
      </c>
    </row>
    <row r="81" spans="1:4" x14ac:dyDescent="0.25">
      <c r="A81" s="9" t="s">
        <v>62</v>
      </c>
      <c r="B81" s="9" t="s">
        <v>1066</v>
      </c>
      <c r="C81" s="9">
        <v>641</v>
      </c>
      <c r="D81" s="9">
        <v>83</v>
      </c>
    </row>
    <row r="82" spans="1:4" x14ac:dyDescent="0.25">
      <c r="A82" s="9" t="s">
        <v>64</v>
      </c>
      <c r="B82" s="9" t="s">
        <v>628</v>
      </c>
      <c r="C82" s="9">
        <v>760</v>
      </c>
      <c r="D82" s="9">
        <v>88</v>
      </c>
    </row>
    <row r="83" spans="1:4" x14ac:dyDescent="0.25">
      <c r="A83" s="9" t="s">
        <v>65</v>
      </c>
      <c r="B83" s="9" t="s">
        <v>65</v>
      </c>
      <c r="C83" s="9">
        <v>830</v>
      </c>
      <c r="D83" s="9">
        <v>85</v>
      </c>
    </row>
    <row r="84" spans="1:4" x14ac:dyDescent="0.25">
      <c r="A84" s="9" t="s">
        <v>66</v>
      </c>
      <c r="B84" s="9" t="s">
        <v>1076</v>
      </c>
      <c r="C84" s="9">
        <v>819</v>
      </c>
      <c r="D84" s="9">
        <v>85</v>
      </c>
    </row>
    <row r="85" spans="1:4" x14ac:dyDescent="0.25">
      <c r="A85" s="9" t="s">
        <v>67</v>
      </c>
      <c r="B85" s="9" t="s">
        <v>67</v>
      </c>
      <c r="C85" s="9">
        <v>822</v>
      </c>
      <c r="D85" s="9">
        <v>88</v>
      </c>
    </row>
    <row r="86" spans="1:4" x14ac:dyDescent="0.25">
      <c r="A86" s="9" t="s">
        <v>69</v>
      </c>
      <c r="B86" s="9" t="s">
        <v>1110</v>
      </c>
      <c r="C86" s="9">
        <v>662</v>
      </c>
      <c r="D86" s="9">
        <v>86</v>
      </c>
    </row>
    <row r="87" spans="1:4" x14ac:dyDescent="0.25">
      <c r="A87" s="9" t="s">
        <v>72</v>
      </c>
      <c r="B87" s="9" t="s">
        <v>1119</v>
      </c>
      <c r="C87" s="9">
        <v>801</v>
      </c>
      <c r="D87" s="9">
        <v>87</v>
      </c>
    </row>
    <row r="88" spans="1:4" x14ac:dyDescent="0.25">
      <c r="A88" s="9" t="s">
        <v>73</v>
      </c>
      <c r="B88" s="9" t="s">
        <v>73</v>
      </c>
      <c r="C88" s="9">
        <v>542</v>
      </c>
      <c r="D88" s="9">
        <v>75</v>
      </c>
    </row>
    <row r="89" spans="1:4" x14ac:dyDescent="0.25">
      <c r="A89" s="9" t="s">
        <v>76</v>
      </c>
      <c r="B89" s="9" t="s">
        <v>1142</v>
      </c>
      <c r="C89" s="9">
        <v>689</v>
      </c>
      <c r="D89" s="9">
        <v>82</v>
      </c>
    </row>
    <row r="90" spans="1:4" x14ac:dyDescent="0.25">
      <c r="A90" s="9" t="s">
        <v>78</v>
      </c>
      <c r="B90" s="9" t="s">
        <v>1149</v>
      </c>
      <c r="C90" s="9">
        <v>695</v>
      </c>
      <c r="D90" s="9">
        <v>86</v>
      </c>
    </row>
    <row r="91" spans="1:4" x14ac:dyDescent="0.25">
      <c r="A91" s="9" t="s">
        <v>80</v>
      </c>
      <c r="B91" s="9" t="s">
        <v>1156</v>
      </c>
      <c r="C91" s="9">
        <v>418</v>
      </c>
      <c r="D91" s="9">
        <v>69</v>
      </c>
    </row>
    <row r="92" spans="1:4" x14ac:dyDescent="0.25">
      <c r="A92" s="9" t="s">
        <v>82</v>
      </c>
      <c r="B92" s="9" t="s">
        <v>82</v>
      </c>
      <c r="C92" s="9">
        <v>201</v>
      </c>
      <c r="D92" s="9">
        <v>36</v>
      </c>
    </row>
    <row r="93" spans="1:4" x14ac:dyDescent="0.25">
      <c r="A93" s="9" t="s">
        <v>84</v>
      </c>
      <c r="B93" s="9" t="s">
        <v>1186</v>
      </c>
      <c r="C93" s="9">
        <v>510</v>
      </c>
      <c r="D93" s="9">
        <v>69</v>
      </c>
    </row>
    <row r="94" spans="1:4" x14ac:dyDescent="0.25">
      <c r="A94" s="9" t="s">
        <v>86</v>
      </c>
      <c r="B94" s="9" t="s">
        <v>662</v>
      </c>
      <c r="C94" s="9">
        <v>613</v>
      </c>
      <c r="D94" s="9">
        <v>82</v>
      </c>
    </row>
    <row r="95" spans="1:4" x14ac:dyDescent="0.25">
      <c r="A95" s="9" t="s">
        <v>87</v>
      </c>
      <c r="B95" s="9" t="s">
        <v>669</v>
      </c>
      <c r="C95" s="9">
        <v>47</v>
      </c>
      <c r="D95" s="9">
        <v>21</v>
      </c>
    </row>
    <row r="96" spans="1:4" x14ac:dyDescent="0.25">
      <c r="A96" s="9" t="s">
        <v>89</v>
      </c>
      <c r="B96" s="9" t="s">
        <v>1219</v>
      </c>
      <c r="C96" s="9">
        <v>613</v>
      </c>
      <c r="D96" s="9">
        <v>84</v>
      </c>
    </row>
    <row r="97" spans="1:4" x14ac:dyDescent="0.25">
      <c r="A97" s="9" t="s">
        <v>91</v>
      </c>
      <c r="B97" s="9" t="s">
        <v>1224</v>
      </c>
      <c r="C97" s="9">
        <v>438</v>
      </c>
      <c r="D97" s="9">
        <v>66</v>
      </c>
    </row>
    <row r="98" spans="1:4" x14ac:dyDescent="0.25">
      <c r="A98" s="9" t="s">
        <v>93</v>
      </c>
      <c r="B98" s="9" t="s">
        <v>93</v>
      </c>
      <c r="C98" s="9">
        <v>784</v>
      </c>
      <c r="D98" s="9">
        <v>83</v>
      </c>
    </row>
    <row r="99" spans="1:4" x14ac:dyDescent="0.25">
      <c r="A99" s="9" t="s">
        <v>94</v>
      </c>
      <c r="B99" s="9" t="s">
        <v>648</v>
      </c>
      <c r="C99" s="9">
        <v>736</v>
      </c>
      <c r="D99" s="9">
        <v>89</v>
      </c>
    </row>
    <row r="100" spans="1:4" x14ac:dyDescent="0.25">
      <c r="A100" s="9" t="s">
        <v>95</v>
      </c>
      <c r="B100" s="9" t="s">
        <v>651</v>
      </c>
      <c r="C100" s="9">
        <v>232</v>
      </c>
      <c r="D100" s="9">
        <v>64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8" sqref="G28"/>
    </sheetView>
  </sheetViews>
  <sheetFormatPr defaultRowHeight="15" x14ac:dyDescent="0.25"/>
  <cols>
    <col min="1" max="2" width="23.5703125" customWidth="1"/>
    <col min="3" max="3" width="7.7109375" style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6</v>
      </c>
      <c r="B2" t="s">
        <v>3</v>
      </c>
      <c r="C2" s="1">
        <v>0.29758594535083799</v>
      </c>
    </row>
    <row r="3" spans="1:3" x14ac:dyDescent="0.25">
      <c r="A3" t="s">
        <v>7</v>
      </c>
      <c r="B3" t="s">
        <v>3</v>
      </c>
      <c r="C3" s="1">
        <v>0.29046082308644</v>
      </c>
    </row>
    <row r="4" spans="1:3" x14ac:dyDescent="0.25">
      <c r="A4" t="s">
        <v>8</v>
      </c>
      <c r="B4" t="s">
        <v>3</v>
      </c>
      <c r="C4" s="1">
        <v>0.31024461482956001</v>
      </c>
    </row>
    <row r="5" spans="1:3" x14ac:dyDescent="0.25">
      <c r="A5" t="s">
        <v>9</v>
      </c>
      <c r="B5" t="s">
        <v>3</v>
      </c>
      <c r="C5" s="1">
        <v>0.29168057630208399</v>
      </c>
    </row>
    <row r="6" spans="1:3" x14ac:dyDescent="0.25">
      <c r="A6" t="s">
        <v>10</v>
      </c>
      <c r="B6" t="s">
        <v>3</v>
      </c>
      <c r="C6" s="1">
        <v>0.29364813673940299</v>
      </c>
    </row>
    <row r="7" spans="1:3" x14ac:dyDescent="0.25">
      <c r="A7" t="s">
        <v>11</v>
      </c>
      <c r="B7" t="s">
        <v>3</v>
      </c>
      <c r="C7" s="1">
        <v>0.29635088930969999</v>
      </c>
    </row>
    <row r="8" spans="1:3" x14ac:dyDescent="0.25">
      <c r="A8" t="s">
        <v>12</v>
      </c>
      <c r="B8" t="s">
        <v>3</v>
      </c>
      <c r="C8" s="1">
        <v>0.30721529122531399</v>
      </c>
    </row>
    <row r="9" spans="1:3" x14ac:dyDescent="0.25">
      <c r="A9" t="s">
        <v>13</v>
      </c>
      <c r="B9" t="s">
        <v>3</v>
      </c>
      <c r="C9" s="1">
        <v>0.29935378857957501</v>
      </c>
    </row>
    <row r="10" spans="1:3" x14ac:dyDescent="0.25">
      <c r="A10" t="s">
        <v>14</v>
      </c>
      <c r="B10" t="s">
        <v>3</v>
      </c>
      <c r="C10" s="1">
        <v>0.29268562802247</v>
      </c>
    </row>
    <row r="11" spans="1:3" x14ac:dyDescent="0.25">
      <c r="A11" t="s">
        <v>15</v>
      </c>
      <c r="B11" t="s">
        <v>3</v>
      </c>
      <c r="C11" s="1">
        <v>0.29899240910918601</v>
      </c>
    </row>
    <row r="12" spans="1:3" x14ac:dyDescent="0.25">
      <c r="A12" t="s">
        <v>16</v>
      </c>
      <c r="B12" t="s">
        <v>3</v>
      </c>
      <c r="C12" s="1">
        <v>0.29670799946750898</v>
      </c>
    </row>
    <row r="13" spans="1:3" x14ac:dyDescent="0.25">
      <c r="A13" t="s">
        <v>17</v>
      </c>
      <c r="B13" t="s">
        <v>3</v>
      </c>
      <c r="C13" s="1">
        <v>0.29333606908618698</v>
      </c>
    </row>
    <row r="14" spans="1:3" x14ac:dyDescent="0.25">
      <c r="A14" t="s">
        <v>18</v>
      </c>
      <c r="B14" t="s">
        <v>3</v>
      </c>
      <c r="C14" s="1">
        <v>0.29729539969933899</v>
      </c>
    </row>
    <row r="15" spans="1:3" x14ac:dyDescent="0.25">
      <c r="A15" t="s">
        <v>19</v>
      </c>
      <c r="B15" t="s">
        <v>3</v>
      </c>
      <c r="C15" s="1">
        <v>0.29263038032321198</v>
      </c>
    </row>
    <row r="16" spans="1:3" x14ac:dyDescent="0.25">
      <c r="A16" t="s">
        <v>20</v>
      </c>
      <c r="B16" t="s">
        <v>3</v>
      </c>
      <c r="C16" s="1">
        <v>0.29113400756365299</v>
      </c>
    </row>
    <row r="17" spans="1:3" x14ac:dyDescent="0.25">
      <c r="A17" t="s">
        <v>21</v>
      </c>
      <c r="B17" t="s">
        <v>3</v>
      </c>
      <c r="C17" s="1">
        <v>0.30306048674945202</v>
      </c>
    </row>
    <row r="18" spans="1:3" x14ac:dyDescent="0.25">
      <c r="A18" t="s">
        <v>22</v>
      </c>
      <c r="B18" t="s">
        <v>3</v>
      </c>
      <c r="C18" s="1">
        <v>0.292837004968172</v>
      </c>
    </row>
    <row r="19" spans="1:3" x14ac:dyDescent="0.25">
      <c r="A19" t="s">
        <v>23</v>
      </c>
      <c r="B19" t="s">
        <v>3</v>
      </c>
      <c r="C19" s="1">
        <v>0.28952798512814198</v>
      </c>
    </row>
    <row r="20" spans="1:3" x14ac:dyDescent="0.25">
      <c r="A20" t="s">
        <v>24</v>
      </c>
      <c r="B20" t="s">
        <v>3</v>
      </c>
      <c r="C20" s="1">
        <v>0.29240686278970501</v>
      </c>
    </row>
    <row r="21" spans="1:3" x14ac:dyDescent="0.25">
      <c r="A21" t="s">
        <v>25</v>
      </c>
      <c r="B21" t="s">
        <v>3</v>
      </c>
      <c r="C21" s="1">
        <v>0.29280860209630599</v>
      </c>
    </row>
    <row r="22" spans="1:3" x14ac:dyDescent="0.25">
      <c r="A22" t="s">
        <v>26</v>
      </c>
      <c r="B22" t="s">
        <v>3</v>
      </c>
      <c r="C22" s="1">
        <v>0.29043237322274401</v>
      </c>
    </row>
    <row r="23" spans="1:3" x14ac:dyDescent="0.25">
      <c r="A23" t="s">
        <v>27</v>
      </c>
      <c r="B23" t="s">
        <v>3</v>
      </c>
      <c r="C23" s="1">
        <v>0.319582254486104</v>
      </c>
    </row>
    <row r="24" spans="1:3" x14ac:dyDescent="0.25">
      <c r="A24" t="s">
        <v>28</v>
      </c>
      <c r="B24" t="s">
        <v>3</v>
      </c>
      <c r="C24" s="1">
        <v>0.29244011845086199</v>
      </c>
    </row>
    <row r="25" spans="1:3" x14ac:dyDescent="0.25">
      <c r="A25" t="s">
        <v>29</v>
      </c>
      <c r="B25" t="s">
        <v>3</v>
      </c>
      <c r="C25" s="1">
        <v>0.31560375322161399</v>
      </c>
    </row>
    <row r="26" spans="1:3" x14ac:dyDescent="0.25">
      <c r="A26" t="s">
        <v>30</v>
      </c>
      <c r="B26" t="s">
        <v>3</v>
      </c>
      <c r="C26" s="1">
        <v>0.29171203601210299</v>
      </c>
    </row>
    <row r="27" spans="1:3" x14ac:dyDescent="0.25">
      <c r="A27" t="s">
        <v>31</v>
      </c>
      <c r="B27" t="s">
        <v>3</v>
      </c>
      <c r="C27" s="1">
        <v>0.29043049438852497</v>
      </c>
    </row>
    <row r="28" spans="1:3" x14ac:dyDescent="0.25">
      <c r="A28" t="s">
        <v>32</v>
      </c>
      <c r="B28" t="s">
        <v>3</v>
      </c>
      <c r="C28" s="1">
        <v>0.29148653218328602</v>
      </c>
    </row>
    <row r="29" spans="1:3" x14ac:dyDescent="0.25">
      <c r="A29" t="s">
        <v>33</v>
      </c>
      <c r="B29" t="s">
        <v>3</v>
      </c>
      <c r="C29" s="1">
        <v>0.29460683655450098</v>
      </c>
    </row>
    <row r="30" spans="1:3" x14ac:dyDescent="0.25">
      <c r="A30" t="s">
        <v>34</v>
      </c>
      <c r="B30" t="s">
        <v>3</v>
      </c>
      <c r="C30" s="1">
        <v>0.29876722635151598</v>
      </c>
    </row>
    <row r="31" spans="1:3" x14ac:dyDescent="0.25">
      <c r="A31" t="s">
        <v>35</v>
      </c>
      <c r="B31" t="s">
        <v>3</v>
      </c>
      <c r="C31" s="1">
        <v>0.31165399551067302</v>
      </c>
    </row>
    <row r="32" spans="1:3" x14ac:dyDescent="0.25">
      <c r="A32" t="s">
        <v>36</v>
      </c>
      <c r="B32" t="s">
        <v>3</v>
      </c>
      <c r="C32" s="1">
        <v>0.30032471975651298</v>
      </c>
    </row>
    <row r="33" spans="1:3" x14ac:dyDescent="0.25">
      <c r="A33" t="s">
        <v>37</v>
      </c>
      <c r="B33" t="s">
        <v>3</v>
      </c>
      <c r="C33" s="1">
        <v>0.29783560604341902</v>
      </c>
    </row>
    <row r="34" spans="1:3" x14ac:dyDescent="0.25">
      <c r="A34" t="s">
        <v>38</v>
      </c>
      <c r="B34" t="s">
        <v>3</v>
      </c>
      <c r="C34" s="1">
        <v>0.31026578350165601</v>
      </c>
    </row>
    <row r="35" spans="1:3" x14ac:dyDescent="0.25">
      <c r="A35" t="s">
        <v>39</v>
      </c>
      <c r="B35" t="s">
        <v>3</v>
      </c>
      <c r="C35" s="1">
        <v>0.29557704999698903</v>
      </c>
    </row>
    <row r="36" spans="1:3" x14ac:dyDescent="0.25">
      <c r="A36" t="s">
        <v>40</v>
      </c>
      <c r="B36" t="s">
        <v>3</v>
      </c>
      <c r="C36" s="1">
        <v>0.31876217520783101</v>
      </c>
    </row>
    <row r="37" spans="1:3" x14ac:dyDescent="0.25">
      <c r="A37" t="s">
        <v>41</v>
      </c>
      <c r="B37" t="s">
        <v>3</v>
      </c>
      <c r="C37" s="1">
        <v>0.29087947877273301</v>
      </c>
    </row>
    <row r="38" spans="1:3" x14ac:dyDescent="0.25">
      <c r="A38" t="s">
        <v>42</v>
      </c>
      <c r="B38" t="s">
        <v>3</v>
      </c>
      <c r="C38" s="1">
        <v>0.29240595199802899</v>
      </c>
    </row>
    <row r="39" spans="1:3" x14ac:dyDescent="0.25">
      <c r="A39" t="s">
        <v>43</v>
      </c>
      <c r="B39" t="s">
        <v>3</v>
      </c>
      <c r="C39" s="1">
        <v>0.30127108525149299</v>
      </c>
    </row>
    <row r="40" spans="1:3" x14ac:dyDescent="0.25">
      <c r="A40" t="s">
        <v>44</v>
      </c>
      <c r="B40" t="s">
        <v>3</v>
      </c>
      <c r="C40" s="1">
        <v>0.30862430586374701</v>
      </c>
    </row>
    <row r="41" spans="1:3" x14ac:dyDescent="0.25">
      <c r="A41" t="s">
        <v>45</v>
      </c>
      <c r="B41" t="s">
        <v>3</v>
      </c>
      <c r="C41" s="1">
        <v>0.302704582946558</v>
      </c>
    </row>
    <row r="42" spans="1:3" x14ac:dyDescent="0.25">
      <c r="A42" t="s">
        <v>46</v>
      </c>
      <c r="B42" t="s">
        <v>3</v>
      </c>
      <c r="C42" s="1">
        <v>0.29355409980004399</v>
      </c>
    </row>
    <row r="43" spans="1:3" x14ac:dyDescent="0.25">
      <c r="A43" t="s">
        <v>47</v>
      </c>
      <c r="B43" t="s">
        <v>3</v>
      </c>
      <c r="C43" s="1">
        <v>0.290481028496891</v>
      </c>
    </row>
    <row r="44" spans="1:3" x14ac:dyDescent="0.25">
      <c r="A44" t="s">
        <v>48</v>
      </c>
      <c r="B44" t="s">
        <v>3</v>
      </c>
      <c r="C44" s="1">
        <v>0.30893963809876102</v>
      </c>
    </row>
    <row r="45" spans="1:3" x14ac:dyDescent="0.25">
      <c r="A45" t="s">
        <v>49</v>
      </c>
      <c r="B45" t="s">
        <v>3</v>
      </c>
      <c r="C45" s="1">
        <v>0.31694553020260702</v>
      </c>
    </row>
    <row r="46" spans="1:3" x14ac:dyDescent="0.25">
      <c r="A46" t="s">
        <v>50</v>
      </c>
      <c r="B46" t="s">
        <v>3</v>
      </c>
      <c r="C46" s="1">
        <v>0.29153762858549098</v>
      </c>
    </row>
    <row r="47" spans="1:3" x14ac:dyDescent="0.25">
      <c r="A47" t="s">
        <v>51</v>
      </c>
      <c r="B47" t="s">
        <v>3</v>
      </c>
      <c r="C47" s="1">
        <v>0.299539042661147</v>
      </c>
    </row>
    <row r="48" spans="1:3" x14ac:dyDescent="0.25">
      <c r="A48" t="s">
        <v>52</v>
      </c>
      <c r="B48" t="s">
        <v>3</v>
      </c>
      <c r="C48" s="1">
        <v>0.28915646004649198</v>
      </c>
    </row>
    <row r="49" spans="1:3" x14ac:dyDescent="0.25">
      <c r="A49" t="s">
        <v>53</v>
      </c>
      <c r="B49" t="s">
        <v>3</v>
      </c>
      <c r="C49" s="1">
        <v>0.30174960091595598</v>
      </c>
    </row>
    <row r="50" spans="1:3" x14ac:dyDescent="0.25">
      <c r="A50" t="s">
        <v>54</v>
      </c>
      <c r="B50" t="s">
        <v>3</v>
      </c>
      <c r="C50" s="1">
        <v>0.29804717137574499</v>
      </c>
    </row>
    <row r="51" spans="1:3" x14ac:dyDescent="0.25">
      <c r="A51" t="s">
        <v>55</v>
      </c>
      <c r="B51" t="s">
        <v>3</v>
      </c>
      <c r="C51" s="1">
        <v>0.289322249283336</v>
      </c>
    </row>
    <row r="52" spans="1:3" x14ac:dyDescent="0.25">
      <c r="A52" t="s">
        <v>56</v>
      </c>
      <c r="B52" t="s">
        <v>3</v>
      </c>
      <c r="C52" s="1">
        <v>0.30574102193227898</v>
      </c>
    </row>
    <row r="53" spans="1:3" x14ac:dyDescent="0.25">
      <c r="A53" t="s">
        <v>57</v>
      </c>
      <c r="B53" t="s">
        <v>3</v>
      </c>
      <c r="C53" s="1">
        <v>0.29514618123779002</v>
      </c>
    </row>
    <row r="54" spans="1:3" x14ac:dyDescent="0.25">
      <c r="A54" t="s">
        <v>58</v>
      </c>
      <c r="B54" t="s">
        <v>3</v>
      </c>
      <c r="C54" s="1">
        <v>0.290423641625706</v>
      </c>
    </row>
    <row r="55" spans="1:3" x14ac:dyDescent="0.25">
      <c r="A55" t="s">
        <v>59</v>
      </c>
      <c r="B55" t="s">
        <v>3</v>
      </c>
      <c r="C55" s="1">
        <v>0.31890391673596002</v>
      </c>
    </row>
    <row r="56" spans="1:3" x14ac:dyDescent="0.25">
      <c r="A56" t="s">
        <v>60</v>
      </c>
      <c r="B56" t="s">
        <v>3</v>
      </c>
      <c r="C56" s="1">
        <v>0.29030527480304302</v>
      </c>
    </row>
    <row r="57" spans="1:3" x14ac:dyDescent="0.25">
      <c r="A57" t="s">
        <v>61</v>
      </c>
      <c r="B57" t="s">
        <v>3</v>
      </c>
      <c r="C57" s="1">
        <v>0.29910392176487299</v>
      </c>
    </row>
    <row r="58" spans="1:3" x14ac:dyDescent="0.25">
      <c r="A58" t="s">
        <v>62</v>
      </c>
      <c r="B58" t="s">
        <v>3</v>
      </c>
      <c r="C58" s="1">
        <v>0.301038991532661</v>
      </c>
    </row>
    <row r="59" spans="1:3" x14ac:dyDescent="0.25">
      <c r="A59" t="s">
        <v>63</v>
      </c>
      <c r="B59" t="s">
        <v>3</v>
      </c>
      <c r="C59" s="1">
        <v>0.30373433196639699</v>
      </c>
    </row>
    <row r="60" spans="1:3" x14ac:dyDescent="0.25">
      <c r="A60" t="s">
        <v>64</v>
      </c>
      <c r="B60" t="s">
        <v>3</v>
      </c>
      <c r="C60" s="1">
        <v>0.306797771901058</v>
      </c>
    </row>
    <row r="61" spans="1:3" x14ac:dyDescent="0.25">
      <c r="A61" t="s">
        <v>65</v>
      </c>
      <c r="B61" t="s">
        <v>3</v>
      </c>
      <c r="C61" s="1">
        <v>0.29589435624092503</v>
      </c>
    </row>
    <row r="62" spans="1:3" x14ac:dyDescent="0.25">
      <c r="A62" t="s">
        <v>66</v>
      </c>
      <c r="B62" t="s">
        <v>3</v>
      </c>
      <c r="C62" s="1">
        <v>0.29486347171604099</v>
      </c>
    </row>
    <row r="63" spans="1:3" x14ac:dyDescent="0.25">
      <c r="A63" t="s">
        <v>67</v>
      </c>
      <c r="B63" t="s">
        <v>3</v>
      </c>
      <c r="C63" s="1">
        <v>0.30585824244436199</v>
      </c>
    </row>
    <row r="64" spans="1:3" x14ac:dyDescent="0.25">
      <c r="A64" t="s">
        <v>68</v>
      </c>
      <c r="B64" t="s">
        <v>3</v>
      </c>
      <c r="C64" s="1">
        <v>0.31573154164505302</v>
      </c>
    </row>
    <row r="65" spans="1:3" x14ac:dyDescent="0.25">
      <c r="A65" t="s">
        <v>69</v>
      </c>
      <c r="B65" t="s">
        <v>3</v>
      </c>
      <c r="C65" s="1">
        <v>0.29229489258799202</v>
      </c>
    </row>
    <row r="66" spans="1:3" x14ac:dyDescent="0.25">
      <c r="A66" t="s">
        <v>70</v>
      </c>
      <c r="B66" t="s">
        <v>3</v>
      </c>
      <c r="C66" s="1">
        <v>0.31823504508642397</v>
      </c>
    </row>
    <row r="67" spans="1:3" x14ac:dyDescent="0.25">
      <c r="A67" t="s">
        <v>71</v>
      </c>
      <c r="B67" t="s">
        <v>3</v>
      </c>
      <c r="C67" s="1">
        <v>0.29744059443986598</v>
      </c>
    </row>
    <row r="68" spans="1:3" x14ac:dyDescent="0.25">
      <c r="A68" t="s">
        <v>72</v>
      </c>
      <c r="B68" t="s">
        <v>3</v>
      </c>
      <c r="C68" s="1">
        <v>0.301302944404992</v>
      </c>
    </row>
    <row r="69" spans="1:3" x14ac:dyDescent="0.25">
      <c r="A69" t="s">
        <v>73</v>
      </c>
      <c r="B69" t="s">
        <v>3</v>
      </c>
      <c r="C69" s="1">
        <v>0.29395055183525998</v>
      </c>
    </row>
    <row r="70" spans="1:3" x14ac:dyDescent="0.25">
      <c r="A70" t="s">
        <v>74</v>
      </c>
      <c r="B70" t="s">
        <v>3</v>
      </c>
      <c r="C70" s="1">
        <v>0.31166177807635498</v>
      </c>
    </row>
    <row r="71" spans="1:3" x14ac:dyDescent="0.25">
      <c r="A71" t="s">
        <v>75</v>
      </c>
      <c r="B71" t="s">
        <v>3</v>
      </c>
      <c r="C71" s="1">
        <v>0.31686160645811401</v>
      </c>
    </row>
    <row r="72" spans="1:3" x14ac:dyDescent="0.25">
      <c r="A72" t="s">
        <v>76</v>
      </c>
      <c r="B72" t="s">
        <v>3</v>
      </c>
      <c r="C72" s="1">
        <v>0.30026453655802998</v>
      </c>
    </row>
    <row r="73" spans="1:3" x14ac:dyDescent="0.25">
      <c r="A73" t="s">
        <v>77</v>
      </c>
      <c r="B73" t="s">
        <v>3</v>
      </c>
      <c r="C73" s="1">
        <v>0.31418314267903302</v>
      </c>
    </row>
    <row r="74" spans="1:3" x14ac:dyDescent="0.25">
      <c r="A74" t="s">
        <v>78</v>
      </c>
      <c r="B74" t="s">
        <v>3</v>
      </c>
      <c r="C74" s="1">
        <v>0.30005739110884899</v>
      </c>
    </row>
    <row r="75" spans="1:3" x14ac:dyDescent="0.25">
      <c r="A75" t="s">
        <v>79</v>
      </c>
      <c r="B75" t="s">
        <v>3</v>
      </c>
      <c r="C75" s="1">
        <v>0.28942126849114003</v>
      </c>
    </row>
    <row r="76" spans="1:3" x14ac:dyDescent="0.25">
      <c r="A76" t="s">
        <v>80</v>
      </c>
      <c r="B76" t="s">
        <v>3</v>
      </c>
      <c r="C76" s="1">
        <v>0.29747088978713998</v>
      </c>
    </row>
    <row r="77" spans="1:3" x14ac:dyDescent="0.25">
      <c r="A77" t="s">
        <v>81</v>
      </c>
      <c r="B77" t="s">
        <v>3</v>
      </c>
      <c r="C77" s="1">
        <v>0.29394167765947299</v>
      </c>
    </row>
    <row r="78" spans="1:3" x14ac:dyDescent="0.25">
      <c r="A78" t="s">
        <v>82</v>
      </c>
      <c r="B78" t="s">
        <v>3</v>
      </c>
      <c r="C78" s="1">
        <v>0.29399183494073</v>
      </c>
    </row>
    <row r="79" spans="1:3" x14ac:dyDescent="0.25">
      <c r="A79" t="s">
        <v>83</v>
      </c>
      <c r="B79" t="s">
        <v>3</v>
      </c>
      <c r="C79" s="1">
        <v>0.310439165552718</v>
      </c>
    </row>
    <row r="80" spans="1:3" x14ac:dyDescent="0.25">
      <c r="A80" t="s">
        <v>84</v>
      </c>
      <c r="B80" t="s">
        <v>3</v>
      </c>
      <c r="C80" s="1">
        <v>0.29684917927273302</v>
      </c>
    </row>
    <row r="81" spans="1:3" x14ac:dyDescent="0.25">
      <c r="A81" t="s">
        <v>85</v>
      </c>
      <c r="B81" t="s">
        <v>3</v>
      </c>
      <c r="C81" s="1">
        <v>0.318752217249686</v>
      </c>
    </row>
    <row r="82" spans="1:3" x14ac:dyDescent="0.25">
      <c r="A82" t="s">
        <v>86</v>
      </c>
      <c r="B82" t="s">
        <v>3</v>
      </c>
      <c r="C82" s="1">
        <v>0.29161868820251602</v>
      </c>
    </row>
    <row r="83" spans="1:3" x14ac:dyDescent="0.25">
      <c r="A83" t="s">
        <v>87</v>
      </c>
      <c r="B83" t="s">
        <v>3</v>
      </c>
      <c r="C83" s="1">
        <v>0.28988710431175002</v>
      </c>
    </row>
    <row r="84" spans="1:3" x14ac:dyDescent="0.25">
      <c r="A84" t="s">
        <v>88</v>
      </c>
      <c r="B84" t="s">
        <v>3</v>
      </c>
      <c r="C84" s="1">
        <v>0.30507995076044803</v>
      </c>
    </row>
    <row r="85" spans="1:3" x14ac:dyDescent="0.25">
      <c r="A85" t="s">
        <v>89</v>
      </c>
      <c r="B85" t="s">
        <v>3</v>
      </c>
      <c r="C85" s="1">
        <v>0.29323496091479001</v>
      </c>
    </row>
    <row r="86" spans="1:3" x14ac:dyDescent="0.25">
      <c r="A86" t="s">
        <v>90</v>
      </c>
      <c r="B86" t="s">
        <v>3</v>
      </c>
      <c r="C86" s="1">
        <v>0.29940144853704198</v>
      </c>
    </row>
    <row r="87" spans="1:3" x14ac:dyDescent="0.25">
      <c r="A87" t="s">
        <v>91</v>
      </c>
      <c r="B87" t="s">
        <v>3</v>
      </c>
      <c r="C87" s="1">
        <v>0.28890601401642402</v>
      </c>
    </row>
    <row r="88" spans="1:3" x14ac:dyDescent="0.25">
      <c r="A88" t="s">
        <v>92</v>
      </c>
      <c r="B88" t="s">
        <v>3</v>
      </c>
      <c r="C88" s="1">
        <v>0.30863562155816798</v>
      </c>
    </row>
    <row r="89" spans="1:3" x14ac:dyDescent="0.25">
      <c r="A89" t="s">
        <v>93</v>
      </c>
      <c r="B89" t="s">
        <v>3</v>
      </c>
      <c r="C89" s="1">
        <v>0.29878933838827099</v>
      </c>
    </row>
    <row r="90" spans="1:3" x14ac:dyDescent="0.25">
      <c r="A90" t="s">
        <v>94</v>
      </c>
      <c r="B90" t="s">
        <v>3</v>
      </c>
      <c r="C90" s="1">
        <v>0.30652424706231302</v>
      </c>
    </row>
    <row r="91" spans="1:3" x14ac:dyDescent="0.25">
      <c r="A91" t="s">
        <v>95</v>
      </c>
      <c r="B91" t="s">
        <v>3</v>
      </c>
      <c r="C91" s="1">
        <v>0.290672310411483</v>
      </c>
    </row>
    <row r="92" spans="1:3" x14ac:dyDescent="0.25">
      <c r="A92" t="s">
        <v>96</v>
      </c>
      <c r="B92" t="s">
        <v>3</v>
      </c>
      <c r="C92" s="1">
        <v>0.30253804874004703</v>
      </c>
    </row>
    <row r="93" spans="1:3" x14ac:dyDescent="0.25">
      <c r="A93" t="s">
        <v>97</v>
      </c>
      <c r="B93" t="s">
        <v>3</v>
      </c>
      <c r="C93" s="1">
        <v>0.313647069574301</v>
      </c>
    </row>
    <row r="94" spans="1:3" x14ac:dyDescent="0.25">
      <c r="A94" t="s">
        <v>98</v>
      </c>
      <c r="B94" t="s">
        <v>3</v>
      </c>
      <c r="C94" s="1">
        <v>0.29892066268497602</v>
      </c>
    </row>
    <row r="95" spans="1:3" x14ac:dyDescent="0.25">
      <c r="A95" t="s">
        <v>99</v>
      </c>
      <c r="B95" t="s">
        <v>3</v>
      </c>
      <c r="C95" s="1">
        <v>0.31230693578596402</v>
      </c>
    </row>
    <row r="96" spans="1:3" x14ac:dyDescent="0.25">
      <c r="A96" t="s">
        <v>100</v>
      </c>
      <c r="B96" t="s">
        <v>3</v>
      </c>
      <c r="C96" s="1">
        <v>0.30026883357295803</v>
      </c>
    </row>
    <row r="97" spans="1:3" x14ac:dyDescent="0.25">
      <c r="A97" t="s">
        <v>101</v>
      </c>
      <c r="B97" t="s">
        <v>3</v>
      </c>
      <c r="C97" s="1">
        <v>0.31305606385637003</v>
      </c>
    </row>
    <row r="98" spans="1:3" x14ac:dyDescent="0.25">
      <c r="A98" t="s">
        <v>102</v>
      </c>
      <c r="B98" t="s">
        <v>3</v>
      </c>
      <c r="C98" s="1">
        <v>0.31954459059838702</v>
      </c>
    </row>
    <row r="99" spans="1:3" x14ac:dyDescent="0.25">
      <c r="A99" t="s">
        <v>103</v>
      </c>
      <c r="B99" t="s">
        <v>3</v>
      </c>
      <c r="C99" s="1">
        <v>0.28895353260086698</v>
      </c>
    </row>
    <row r="100" spans="1:3" x14ac:dyDescent="0.25">
      <c r="A100" t="s">
        <v>6</v>
      </c>
      <c r="B100" t="s">
        <v>7</v>
      </c>
      <c r="C100" s="1">
        <v>0.29316322258206101</v>
      </c>
    </row>
    <row r="101" spans="1:3" x14ac:dyDescent="0.25">
      <c r="A101" t="s">
        <v>6</v>
      </c>
      <c r="B101" t="s">
        <v>8</v>
      </c>
      <c r="C101" s="1">
        <v>0.334259719192463</v>
      </c>
    </row>
    <row r="102" spans="1:3" x14ac:dyDescent="0.25">
      <c r="A102" t="s">
        <v>6</v>
      </c>
      <c r="B102" t="s">
        <v>9</v>
      </c>
      <c r="C102" s="1">
        <v>0.321215652876576</v>
      </c>
    </row>
    <row r="103" spans="1:3" x14ac:dyDescent="0.25">
      <c r="A103" t="s">
        <v>6</v>
      </c>
      <c r="B103" t="s">
        <v>12</v>
      </c>
      <c r="C103" s="1">
        <v>0.307308408111997</v>
      </c>
    </row>
    <row r="104" spans="1:3" x14ac:dyDescent="0.25">
      <c r="A104" t="s">
        <v>6</v>
      </c>
      <c r="B104" t="s">
        <v>16</v>
      </c>
      <c r="C104" s="1">
        <v>0.31608654940859698</v>
      </c>
    </row>
    <row r="105" spans="1:3" x14ac:dyDescent="0.25">
      <c r="A105" t="s">
        <v>6</v>
      </c>
      <c r="B105" t="s">
        <v>18</v>
      </c>
      <c r="C105" s="1">
        <v>0.29837999835015</v>
      </c>
    </row>
    <row r="106" spans="1:3" x14ac:dyDescent="0.25">
      <c r="A106" t="s">
        <v>6</v>
      </c>
      <c r="B106" t="s">
        <v>19</v>
      </c>
      <c r="C106" s="1">
        <v>0.318756227203079</v>
      </c>
    </row>
    <row r="107" spans="1:3" x14ac:dyDescent="0.25">
      <c r="A107" t="s">
        <v>6</v>
      </c>
      <c r="B107" t="s">
        <v>21</v>
      </c>
      <c r="C107" s="1">
        <v>0.31249435409550003</v>
      </c>
    </row>
    <row r="108" spans="1:3" x14ac:dyDescent="0.25">
      <c r="A108" t="s">
        <v>6</v>
      </c>
      <c r="B108" t="s">
        <v>24</v>
      </c>
      <c r="C108" s="1">
        <v>0.32596997477827799</v>
      </c>
    </row>
    <row r="109" spans="1:3" x14ac:dyDescent="0.25">
      <c r="A109" t="s">
        <v>6</v>
      </c>
      <c r="B109" t="s">
        <v>25</v>
      </c>
      <c r="C109" s="1">
        <v>0.28923930807982301</v>
      </c>
    </row>
    <row r="110" spans="1:3" x14ac:dyDescent="0.25">
      <c r="A110" t="s">
        <v>6</v>
      </c>
      <c r="B110" t="s">
        <v>27</v>
      </c>
      <c r="C110" s="1">
        <v>0.31714250560684298</v>
      </c>
    </row>
    <row r="111" spans="1:3" x14ac:dyDescent="0.25">
      <c r="A111" t="s">
        <v>6</v>
      </c>
      <c r="B111" t="s">
        <v>29</v>
      </c>
      <c r="C111" s="1">
        <v>0.29747003280110401</v>
      </c>
    </row>
    <row r="112" spans="1:3" x14ac:dyDescent="0.25">
      <c r="A112" t="s">
        <v>6</v>
      </c>
      <c r="B112" t="s">
        <v>33</v>
      </c>
      <c r="C112" s="1">
        <v>0.31467706445794902</v>
      </c>
    </row>
    <row r="113" spans="1:3" x14ac:dyDescent="0.25">
      <c r="A113" t="s">
        <v>6</v>
      </c>
      <c r="B113" t="s">
        <v>34</v>
      </c>
      <c r="C113" s="1">
        <v>0.30353820745818699</v>
      </c>
    </row>
    <row r="114" spans="1:3" x14ac:dyDescent="0.25">
      <c r="A114" t="s">
        <v>6</v>
      </c>
      <c r="B114" t="s">
        <v>35</v>
      </c>
      <c r="C114" s="1">
        <v>0.30530355876543303</v>
      </c>
    </row>
    <row r="115" spans="1:3" x14ac:dyDescent="0.25">
      <c r="A115" t="s">
        <v>6</v>
      </c>
      <c r="B115" t="s">
        <v>40</v>
      </c>
      <c r="C115" s="1">
        <v>0.30053016724162801</v>
      </c>
    </row>
    <row r="116" spans="1:3" x14ac:dyDescent="0.25">
      <c r="A116" t="s">
        <v>6</v>
      </c>
      <c r="B116" t="s">
        <v>44</v>
      </c>
      <c r="C116" s="1">
        <v>0.29931630687902799</v>
      </c>
    </row>
    <row r="117" spans="1:3" x14ac:dyDescent="0.25">
      <c r="A117" t="s">
        <v>6</v>
      </c>
      <c r="B117" t="s">
        <v>45</v>
      </c>
      <c r="C117" s="1">
        <v>0.29348201673793201</v>
      </c>
    </row>
    <row r="118" spans="1:3" x14ac:dyDescent="0.25">
      <c r="A118" t="s">
        <v>6</v>
      </c>
      <c r="B118" t="s">
        <v>47</v>
      </c>
      <c r="C118" s="1">
        <v>0.29198984416498602</v>
      </c>
    </row>
    <row r="119" spans="1:3" x14ac:dyDescent="0.25">
      <c r="A119" t="s">
        <v>6</v>
      </c>
      <c r="B119" t="s">
        <v>48</v>
      </c>
      <c r="C119" s="1">
        <v>0.29730404765437801</v>
      </c>
    </row>
    <row r="120" spans="1:3" x14ac:dyDescent="0.25">
      <c r="A120" t="s">
        <v>6</v>
      </c>
      <c r="B120" t="s">
        <v>49</v>
      </c>
      <c r="C120" s="1">
        <v>0.30565242287549399</v>
      </c>
    </row>
    <row r="121" spans="1:3" x14ac:dyDescent="0.25">
      <c r="A121" t="s">
        <v>6</v>
      </c>
      <c r="B121" t="s">
        <v>50</v>
      </c>
      <c r="C121" s="1">
        <v>0.33378665434309301</v>
      </c>
    </row>
    <row r="122" spans="1:3" x14ac:dyDescent="0.25">
      <c r="A122" t="s">
        <v>6</v>
      </c>
      <c r="B122" t="s">
        <v>51</v>
      </c>
      <c r="C122" s="1">
        <v>0.33420749404269001</v>
      </c>
    </row>
    <row r="123" spans="1:3" x14ac:dyDescent="0.25">
      <c r="A123" t="s">
        <v>6</v>
      </c>
      <c r="B123" t="s">
        <v>52</v>
      </c>
      <c r="C123" s="1">
        <v>0.30693405055616002</v>
      </c>
    </row>
    <row r="124" spans="1:3" x14ac:dyDescent="0.25">
      <c r="A124" t="s">
        <v>6</v>
      </c>
      <c r="B124" t="s">
        <v>55</v>
      </c>
      <c r="C124" s="1">
        <v>0.30957314310180101</v>
      </c>
    </row>
    <row r="125" spans="1:3" x14ac:dyDescent="0.25">
      <c r="A125" t="s">
        <v>6</v>
      </c>
      <c r="B125" t="s">
        <v>56</v>
      </c>
      <c r="C125" s="1">
        <v>0.29763442235878901</v>
      </c>
    </row>
    <row r="126" spans="1:3" x14ac:dyDescent="0.25">
      <c r="A126" t="s">
        <v>6</v>
      </c>
      <c r="B126" t="s">
        <v>58</v>
      </c>
      <c r="C126" s="1">
        <v>0.320913535053581</v>
      </c>
    </row>
    <row r="127" spans="1:3" x14ac:dyDescent="0.25">
      <c r="A127" t="s">
        <v>6</v>
      </c>
      <c r="B127" t="s">
        <v>59</v>
      </c>
      <c r="C127" s="1">
        <v>0.31214241277740001</v>
      </c>
    </row>
    <row r="128" spans="1:3" x14ac:dyDescent="0.25">
      <c r="A128" t="s">
        <v>6</v>
      </c>
      <c r="B128" t="s">
        <v>61</v>
      </c>
      <c r="C128" s="1">
        <v>0.30457662345883402</v>
      </c>
    </row>
    <row r="129" spans="1:3" x14ac:dyDescent="0.25">
      <c r="A129" t="s">
        <v>6</v>
      </c>
      <c r="B129" t="s">
        <v>62</v>
      </c>
      <c r="C129" s="1">
        <v>0.30592500606220302</v>
      </c>
    </row>
    <row r="130" spans="1:3" x14ac:dyDescent="0.25">
      <c r="A130" t="s">
        <v>6</v>
      </c>
      <c r="B130" t="s">
        <v>63</v>
      </c>
      <c r="C130" s="1">
        <v>0.30679281839914402</v>
      </c>
    </row>
    <row r="131" spans="1:3" x14ac:dyDescent="0.25">
      <c r="A131" t="s">
        <v>6</v>
      </c>
      <c r="B131" t="s">
        <v>64</v>
      </c>
      <c r="C131" s="1">
        <v>0.31700903787715001</v>
      </c>
    </row>
    <row r="132" spans="1:3" x14ac:dyDescent="0.25">
      <c r="A132" t="s">
        <v>6</v>
      </c>
      <c r="B132" t="s">
        <v>65</v>
      </c>
      <c r="C132" s="1">
        <v>0.32572340919194598</v>
      </c>
    </row>
    <row r="133" spans="1:3" x14ac:dyDescent="0.25">
      <c r="A133" t="s">
        <v>6</v>
      </c>
      <c r="B133" t="s">
        <v>66</v>
      </c>
      <c r="C133" s="1">
        <v>0.32346798202251298</v>
      </c>
    </row>
    <row r="134" spans="1:3" x14ac:dyDescent="0.25">
      <c r="A134" t="s">
        <v>6</v>
      </c>
      <c r="B134" t="s">
        <v>67</v>
      </c>
      <c r="C134" s="1">
        <v>0.32656475428371101</v>
      </c>
    </row>
    <row r="135" spans="1:3" x14ac:dyDescent="0.25">
      <c r="A135" t="s">
        <v>6</v>
      </c>
      <c r="B135" t="s">
        <v>68</v>
      </c>
      <c r="C135" s="1">
        <v>0.300415507506892</v>
      </c>
    </row>
    <row r="136" spans="1:3" x14ac:dyDescent="0.25">
      <c r="A136" t="s">
        <v>6</v>
      </c>
      <c r="B136" t="s">
        <v>69</v>
      </c>
      <c r="C136" s="1">
        <v>0.29963586800101399</v>
      </c>
    </row>
    <row r="137" spans="1:3" x14ac:dyDescent="0.25">
      <c r="A137" t="s">
        <v>6</v>
      </c>
      <c r="B137" t="s">
        <v>70</v>
      </c>
      <c r="C137" s="1">
        <v>0.31813519265534101</v>
      </c>
    </row>
    <row r="138" spans="1:3" x14ac:dyDescent="0.25">
      <c r="A138" t="s">
        <v>6</v>
      </c>
      <c r="B138" t="s">
        <v>71</v>
      </c>
      <c r="C138" s="1">
        <v>0.29132960237173999</v>
      </c>
    </row>
    <row r="139" spans="1:3" x14ac:dyDescent="0.25">
      <c r="A139" t="s">
        <v>6</v>
      </c>
      <c r="B139" t="s">
        <v>72</v>
      </c>
      <c r="C139" s="1">
        <v>0.32559707717077302</v>
      </c>
    </row>
    <row r="140" spans="1:3" x14ac:dyDescent="0.25">
      <c r="A140" t="s">
        <v>6</v>
      </c>
      <c r="B140" t="s">
        <v>74</v>
      </c>
      <c r="C140" s="1">
        <v>0.29494009177348601</v>
      </c>
    </row>
    <row r="141" spans="1:3" x14ac:dyDescent="0.25">
      <c r="A141" t="s">
        <v>6</v>
      </c>
      <c r="B141" t="s">
        <v>75</v>
      </c>
      <c r="C141" s="1">
        <v>0.30722863051280802</v>
      </c>
    </row>
    <row r="142" spans="1:3" x14ac:dyDescent="0.25">
      <c r="A142" t="s">
        <v>6</v>
      </c>
      <c r="B142" t="s">
        <v>76</v>
      </c>
      <c r="C142" s="1">
        <v>0.31449565502024401</v>
      </c>
    </row>
    <row r="143" spans="1:3" x14ac:dyDescent="0.25">
      <c r="A143" t="s">
        <v>6</v>
      </c>
      <c r="B143" t="s">
        <v>77</v>
      </c>
      <c r="C143" s="1">
        <v>0.29306570374913998</v>
      </c>
    </row>
    <row r="144" spans="1:3" x14ac:dyDescent="0.25">
      <c r="A144" t="s">
        <v>6</v>
      </c>
      <c r="B144" t="s">
        <v>78</v>
      </c>
      <c r="C144" s="1">
        <v>0.31702674324861901</v>
      </c>
    </row>
    <row r="145" spans="1:3" x14ac:dyDescent="0.25">
      <c r="A145" t="s">
        <v>6</v>
      </c>
      <c r="B145" t="s">
        <v>81</v>
      </c>
      <c r="C145" s="1">
        <v>0.295634683763489</v>
      </c>
    </row>
    <row r="146" spans="1:3" x14ac:dyDescent="0.25">
      <c r="A146" t="s">
        <v>6</v>
      </c>
      <c r="B146" t="s">
        <v>83</v>
      </c>
      <c r="C146" s="1">
        <v>0.29471913068935601</v>
      </c>
    </row>
    <row r="147" spans="1:3" x14ac:dyDescent="0.25">
      <c r="A147" t="s">
        <v>6</v>
      </c>
      <c r="B147" t="s">
        <v>84</v>
      </c>
      <c r="C147" s="1">
        <v>0.29614514805728498</v>
      </c>
    </row>
    <row r="148" spans="1:3" x14ac:dyDescent="0.25">
      <c r="A148" t="s">
        <v>6</v>
      </c>
      <c r="B148" t="s">
        <v>85</v>
      </c>
      <c r="C148" s="1">
        <v>0.30161810854224302</v>
      </c>
    </row>
    <row r="149" spans="1:3" x14ac:dyDescent="0.25">
      <c r="A149" t="s">
        <v>6</v>
      </c>
      <c r="B149" t="s">
        <v>86</v>
      </c>
      <c r="C149" s="1">
        <v>0.29801409464765699</v>
      </c>
    </row>
    <row r="150" spans="1:3" x14ac:dyDescent="0.25">
      <c r="A150" t="s">
        <v>6</v>
      </c>
      <c r="B150" t="s">
        <v>88</v>
      </c>
      <c r="C150" s="1">
        <v>0.30500786549832598</v>
      </c>
    </row>
    <row r="151" spans="1:3" x14ac:dyDescent="0.25">
      <c r="A151" t="s">
        <v>6</v>
      </c>
      <c r="B151" t="s">
        <v>89</v>
      </c>
      <c r="C151" s="1">
        <v>0.29563289025309503</v>
      </c>
    </row>
    <row r="152" spans="1:3" x14ac:dyDescent="0.25">
      <c r="A152" t="s">
        <v>6</v>
      </c>
      <c r="B152" t="s">
        <v>93</v>
      </c>
      <c r="C152" s="1">
        <v>0.32630738668758702</v>
      </c>
    </row>
    <row r="153" spans="1:3" x14ac:dyDescent="0.25">
      <c r="A153" t="s">
        <v>6</v>
      </c>
      <c r="B153" t="s">
        <v>94</v>
      </c>
      <c r="C153" s="1">
        <v>0.311617470602642</v>
      </c>
    </row>
    <row r="154" spans="1:3" x14ac:dyDescent="0.25">
      <c r="A154" t="s">
        <v>6</v>
      </c>
      <c r="B154" t="s">
        <v>95</v>
      </c>
      <c r="C154" s="1">
        <v>0.29301914824768599</v>
      </c>
    </row>
    <row r="155" spans="1:3" x14ac:dyDescent="0.25">
      <c r="A155" t="s">
        <v>6</v>
      </c>
      <c r="B155" t="s">
        <v>97</v>
      </c>
      <c r="C155" s="1">
        <v>0.31500164454812202</v>
      </c>
    </row>
    <row r="156" spans="1:3" x14ac:dyDescent="0.25">
      <c r="A156" t="s">
        <v>6</v>
      </c>
      <c r="B156" t="s">
        <v>98</v>
      </c>
      <c r="C156" s="1">
        <v>0.28987163239077501</v>
      </c>
    </row>
    <row r="157" spans="1:3" x14ac:dyDescent="0.25">
      <c r="A157" t="s">
        <v>6</v>
      </c>
      <c r="B157" t="s">
        <v>99</v>
      </c>
      <c r="C157" s="1">
        <v>0.29023199815738099</v>
      </c>
    </row>
    <row r="158" spans="1:3" x14ac:dyDescent="0.25">
      <c r="A158" t="s">
        <v>6</v>
      </c>
      <c r="B158" t="s">
        <v>101</v>
      </c>
      <c r="C158" s="1">
        <v>0.29822879293860799</v>
      </c>
    </row>
    <row r="159" spans="1:3" x14ac:dyDescent="0.25">
      <c r="A159" t="s">
        <v>6</v>
      </c>
      <c r="B159" t="s">
        <v>102</v>
      </c>
      <c r="C159" s="1">
        <v>0.30476735561632301</v>
      </c>
    </row>
    <row r="160" spans="1:3" x14ac:dyDescent="0.25">
      <c r="A160" t="s">
        <v>7</v>
      </c>
      <c r="B160" t="s">
        <v>8</v>
      </c>
      <c r="C160" s="1">
        <v>0.31077476982457802</v>
      </c>
    </row>
    <row r="161" spans="1:3" x14ac:dyDescent="0.25">
      <c r="A161" t="s">
        <v>7</v>
      </c>
      <c r="B161" t="s">
        <v>9</v>
      </c>
      <c r="C161" s="1">
        <v>0.29629679697098299</v>
      </c>
    </row>
    <row r="162" spans="1:3" x14ac:dyDescent="0.25">
      <c r="A162" t="s">
        <v>7</v>
      </c>
      <c r="B162" t="s">
        <v>10</v>
      </c>
      <c r="C162" s="1">
        <v>0.29364906122662598</v>
      </c>
    </row>
    <row r="163" spans="1:3" x14ac:dyDescent="0.25">
      <c r="A163" t="s">
        <v>7</v>
      </c>
      <c r="B163" t="s">
        <v>12</v>
      </c>
      <c r="C163" s="1">
        <v>0.29538556977238001</v>
      </c>
    </row>
    <row r="164" spans="1:3" x14ac:dyDescent="0.25">
      <c r="A164" t="s">
        <v>7</v>
      </c>
      <c r="B164" t="s">
        <v>13</v>
      </c>
      <c r="C164" s="1">
        <v>0.29607586934042701</v>
      </c>
    </row>
    <row r="165" spans="1:3" x14ac:dyDescent="0.25">
      <c r="A165" t="s">
        <v>7</v>
      </c>
      <c r="B165" t="s">
        <v>15</v>
      </c>
      <c r="C165" s="1">
        <v>0.29785566920603201</v>
      </c>
    </row>
    <row r="166" spans="1:3" x14ac:dyDescent="0.25">
      <c r="A166" t="s">
        <v>7</v>
      </c>
      <c r="B166" t="s">
        <v>16</v>
      </c>
      <c r="C166" s="1">
        <v>0.29682814223501203</v>
      </c>
    </row>
    <row r="167" spans="1:3" x14ac:dyDescent="0.25">
      <c r="A167" t="s">
        <v>7</v>
      </c>
      <c r="B167" t="s">
        <v>19</v>
      </c>
      <c r="C167" s="1">
        <v>0.29729675255763999</v>
      </c>
    </row>
    <row r="168" spans="1:3" x14ac:dyDescent="0.25">
      <c r="A168" t="s">
        <v>7</v>
      </c>
      <c r="B168" t="s">
        <v>21</v>
      </c>
      <c r="C168" s="1">
        <v>0.300182814644188</v>
      </c>
    </row>
    <row r="169" spans="1:3" x14ac:dyDescent="0.25">
      <c r="A169" t="s">
        <v>7</v>
      </c>
      <c r="B169" t="s">
        <v>23</v>
      </c>
      <c r="C169" s="1">
        <v>0.29775114269349101</v>
      </c>
    </row>
    <row r="170" spans="1:3" x14ac:dyDescent="0.25">
      <c r="A170" t="s">
        <v>7</v>
      </c>
      <c r="B170" t="s">
        <v>24</v>
      </c>
      <c r="C170" s="1">
        <v>0.29351206860684897</v>
      </c>
    </row>
    <row r="171" spans="1:3" x14ac:dyDescent="0.25">
      <c r="A171" t="s">
        <v>7</v>
      </c>
      <c r="B171" t="s">
        <v>25</v>
      </c>
      <c r="C171" s="1">
        <v>0.29038328855833201</v>
      </c>
    </row>
    <row r="172" spans="1:3" x14ac:dyDescent="0.25">
      <c r="A172" t="s">
        <v>7</v>
      </c>
      <c r="B172" t="s">
        <v>27</v>
      </c>
      <c r="C172" s="1">
        <v>0.31021861245570898</v>
      </c>
    </row>
    <row r="173" spans="1:3" x14ac:dyDescent="0.25">
      <c r="A173" t="s">
        <v>7</v>
      </c>
      <c r="B173" t="s">
        <v>29</v>
      </c>
      <c r="C173" s="1">
        <v>0.30405566347743701</v>
      </c>
    </row>
    <row r="174" spans="1:3" x14ac:dyDescent="0.25">
      <c r="A174" t="s">
        <v>7</v>
      </c>
      <c r="B174" t="s">
        <v>30</v>
      </c>
      <c r="C174" s="1">
        <v>0.28999900622622499</v>
      </c>
    </row>
    <row r="175" spans="1:3" x14ac:dyDescent="0.25">
      <c r="A175" t="s">
        <v>7</v>
      </c>
      <c r="B175" t="s">
        <v>33</v>
      </c>
      <c r="C175" s="1">
        <v>0.29989374119690798</v>
      </c>
    </row>
    <row r="176" spans="1:3" x14ac:dyDescent="0.25">
      <c r="A176" t="s">
        <v>7</v>
      </c>
      <c r="B176" t="s">
        <v>34</v>
      </c>
      <c r="C176" s="1">
        <v>0.301132155342687</v>
      </c>
    </row>
    <row r="177" spans="1:3" x14ac:dyDescent="0.25">
      <c r="A177" t="s">
        <v>7</v>
      </c>
      <c r="B177" t="s">
        <v>35</v>
      </c>
      <c r="C177" s="1">
        <v>0.31174608961851802</v>
      </c>
    </row>
    <row r="178" spans="1:3" x14ac:dyDescent="0.25">
      <c r="A178" t="s">
        <v>7</v>
      </c>
      <c r="B178" t="s">
        <v>37</v>
      </c>
      <c r="C178" s="1">
        <v>0.29348571108254001</v>
      </c>
    </row>
    <row r="179" spans="1:3" x14ac:dyDescent="0.25">
      <c r="A179" t="s">
        <v>7</v>
      </c>
      <c r="B179" t="s">
        <v>38</v>
      </c>
      <c r="C179" s="1">
        <v>0.302192457288117</v>
      </c>
    </row>
    <row r="180" spans="1:3" x14ac:dyDescent="0.25">
      <c r="A180" t="s">
        <v>7</v>
      </c>
      <c r="B180" t="s">
        <v>40</v>
      </c>
      <c r="C180" s="1">
        <v>0.31240236540651201</v>
      </c>
    </row>
    <row r="181" spans="1:3" x14ac:dyDescent="0.25">
      <c r="A181" t="s">
        <v>7</v>
      </c>
      <c r="B181" t="s">
        <v>42</v>
      </c>
      <c r="C181" s="1">
        <v>0.28983742956582098</v>
      </c>
    </row>
    <row r="182" spans="1:3" x14ac:dyDescent="0.25">
      <c r="A182" t="s">
        <v>7</v>
      </c>
      <c r="B182" t="s">
        <v>43</v>
      </c>
      <c r="C182" s="1">
        <v>0.296993522279619</v>
      </c>
    </row>
    <row r="183" spans="1:3" x14ac:dyDescent="0.25">
      <c r="A183" t="s">
        <v>7</v>
      </c>
      <c r="B183" t="s">
        <v>44</v>
      </c>
      <c r="C183" s="1">
        <v>0.30621877733817898</v>
      </c>
    </row>
    <row r="184" spans="1:3" x14ac:dyDescent="0.25">
      <c r="A184" t="s">
        <v>7</v>
      </c>
      <c r="B184" t="s">
        <v>45</v>
      </c>
      <c r="C184" s="1">
        <v>0.29769532183916497</v>
      </c>
    </row>
    <row r="185" spans="1:3" x14ac:dyDescent="0.25">
      <c r="A185" t="s">
        <v>7</v>
      </c>
      <c r="B185" t="s">
        <v>47</v>
      </c>
      <c r="C185" s="1">
        <v>0.29048022881504898</v>
      </c>
    </row>
    <row r="186" spans="1:3" x14ac:dyDescent="0.25">
      <c r="A186" t="s">
        <v>7</v>
      </c>
      <c r="B186" t="s">
        <v>48</v>
      </c>
      <c r="C186" s="1">
        <v>0.29560520617549002</v>
      </c>
    </row>
    <row r="187" spans="1:3" x14ac:dyDescent="0.25">
      <c r="A187" t="s">
        <v>7</v>
      </c>
      <c r="B187" t="s">
        <v>49</v>
      </c>
      <c r="C187" s="1">
        <v>0.31347383557622399</v>
      </c>
    </row>
    <row r="188" spans="1:3" x14ac:dyDescent="0.25">
      <c r="A188" t="s">
        <v>7</v>
      </c>
      <c r="B188" t="s">
        <v>50</v>
      </c>
      <c r="C188" s="1">
        <v>0.29580757099034</v>
      </c>
    </row>
    <row r="189" spans="1:3" x14ac:dyDescent="0.25">
      <c r="A189" t="s">
        <v>7</v>
      </c>
      <c r="B189" t="s">
        <v>51</v>
      </c>
      <c r="C189" s="1">
        <v>0.30174372129064903</v>
      </c>
    </row>
    <row r="190" spans="1:3" x14ac:dyDescent="0.25">
      <c r="A190" t="s">
        <v>7</v>
      </c>
      <c r="B190" t="s">
        <v>54</v>
      </c>
      <c r="C190" s="1">
        <v>0.292430894216126</v>
      </c>
    </row>
    <row r="191" spans="1:3" x14ac:dyDescent="0.25">
      <c r="A191" t="s">
        <v>7</v>
      </c>
      <c r="B191" t="s">
        <v>56</v>
      </c>
      <c r="C191" s="1">
        <v>0.29526769432039901</v>
      </c>
    </row>
    <row r="192" spans="1:3" x14ac:dyDescent="0.25">
      <c r="A192" t="s">
        <v>7</v>
      </c>
      <c r="B192" t="s">
        <v>58</v>
      </c>
      <c r="C192" s="1">
        <v>0.29231339920657901</v>
      </c>
    </row>
    <row r="193" spans="1:3" x14ac:dyDescent="0.25">
      <c r="A193" t="s">
        <v>7</v>
      </c>
      <c r="B193" t="s">
        <v>59</v>
      </c>
      <c r="C193" s="1">
        <v>0.313566562983641</v>
      </c>
    </row>
    <row r="194" spans="1:3" x14ac:dyDescent="0.25">
      <c r="A194" t="s">
        <v>7</v>
      </c>
      <c r="B194" t="s">
        <v>60</v>
      </c>
      <c r="C194" s="1">
        <v>0.289800380495701</v>
      </c>
    </row>
    <row r="195" spans="1:3" x14ac:dyDescent="0.25">
      <c r="A195" t="s">
        <v>7</v>
      </c>
      <c r="B195" t="s">
        <v>61</v>
      </c>
      <c r="C195" s="1">
        <v>0.29420947303040101</v>
      </c>
    </row>
    <row r="196" spans="1:3" x14ac:dyDescent="0.25">
      <c r="A196" t="s">
        <v>7</v>
      </c>
      <c r="B196" t="s">
        <v>62</v>
      </c>
      <c r="C196" s="1">
        <v>0.29314700878445699</v>
      </c>
    </row>
    <row r="197" spans="1:3" x14ac:dyDescent="0.25">
      <c r="A197" t="s">
        <v>7</v>
      </c>
      <c r="B197" t="s">
        <v>63</v>
      </c>
      <c r="C197" s="1">
        <v>0.295763511810544</v>
      </c>
    </row>
    <row r="198" spans="1:3" x14ac:dyDescent="0.25">
      <c r="A198" t="s">
        <v>7</v>
      </c>
      <c r="B198" t="s">
        <v>64</v>
      </c>
      <c r="C198" s="1">
        <v>0.30613990498718902</v>
      </c>
    </row>
    <row r="199" spans="1:3" x14ac:dyDescent="0.25">
      <c r="A199" t="s">
        <v>7</v>
      </c>
      <c r="B199" t="s">
        <v>65</v>
      </c>
      <c r="C199" s="1">
        <v>0.29643786766285402</v>
      </c>
    </row>
    <row r="200" spans="1:3" x14ac:dyDescent="0.25">
      <c r="A200" t="s">
        <v>7</v>
      </c>
      <c r="B200" t="s">
        <v>66</v>
      </c>
      <c r="C200" s="1">
        <v>0.29633530754409398</v>
      </c>
    </row>
    <row r="201" spans="1:3" x14ac:dyDescent="0.25">
      <c r="A201" t="s">
        <v>7</v>
      </c>
      <c r="B201" t="s">
        <v>67</v>
      </c>
      <c r="C201" s="1">
        <v>0.30712403506082098</v>
      </c>
    </row>
    <row r="202" spans="1:3" x14ac:dyDescent="0.25">
      <c r="A202" t="s">
        <v>7</v>
      </c>
      <c r="B202" t="s">
        <v>68</v>
      </c>
      <c r="C202" s="1">
        <v>0.30364556000578502</v>
      </c>
    </row>
    <row r="203" spans="1:3" x14ac:dyDescent="0.25">
      <c r="A203" t="s">
        <v>7</v>
      </c>
      <c r="B203" t="s">
        <v>69</v>
      </c>
      <c r="C203" s="1">
        <v>0.29251711728584101</v>
      </c>
    </row>
    <row r="204" spans="1:3" x14ac:dyDescent="0.25">
      <c r="A204" t="s">
        <v>7</v>
      </c>
      <c r="B204" t="s">
        <v>70</v>
      </c>
      <c r="C204" s="1">
        <v>0.31695385571072399</v>
      </c>
    </row>
    <row r="205" spans="1:3" x14ac:dyDescent="0.25">
      <c r="A205" t="s">
        <v>7</v>
      </c>
      <c r="B205" t="s">
        <v>71</v>
      </c>
      <c r="C205" s="1">
        <v>0.29068585578164502</v>
      </c>
    </row>
    <row r="206" spans="1:3" x14ac:dyDescent="0.25">
      <c r="A206" t="s">
        <v>7</v>
      </c>
      <c r="B206" t="s">
        <v>72</v>
      </c>
      <c r="C206" s="1">
        <v>0.30506460716448303</v>
      </c>
    </row>
    <row r="207" spans="1:3" x14ac:dyDescent="0.25">
      <c r="A207" t="s">
        <v>7</v>
      </c>
      <c r="B207" t="s">
        <v>73</v>
      </c>
      <c r="C207" s="1">
        <v>0.29129555777086102</v>
      </c>
    </row>
    <row r="208" spans="1:3" x14ac:dyDescent="0.25">
      <c r="A208" t="s">
        <v>7</v>
      </c>
      <c r="B208" t="s">
        <v>74</v>
      </c>
      <c r="C208" s="1">
        <v>0.30967816606569898</v>
      </c>
    </row>
    <row r="209" spans="1:3" x14ac:dyDescent="0.25">
      <c r="A209" t="s">
        <v>7</v>
      </c>
      <c r="B209" t="s">
        <v>75</v>
      </c>
      <c r="C209" s="1">
        <v>0.31170125644990998</v>
      </c>
    </row>
    <row r="210" spans="1:3" x14ac:dyDescent="0.25">
      <c r="A210" t="s">
        <v>7</v>
      </c>
      <c r="B210" t="s">
        <v>76</v>
      </c>
      <c r="C210" s="1">
        <v>0.29540978082608399</v>
      </c>
    </row>
    <row r="211" spans="1:3" x14ac:dyDescent="0.25">
      <c r="A211" t="s">
        <v>7</v>
      </c>
      <c r="B211" t="s">
        <v>77</v>
      </c>
      <c r="C211" s="1">
        <v>0.30539964218635102</v>
      </c>
    </row>
    <row r="212" spans="1:3" x14ac:dyDescent="0.25">
      <c r="A212" t="s">
        <v>7</v>
      </c>
      <c r="B212" t="s">
        <v>78</v>
      </c>
      <c r="C212" s="1">
        <v>0.30456912007904402</v>
      </c>
    </row>
    <row r="213" spans="1:3" x14ac:dyDescent="0.25">
      <c r="A213" t="s">
        <v>7</v>
      </c>
      <c r="B213" t="s">
        <v>79</v>
      </c>
      <c r="C213" s="1">
        <v>0.29596571971991598</v>
      </c>
    </row>
    <row r="214" spans="1:3" x14ac:dyDescent="0.25">
      <c r="A214" t="s">
        <v>7</v>
      </c>
      <c r="B214" t="s">
        <v>80</v>
      </c>
      <c r="C214" s="1">
        <v>0.29441968414821401</v>
      </c>
    </row>
    <row r="215" spans="1:3" x14ac:dyDescent="0.25">
      <c r="A215" t="s">
        <v>7</v>
      </c>
      <c r="B215" t="s">
        <v>82</v>
      </c>
      <c r="C215" s="1">
        <v>0.29798977873679</v>
      </c>
    </row>
    <row r="216" spans="1:3" x14ac:dyDescent="0.25">
      <c r="A216" t="s">
        <v>7</v>
      </c>
      <c r="B216" t="s">
        <v>83</v>
      </c>
      <c r="C216" s="1">
        <v>0.30105532285226999</v>
      </c>
    </row>
    <row r="217" spans="1:3" x14ac:dyDescent="0.25">
      <c r="A217" t="s">
        <v>7</v>
      </c>
      <c r="B217" t="s">
        <v>85</v>
      </c>
      <c r="C217" s="1">
        <v>0.31122009283896501</v>
      </c>
    </row>
    <row r="218" spans="1:3" x14ac:dyDescent="0.25">
      <c r="A218" t="s">
        <v>7</v>
      </c>
      <c r="B218" t="s">
        <v>87</v>
      </c>
      <c r="C218" s="1">
        <v>0.29042762826593799</v>
      </c>
    </row>
    <row r="219" spans="1:3" x14ac:dyDescent="0.25">
      <c r="A219" t="s">
        <v>7</v>
      </c>
      <c r="B219" t="s">
        <v>88</v>
      </c>
      <c r="C219" s="1">
        <v>0.29245547694127599</v>
      </c>
    </row>
    <row r="220" spans="1:3" x14ac:dyDescent="0.25">
      <c r="A220" t="s">
        <v>7</v>
      </c>
      <c r="B220" t="s">
        <v>89</v>
      </c>
      <c r="C220" s="1">
        <v>0.29369752039555802</v>
      </c>
    </row>
    <row r="221" spans="1:3" x14ac:dyDescent="0.25">
      <c r="A221" t="s">
        <v>7</v>
      </c>
      <c r="B221" t="s">
        <v>90</v>
      </c>
      <c r="C221" s="1">
        <v>0.29235043076019201</v>
      </c>
    </row>
    <row r="222" spans="1:3" x14ac:dyDescent="0.25">
      <c r="A222" t="s">
        <v>7</v>
      </c>
      <c r="B222" t="s">
        <v>92</v>
      </c>
      <c r="C222" s="1">
        <v>0.29155762198790097</v>
      </c>
    </row>
    <row r="223" spans="1:3" x14ac:dyDescent="0.25">
      <c r="A223" t="s">
        <v>7</v>
      </c>
      <c r="B223" t="s">
        <v>93</v>
      </c>
      <c r="C223" s="1">
        <v>0.29692751348466101</v>
      </c>
    </row>
    <row r="224" spans="1:3" x14ac:dyDescent="0.25">
      <c r="A224" t="s">
        <v>7</v>
      </c>
      <c r="B224" t="s">
        <v>94</v>
      </c>
      <c r="C224" s="1">
        <v>0.30482703429038699</v>
      </c>
    </row>
    <row r="225" spans="1:3" x14ac:dyDescent="0.25">
      <c r="A225" t="s">
        <v>7</v>
      </c>
      <c r="B225" t="s">
        <v>95</v>
      </c>
      <c r="C225" s="1">
        <v>0.291949069301216</v>
      </c>
    </row>
    <row r="226" spans="1:3" x14ac:dyDescent="0.25">
      <c r="A226" t="s">
        <v>7</v>
      </c>
      <c r="B226" t="s">
        <v>96</v>
      </c>
      <c r="C226" s="1">
        <v>0.28943409351226101</v>
      </c>
    </row>
    <row r="227" spans="1:3" x14ac:dyDescent="0.25">
      <c r="A227" t="s">
        <v>7</v>
      </c>
      <c r="B227" t="s">
        <v>97</v>
      </c>
      <c r="C227" s="1">
        <v>0.30759647820026298</v>
      </c>
    </row>
    <row r="228" spans="1:3" x14ac:dyDescent="0.25">
      <c r="A228" t="s">
        <v>7</v>
      </c>
      <c r="B228" t="s">
        <v>98</v>
      </c>
      <c r="C228" s="1">
        <v>0.29649197903202601</v>
      </c>
    </row>
    <row r="229" spans="1:3" x14ac:dyDescent="0.25">
      <c r="A229" t="s">
        <v>7</v>
      </c>
      <c r="B229" t="s">
        <v>99</v>
      </c>
      <c r="C229" s="1">
        <v>0.30079857309906699</v>
      </c>
    </row>
    <row r="230" spans="1:3" x14ac:dyDescent="0.25">
      <c r="A230" t="s">
        <v>7</v>
      </c>
      <c r="B230" t="s">
        <v>100</v>
      </c>
      <c r="C230" s="1">
        <v>0.29920033687115699</v>
      </c>
    </row>
    <row r="231" spans="1:3" x14ac:dyDescent="0.25">
      <c r="A231" t="s">
        <v>7</v>
      </c>
      <c r="B231" t="s">
        <v>101</v>
      </c>
      <c r="C231" s="1">
        <v>0.29788838272180701</v>
      </c>
    </row>
    <row r="232" spans="1:3" x14ac:dyDescent="0.25">
      <c r="A232" t="s">
        <v>7</v>
      </c>
      <c r="B232" t="s">
        <v>102</v>
      </c>
      <c r="C232" s="1">
        <v>0.31078524579069899</v>
      </c>
    </row>
    <row r="233" spans="1:3" x14ac:dyDescent="0.25">
      <c r="A233" t="s">
        <v>7</v>
      </c>
      <c r="B233" t="s">
        <v>103</v>
      </c>
      <c r="C233" s="1">
        <v>0.29187255401423001</v>
      </c>
    </row>
    <row r="234" spans="1:3" x14ac:dyDescent="0.25">
      <c r="A234" t="s">
        <v>8</v>
      </c>
      <c r="B234" t="s">
        <v>9</v>
      </c>
      <c r="C234" s="1">
        <v>0.34287439437686901</v>
      </c>
    </row>
    <row r="235" spans="1:3" x14ac:dyDescent="0.25">
      <c r="A235" t="s">
        <v>8</v>
      </c>
      <c r="B235" t="s">
        <v>11</v>
      </c>
      <c r="C235" s="1">
        <v>0.317000973196922</v>
      </c>
    </row>
    <row r="236" spans="1:3" x14ac:dyDescent="0.25">
      <c r="A236" t="s">
        <v>8</v>
      </c>
      <c r="B236" t="s">
        <v>12</v>
      </c>
      <c r="C236" s="1">
        <v>0.34364057023973499</v>
      </c>
    </row>
    <row r="237" spans="1:3" x14ac:dyDescent="0.25">
      <c r="A237" t="s">
        <v>8</v>
      </c>
      <c r="B237" t="s">
        <v>13</v>
      </c>
      <c r="C237" s="1">
        <v>0.32656159413452102</v>
      </c>
    </row>
    <row r="238" spans="1:3" x14ac:dyDescent="0.25">
      <c r="A238" t="s">
        <v>8</v>
      </c>
      <c r="B238" t="s">
        <v>14</v>
      </c>
      <c r="C238" s="1">
        <v>0.29211356640574798</v>
      </c>
    </row>
    <row r="239" spans="1:3" x14ac:dyDescent="0.25">
      <c r="A239" t="s">
        <v>8</v>
      </c>
      <c r="B239" t="s">
        <v>16</v>
      </c>
      <c r="C239" s="1">
        <v>0.34141507455136699</v>
      </c>
    </row>
    <row r="240" spans="1:3" x14ac:dyDescent="0.25">
      <c r="A240" t="s">
        <v>8</v>
      </c>
      <c r="B240" t="s">
        <v>17</v>
      </c>
      <c r="C240" s="1">
        <v>0.31474997955007</v>
      </c>
    </row>
    <row r="241" spans="1:3" x14ac:dyDescent="0.25">
      <c r="A241" t="s">
        <v>8</v>
      </c>
      <c r="B241" t="s">
        <v>18</v>
      </c>
      <c r="C241" s="1">
        <v>0.333533221773199</v>
      </c>
    </row>
    <row r="242" spans="1:3" x14ac:dyDescent="0.25">
      <c r="A242" t="s">
        <v>8</v>
      </c>
      <c r="B242" t="s">
        <v>19</v>
      </c>
      <c r="C242" s="1">
        <v>0.345310719843619</v>
      </c>
    </row>
    <row r="243" spans="1:3" x14ac:dyDescent="0.25">
      <c r="A243" t="s">
        <v>8</v>
      </c>
      <c r="B243" t="s">
        <v>20</v>
      </c>
      <c r="C243" s="1">
        <v>0.30010699361770399</v>
      </c>
    </row>
    <row r="244" spans="1:3" x14ac:dyDescent="0.25">
      <c r="A244" t="s">
        <v>8</v>
      </c>
      <c r="B244" t="s">
        <v>21</v>
      </c>
      <c r="C244" s="1">
        <v>0.34178592947932901</v>
      </c>
    </row>
    <row r="245" spans="1:3" x14ac:dyDescent="0.25">
      <c r="A245" t="s">
        <v>8</v>
      </c>
      <c r="B245" t="s">
        <v>22</v>
      </c>
      <c r="C245" s="1">
        <v>0.29481666725802602</v>
      </c>
    </row>
    <row r="246" spans="1:3" x14ac:dyDescent="0.25">
      <c r="A246" t="s">
        <v>8</v>
      </c>
      <c r="B246" t="s">
        <v>24</v>
      </c>
      <c r="C246" s="1">
        <v>0.34791025447368101</v>
      </c>
    </row>
    <row r="247" spans="1:3" x14ac:dyDescent="0.25">
      <c r="A247" t="s">
        <v>8</v>
      </c>
      <c r="B247" t="s">
        <v>25</v>
      </c>
      <c r="C247" s="1">
        <v>0.322493382694575</v>
      </c>
    </row>
    <row r="248" spans="1:3" x14ac:dyDescent="0.25">
      <c r="A248" t="s">
        <v>8</v>
      </c>
      <c r="B248" t="s">
        <v>26</v>
      </c>
      <c r="C248" s="1">
        <v>0.31462568788393103</v>
      </c>
    </row>
    <row r="249" spans="1:3" x14ac:dyDescent="0.25">
      <c r="A249" t="s">
        <v>8</v>
      </c>
      <c r="B249" t="s">
        <v>27</v>
      </c>
      <c r="C249" s="1">
        <v>0.33722186945417798</v>
      </c>
    </row>
    <row r="250" spans="1:3" x14ac:dyDescent="0.25">
      <c r="A250" t="s">
        <v>8</v>
      </c>
      <c r="B250" t="s">
        <v>28</v>
      </c>
      <c r="C250" s="1">
        <v>0.34304575385555502</v>
      </c>
    </row>
    <row r="251" spans="1:3" x14ac:dyDescent="0.25">
      <c r="A251" t="s">
        <v>8</v>
      </c>
      <c r="B251" t="s">
        <v>29</v>
      </c>
      <c r="C251" s="1">
        <v>0.32168745791789699</v>
      </c>
    </row>
    <row r="252" spans="1:3" x14ac:dyDescent="0.25">
      <c r="A252" t="s">
        <v>8</v>
      </c>
      <c r="B252" t="s">
        <v>30</v>
      </c>
      <c r="C252" s="1">
        <v>0.334323368107737</v>
      </c>
    </row>
    <row r="253" spans="1:3" x14ac:dyDescent="0.25">
      <c r="A253" t="s">
        <v>8</v>
      </c>
      <c r="B253" t="s">
        <v>31</v>
      </c>
      <c r="C253" s="1">
        <v>0.30055668002105002</v>
      </c>
    </row>
    <row r="254" spans="1:3" x14ac:dyDescent="0.25">
      <c r="A254" t="s">
        <v>8</v>
      </c>
      <c r="B254" t="s">
        <v>32</v>
      </c>
      <c r="C254" s="1">
        <v>0.327940053802737</v>
      </c>
    </row>
    <row r="255" spans="1:3" x14ac:dyDescent="0.25">
      <c r="A255" t="s">
        <v>8</v>
      </c>
      <c r="B255" t="s">
        <v>33</v>
      </c>
      <c r="C255" s="1">
        <v>0.34037591655955501</v>
      </c>
    </row>
    <row r="256" spans="1:3" x14ac:dyDescent="0.25">
      <c r="A256" t="s">
        <v>8</v>
      </c>
      <c r="B256" t="s">
        <v>34</v>
      </c>
      <c r="C256" s="1">
        <v>0.337290901264862</v>
      </c>
    </row>
    <row r="257" spans="1:3" x14ac:dyDescent="0.25">
      <c r="A257" t="s">
        <v>8</v>
      </c>
      <c r="B257" t="s">
        <v>35</v>
      </c>
      <c r="C257" s="1">
        <v>0.33476611533452899</v>
      </c>
    </row>
    <row r="258" spans="1:3" x14ac:dyDescent="0.25">
      <c r="A258" t="s">
        <v>8</v>
      </c>
      <c r="B258" t="s">
        <v>36</v>
      </c>
      <c r="C258" s="1">
        <v>0.32068967173086199</v>
      </c>
    </row>
    <row r="259" spans="1:3" x14ac:dyDescent="0.25">
      <c r="A259" t="s">
        <v>8</v>
      </c>
      <c r="B259" t="s">
        <v>37</v>
      </c>
      <c r="C259" s="1">
        <v>0.32576139539445398</v>
      </c>
    </row>
    <row r="260" spans="1:3" x14ac:dyDescent="0.25">
      <c r="A260" t="s">
        <v>8</v>
      </c>
      <c r="B260" t="s">
        <v>39</v>
      </c>
      <c r="C260" s="1">
        <v>0.32322328006656098</v>
      </c>
    </row>
    <row r="261" spans="1:3" x14ac:dyDescent="0.25">
      <c r="A261" t="s">
        <v>8</v>
      </c>
      <c r="B261" t="s">
        <v>40</v>
      </c>
      <c r="C261" s="1">
        <v>0.32587869800534303</v>
      </c>
    </row>
    <row r="262" spans="1:3" x14ac:dyDescent="0.25">
      <c r="A262" t="s">
        <v>8</v>
      </c>
      <c r="B262" t="s">
        <v>42</v>
      </c>
      <c r="C262" s="1">
        <v>0.333277400937871</v>
      </c>
    </row>
    <row r="263" spans="1:3" x14ac:dyDescent="0.25">
      <c r="A263" t="s">
        <v>8</v>
      </c>
      <c r="B263" t="s">
        <v>43</v>
      </c>
      <c r="C263" s="1">
        <v>0.31770834510881202</v>
      </c>
    </row>
    <row r="264" spans="1:3" x14ac:dyDescent="0.25">
      <c r="A264" t="s">
        <v>8</v>
      </c>
      <c r="B264" t="s">
        <v>44</v>
      </c>
      <c r="C264" s="1">
        <v>0.33228023881608199</v>
      </c>
    </row>
    <row r="265" spans="1:3" x14ac:dyDescent="0.25">
      <c r="A265" t="s">
        <v>8</v>
      </c>
      <c r="B265" t="s">
        <v>45</v>
      </c>
      <c r="C265" s="1">
        <v>0.32800921361276503</v>
      </c>
    </row>
    <row r="266" spans="1:3" x14ac:dyDescent="0.25">
      <c r="A266" t="s">
        <v>8</v>
      </c>
      <c r="B266" t="s">
        <v>47</v>
      </c>
      <c r="C266" s="1">
        <v>0.32676845235636198</v>
      </c>
    </row>
    <row r="267" spans="1:3" x14ac:dyDescent="0.25">
      <c r="A267" t="s">
        <v>8</v>
      </c>
      <c r="B267" t="s">
        <v>48</v>
      </c>
      <c r="C267" s="1">
        <v>0.328630349884519</v>
      </c>
    </row>
    <row r="268" spans="1:3" x14ac:dyDescent="0.25">
      <c r="A268" t="s">
        <v>8</v>
      </c>
      <c r="B268" t="s">
        <v>49</v>
      </c>
      <c r="C268" s="1">
        <v>0.33373999546473299</v>
      </c>
    </row>
    <row r="269" spans="1:3" x14ac:dyDescent="0.25">
      <c r="A269" t="s">
        <v>8</v>
      </c>
      <c r="B269" t="s">
        <v>50</v>
      </c>
      <c r="C269" s="1">
        <v>0.352662676609101</v>
      </c>
    </row>
    <row r="270" spans="1:3" x14ac:dyDescent="0.25">
      <c r="A270" t="s">
        <v>8</v>
      </c>
      <c r="B270" t="s">
        <v>51</v>
      </c>
      <c r="C270" s="1">
        <v>0.348694378287627</v>
      </c>
    </row>
    <row r="271" spans="1:3" x14ac:dyDescent="0.25">
      <c r="A271" t="s">
        <v>8</v>
      </c>
      <c r="B271" t="s">
        <v>52</v>
      </c>
      <c r="C271" s="1">
        <v>0.33890592228296101</v>
      </c>
    </row>
    <row r="272" spans="1:3" x14ac:dyDescent="0.25">
      <c r="A272" t="s">
        <v>8</v>
      </c>
      <c r="B272" t="s">
        <v>53</v>
      </c>
      <c r="C272" s="1">
        <v>0.32433833590177402</v>
      </c>
    </row>
    <row r="273" spans="1:3" x14ac:dyDescent="0.25">
      <c r="A273" t="s">
        <v>8</v>
      </c>
      <c r="B273" t="s">
        <v>54</v>
      </c>
      <c r="C273" s="1">
        <v>0.32683365836044798</v>
      </c>
    </row>
    <row r="274" spans="1:3" x14ac:dyDescent="0.25">
      <c r="A274" t="s">
        <v>8</v>
      </c>
      <c r="B274" t="s">
        <v>55</v>
      </c>
      <c r="C274" s="1">
        <v>0.34213633144379002</v>
      </c>
    </row>
    <row r="275" spans="1:3" x14ac:dyDescent="0.25">
      <c r="A275" t="s">
        <v>8</v>
      </c>
      <c r="B275" t="s">
        <v>56</v>
      </c>
      <c r="C275" s="1">
        <v>0.32660496909333597</v>
      </c>
    </row>
    <row r="276" spans="1:3" x14ac:dyDescent="0.25">
      <c r="A276" t="s">
        <v>8</v>
      </c>
      <c r="B276" t="s">
        <v>57</v>
      </c>
      <c r="C276" s="1">
        <v>0.32152369469742498</v>
      </c>
    </row>
    <row r="277" spans="1:3" x14ac:dyDescent="0.25">
      <c r="A277" t="s">
        <v>8</v>
      </c>
      <c r="B277" t="s">
        <v>58</v>
      </c>
      <c r="C277" s="1">
        <v>0.34870873084665299</v>
      </c>
    </row>
    <row r="278" spans="1:3" x14ac:dyDescent="0.25">
      <c r="A278" t="s">
        <v>8</v>
      </c>
      <c r="B278" t="s">
        <v>59</v>
      </c>
      <c r="C278" s="1">
        <v>0.34176402519200799</v>
      </c>
    </row>
    <row r="279" spans="1:3" x14ac:dyDescent="0.25">
      <c r="A279" t="s">
        <v>8</v>
      </c>
      <c r="B279" t="s">
        <v>60</v>
      </c>
      <c r="C279" s="1">
        <v>0.32553714743008</v>
      </c>
    </row>
    <row r="280" spans="1:3" x14ac:dyDescent="0.25">
      <c r="A280" t="s">
        <v>8</v>
      </c>
      <c r="B280" t="s">
        <v>61</v>
      </c>
      <c r="C280" s="1">
        <v>0.337629955000321</v>
      </c>
    </row>
    <row r="281" spans="1:3" x14ac:dyDescent="0.25">
      <c r="A281" t="s">
        <v>8</v>
      </c>
      <c r="B281" t="s">
        <v>62</v>
      </c>
      <c r="C281" s="1">
        <v>0.33241526860369502</v>
      </c>
    </row>
    <row r="282" spans="1:3" x14ac:dyDescent="0.25">
      <c r="A282" t="s">
        <v>8</v>
      </c>
      <c r="B282" t="s">
        <v>63</v>
      </c>
      <c r="C282" s="1">
        <v>0.331158421751026</v>
      </c>
    </row>
    <row r="283" spans="1:3" x14ac:dyDescent="0.25">
      <c r="A283" t="s">
        <v>8</v>
      </c>
      <c r="B283" t="s">
        <v>64</v>
      </c>
      <c r="C283" s="1">
        <v>0.34202260384460897</v>
      </c>
    </row>
    <row r="284" spans="1:3" x14ac:dyDescent="0.25">
      <c r="A284" t="s">
        <v>8</v>
      </c>
      <c r="B284" t="s">
        <v>65</v>
      </c>
      <c r="C284" s="1">
        <v>0.34676141097727903</v>
      </c>
    </row>
    <row r="285" spans="1:3" x14ac:dyDescent="0.25">
      <c r="A285" t="s">
        <v>8</v>
      </c>
      <c r="B285" t="s">
        <v>66</v>
      </c>
      <c r="C285" s="1">
        <v>0.34703737552602898</v>
      </c>
    </row>
    <row r="286" spans="1:3" x14ac:dyDescent="0.25">
      <c r="A286" t="s">
        <v>8</v>
      </c>
      <c r="B286" t="s">
        <v>67</v>
      </c>
      <c r="C286" s="1">
        <v>0.34177829601943499</v>
      </c>
    </row>
    <row r="287" spans="1:3" x14ac:dyDescent="0.25">
      <c r="A287" t="s">
        <v>8</v>
      </c>
      <c r="B287" t="s">
        <v>68</v>
      </c>
      <c r="C287" s="1">
        <v>0.327893288951354</v>
      </c>
    </row>
    <row r="288" spans="1:3" x14ac:dyDescent="0.25">
      <c r="A288" t="s">
        <v>8</v>
      </c>
      <c r="B288" t="s">
        <v>69</v>
      </c>
      <c r="C288" s="1">
        <v>0.33841163733935598</v>
      </c>
    </row>
    <row r="289" spans="1:3" x14ac:dyDescent="0.25">
      <c r="A289" t="s">
        <v>8</v>
      </c>
      <c r="B289" t="s">
        <v>70</v>
      </c>
      <c r="C289" s="1">
        <v>0.340746919079009</v>
      </c>
    </row>
    <row r="290" spans="1:3" x14ac:dyDescent="0.25">
      <c r="A290" t="s">
        <v>8</v>
      </c>
      <c r="B290" t="s">
        <v>71</v>
      </c>
      <c r="C290" s="1">
        <v>0.30793523115388399</v>
      </c>
    </row>
    <row r="291" spans="1:3" x14ac:dyDescent="0.25">
      <c r="A291" t="s">
        <v>8</v>
      </c>
      <c r="B291" t="s">
        <v>72</v>
      </c>
      <c r="C291" s="1">
        <v>0.344103785633111</v>
      </c>
    </row>
    <row r="292" spans="1:3" x14ac:dyDescent="0.25">
      <c r="A292" t="s">
        <v>8</v>
      </c>
      <c r="B292" t="s">
        <v>73</v>
      </c>
      <c r="C292" s="1">
        <v>0.33475934797691698</v>
      </c>
    </row>
    <row r="293" spans="1:3" x14ac:dyDescent="0.25">
      <c r="A293" t="s">
        <v>8</v>
      </c>
      <c r="B293" t="s">
        <v>74</v>
      </c>
      <c r="C293" s="1">
        <v>0.32663909075386899</v>
      </c>
    </row>
    <row r="294" spans="1:3" x14ac:dyDescent="0.25">
      <c r="A294" t="s">
        <v>8</v>
      </c>
      <c r="B294" t="s">
        <v>75</v>
      </c>
      <c r="C294" s="1">
        <v>0.33924303260782301</v>
      </c>
    </row>
    <row r="295" spans="1:3" x14ac:dyDescent="0.25">
      <c r="A295" t="s">
        <v>8</v>
      </c>
      <c r="B295" t="s">
        <v>76</v>
      </c>
      <c r="C295" s="1">
        <v>0.33840623078215898</v>
      </c>
    </row>
    <row r="296" spans="1:3" x14ac:dyDescent="0.25">
      <c r="A296" t="s">
        <v>8</v>
      </c>
      <c r="B296" t="s">
        <v>77</v>
      </c>
      <c r="C296" s="1">
        <v>0.319372924112798</v>
      </c>
    </row>
    <row r="297" spans="1:3" x14ac:dyDescent="0.25">
      <c r="A297" t="s">
        <v>8</v>
      </c>
      <c r="B297" t="s">
        <v>78</v>
      </c>
      <c r="C297" s="1">
        <v>0.33984252472342602</v>
      </c>
    </row>
    <row r="298" spans="1:3" x14ac:dyDescent="0.25">
      <c r="A298" t="s">
        <v>8</v>
      </c>
      <c r="B298" t="s">
        <v>80</v>
      </c>
      <c r="C298" s="1">
        <v>0.32463312891714802</v>
      </c>
    </row>
    <row r="299" spans="1:3" x14ac:dyDescent="0.25">
      <c r="A299" t="s">
        <v>8</v>
      </c>
      <c r="B299" t="s">
        <v>81</v>
      </c>
      <c r="C299" s="1">
        <v>0.32819812880245203</v>
      </c>
    </row>
    <row r="300" spans="1:3" x14ac:dyDescent="0.25">
      <c r="A300" t="s">
        <v>8</v>
      </c>
      <c r="B300" t="s">
        <v>83</v>
      </c>
      <c r="C300" s="1">
        <v>0.32023474595034501</v>
      </c>
    </row>
    <row r="301" spans="1:3" x14ac:dyDescent="0.25">
      <c r="A301" t="s">
        <v>8</v>
      </c>
      <c r="B301" t="s">
        <v>84</v>
      </c>
      <c r="C301" s="1">
        <v>0.32797491817681101</v>
      </c>
    </row>
    <row r="302" spans="1:3" x14ac:dyDescent="0.25">
      <c r="A302" t="s">
        <v>8</v>
      </c>
      <c r="B302" t="s">
        <v>85</v>
      </c>
      <c r="C302" s="1">
        <v>0.33302504506087199</v>
      </c>
    </row>
    <row r="303" spans="1:3" x14ac:dyDescent="0.25">
      <c r="A303" t="s">
        <v>8</v>
      </c>
      <c r="B303" t="s">
        <v>86</v>
      </c>
      <c r="C303" s="1">
        <v>0.33282972484538198</v>
      </c>
    </row>
    <row r="304" spans="1:3" x14ac:dyDescent="0.25">
      <c r="A304" t="s">
        <v>8</v>
      </c>
      <c r="B304" t="s">
        <v>88</v>
      </c>
      <c r="C304" s="1">
        <v>0.34534474285884398</v>
      </c>
    </row>
    <row r="305" spans="1:3" x14ac:dyDescent="0.25">
      <c r="A305" t="s">
        <v>8</v>
      </c>
      <c r="B305" t="s">
        <v>89</v>
      </c>
      <c r="C305" s="1">
        <v>0.33403564408499897</v>
      </c>
    </row>
    <row r="306" spans="1:3" x14ac:dyDescent="0.25">
      <c r="A306" t="s">
        <v>8</v>
      </c>
      <c r="B306" t="s">
        <v>90</v>
      </c>
      <c r="C306" s="1">
        <v>0.30845910504966001</v>
      </c>
    </row>
    <row r="307" spans="1:3" x14ac:dyDescent="0.25">
      <c r="A307" t="s">
        <v>8</v>
      </c>
      <c r="B307" t="s">
        <v>91</v>
      </c>
      <c r="C307" s="1">
        <v>0.32803284442464398</v>
      </c>
    </row>
    <row r="308" spans="1:3" x14ac:dyDescent="0.25">
      <c r="A308" t="s">
        <v>8</v>
      </c>
      <c r="B308" t="s">
        <v>92</v>
      </c>
      <c r="C308" s="1">
        <v>0.31653466912913603</v>
      </c>
    </row>
    <row r="309" spans="1:3" x14ac:dyDescent="0.25">
      <c r="A309" t="s">
        <v>8</v>
      </c>
      <c r="B309" t="s">
        <v>93</v>
      </c>
      <c r="C309" s="1">
        <v>0.34271977672951498</v>
      </c>
    </row>
    <row r="310" spans="1:3" x14ac:dyDescent="0.25">
      <c r="A310" t="s">
        <v>8</v>
      </c>
      <c r="B310" t="s">
        <v>94</v>
      </c>
      <c r="C310" s="1">
        <v>0.33873873190273401</v>
      </c>
    </row>
    <row r="311" spans="1:3" x14ac:dyDescent="0.25">
      <c r="A311" t="s">
        <v>8</v>
      </c>
      <c r="B311" t="s">
        <v>95</v>
      </c>
      <c r="C311" s="1">
        <v>0.33160217265539199</v>
      </c>
    </row>
    <row r="312" spans="1:3" x14ac:dyDescent="0.25">
      <c r="A312" t="s">
        <v>8</v>
      </c>
      <c r="B312" t="s">
        <v>96</v>
      </c>
      <c r="C312" s="1">
        <v>0.32105747856586397</v>
      </c>
    </row>
    <row r="313" spans="1:3" x14ac:dyDescent="0.25">
      <c r="A313" t="s">
        <v>8</v>
      </c>
      <c r="B313" t="s">
        <v>97</v>
      </c>
      <c r="C313" s="1">
        <v>0.335189487189538</v>
      </c>
    </row>
    <row r="314" spans="1:3" x14ac:dyDescent="0.25">
      <c r="A314" t="s">
        <v>8</v>
      </c>
      <c r="B314" t="s">
        <v>98</v>
      </c>
      <c r="C314" s="1">
        <v>0.32263841251405101</v>
      </c>
    </row>
    <row r="315" spans="1:3" x14ac:dyDescent="0.25">
      <c r="A315" t="s">
        <v>8</v>
      </c>
      <c r="B315" t="s">
        <v>99</v>
      </c>
      <c r="C315" s="1">
        <v>0.33074325179373598</v>
      </c>
    </row>
    <row r="316" spans="1:3" x14ac:dyDescent="0.25">
      <c r="A316" t="s">
        <v>8</v>
      </c>
      <c r="B316" t="s">
        <v>101</v>
      </c>
      <c r="C316" s="1">
        <v>0.33148243838562502</v>
      </c>
    </row>
    <row r="317" spans="1:3" x14ac:dyDescent="0.25">
      <c r="A317" t="s">
        <v>8</v>
      </c>
      <c r="B317" t="s">
        <v>102</v>
      </c>
      <c r="C317" s="1">
        <v>0.32790352942777701</v>
      </c>
    </row>
    <row r="318" spans="1:3" x14ac:dyDescent="0.25">
      <c r="A318" t="s">
        <v>8</v>
      </c>
      <c r="B318" t="s">
        <v>103</v>
      </c>
      <c r="C318" s="1">
        <v>0.29424216078339599</v>
      </c>
    </row>
    <row r="319" spans="1:3" x14ac:dyDescent="0.25">
      <c r="A319" t="s">
        <v>9</v>
      </c>
      <c r="B319" t="s">
        <v>11</v>
      </c>
      <c r="C319" s="1">
        <v>0.30968599513818501</v>
      </c>
    </row>
    <row r="320" spans="1:3" x14ac:dyDescent="0.25">
      <c r="A320" t="s">
        <v>9</v>
      </c>
      <c r="B320" t="s">
        <v>12</v>
      </c>
      <c r="C320" s="1">
        <v>0.32947459801845702</v>
      </c>
    </row>
    <row r="321" spans="1:3" x14ac:dyDescent="0.25">
      <c r="A321" t="s">
        <v>9</v>
      </c>
      <c r="B321" t="s">
        <v>13</v>
      </c>
      <c r="C321" s="1">
        <v>0.303852162301044</v>
      </c>
    </row>
    <row r="322" spans="1:3" x14ac:dyDescent="0.25">
      <c r="A322" t="s">
        <v>9</v>
      </c>
      <c r="B322" t="s">
        <v>16</v>
      </c>
      <c r="C322" s="1">
        <v>0.330667937249913</v>
      </c>
    </row>
    <row r="323" spans="1:3" x14ac:dyDescent="0.25">
      <c r="A323" t="s">
        <v>9</v>
      </c>
      <c r="B323" t="s">
        <v>17</v>
      </c>
      <c r="C323" s="1">
        <v>0.30370408951507899</v>
      </c>
    </row>
    <row r="324" spans="1:3" x14ac:dyDescent="0.25">
      <c r="A324" t="s">
        <v>9</v>
      </c>
      <c r="B324" t="s">
        <v>18</v>
      </c>
      <c r="C324" s="1">
        <v>0.31953400223741102</v>
      </c>
    </row>
    <row r="325" spans="1:3" x14ac:dyDescent="0.25">
      <c r="A325" t="s">
        <v>9</v>
      </c>
      <c r="B325" t="s">
        <v>19</v>
      </c>
      <c r="C325" s="1">
        <v>0.32698582454413599</v>
      </c>
    </row>
    <row r="326" spans="1:3" x14ac:dyDescent="0.25">
      <c r="A326" t="s">
        <v>9</v>
      </c>
      <c r="B326" t="s">
        <v>21</v>
      </c>
      <c r="C326" s="1">
        <v>0.32853536248035697</v>
      </c>
    </row>
    <row r="327" spans="1:3" x14ac:dyDescent="0.25">
      <c r="A327" t="s">
        <v>9</v>
      </c>
      <c r="B327" t="s">
        <v>24</v>
      </c>
      <c r="C327" s="1">
        <v>0.33418875778205398</v>
      </c>
    </row>
    <row r="328" spans="1:3" x14ac:dyDescent="0.25">
      <c r="A328" t="s">
        <v>9</v>
      </c>
      <c r="B328" t="s">
        <v>25</v>
      </c>
      <c r="C328" s="1">
        <v>0.30279706777649501</v>
      </c>
    </row>
    <row r="329" spans="1:3" x14ac:dyDescent="0.25">
      <c r="A329" t="s">
        <v>9</v>
      </c>
      <c r="B329" t="s">
        <v>26</v>
      </c>
      <c r="C329" s="1">
        <v>0.30528764134774</v>
      </c>
    </row>
    <row r="330" spans="1:3" x14ac:dyDescent="0.25">
      <c r="A330" t="s">
        <v>9</v>
      </c>
      <c r="B330" t="s">
        <v>27</v>
      </c>
      <c r="C330" s="1">
        <v>0.33418789291819501</v>
      </c>
    </row>
    <row r="331" spans="1:3" x14ac:dyDescent="0.25">
      <c r="A331" t="s">
        <v>9</v>
      </c>
      <c r="B331" t="s">
        <v>28</v>
      </c>
      <c r="C331" s="1">
        <v>0.326852331886331</v>
      </c>
    </row>
    <row r="332" spans="1:3" x14ac:dyDescent="0.25">
      <c r="A332" t="s">
        <v>9</v>
      </c>
      <c r="B332" t="s">
        <v>29</v>
      </c>
      <c r="C332" s="1">
        <v>0.313327514821023</v>
      </c>
    </row>
    <row r="333" spans="1:3" x14ac:dyDescent="0.25">
      <c r="A333" t="s">
        <v>9</v>
      </c>
      <c r="B333" t="s">
        <v>30</v>
      </c>
      <c r="C333" s="1">
        <v>0.32240732793961802</v>
      </c>
    </row>
    <row r="334" spans="1:3" x14ac:dyDescent="0.25">
      <c r="A334" t="s">
        <v>9</v>
      </c>
      <c r="B334" t="s">
        <v>32</v>
      </c>
      <c r="C334" s="1">
        <v>0.31063238444994801</v>
      </c>
    </row>
    <row r="335" spans="1:3" x14ac:dyDescent="0.25">
      <c r="A335" t="s">
        <v>9</v>
      </c>
      <c r="B335" t="s">
        <v>33</v>
      </c>
      <c r="C335" s="1">
        <v>0.320835972237281</v>
      </c>
    </row>
    <row r="336" spans="1:3" x14ac:dyDescent="0.25">
      <c r="A336" t="s">
        <v>9</v>
      </c>
      <c r="B336" t="s">
        <v>34</v>
      </c>
      <c r="C336" s="1">
        <v>0.31970988166127801</v>
      </c>
    </row>
    <row r="337" spans="1:3" x14ac:dyDescent="0.25">
      <c r="A337" t="s">
        <v>9</v>
      </c>
      <c r="B337" t="s">
        <v>35</v>
      </c>
      <c r="C337" s="1">
        <v>0.31787829118018901</v>
      </c>
    </row>
    <row r="338" spans="1:3" x14ac:dyDescent="0.25">
      <c r="A338" t="s">
        <v>9</v>
      </c>
      <c r="B338" t="s">
        <v>36</v>
      </c>
      <c r="C338" s="1">
        <v>0.30693895455176701</v>
      </c>
    </row>
    <row r="339" spans="1:3" x14ac:dyDescent="0.25">
      <c r="A339" t="s">
        <v>9</v>
      </c>
      <c r="B339" t="s">
        <v>37</v>
      </c>
      <c r="C339" s="1">
        <v>0.30347765944670801</v>
      </c>
    </row>
    <row r="340" spans="1:3" x14ac:dyDescent="0.25">
      <c r="A340" t="s">
        <v>9</v>
      </c>
      <c r="B340" t="s">
        <v>39</v>
      </c>
      <c r="C340" s="1">
        <v>0.305755070169757</v>
      </c>
    </row>
    <row r="341" spans="1:3" x14ac:dyDescent="0.25">
      <c r="A341" t="s">
        <v>9</v>
      </c>
      <c r="B341" t="s">
        <v>40</v>
      </c>
      <c r="C341" s="1">
        <v>0.31398986906456999</v>
      </c>
    </row>
    <row r="342" spans="1:3" x14ac:dyDescent="0.25">
      <c r="A342" t="s">
        <v>9</v>
      </c>
      <c r="B342" t="s">
        <v>42</v>
      </c>
      <c r="C342" s="1">
        <v>0.31363685128713298</v>
      </c>
    </row>
    <row r="343" spans="1:3" x14ac:dyDescent="0.25">
      <c r="A343" t="s">
        <v>9</v>
      </c>
      <c r="B343" t="s">
        <v>43</v>
      </c>
      <c r="C343" s="1">
        <v>0.29869487242190201</v>
      </c>
    </row>
    <row r="344" spans="1:3" x14ac:dyDescent="0.25">
      <c r="A344" t="s">
        <v>9</v>
      </c>
      <c r="B344" t="s">
        <v>44</v>
      </c>
      <c r="C344" s="1">
        <v>0.31272725583027999</v>
      </c>
    </row>
    <row r="345" spans="1:3" x14ac:dyDescent="0.25">
      <c r="A345" t="s">
        <v>9</v>
      </c>
      <c r="B345" t="s">
        <v>45</v>
      </c>
      <c r="C345" s="1">
        <v>0.31224350548380903</v>
      </c>
    </row>
    <row r="346" spans="1:3" x14ac:dyDescent="0.25">
      <c r="A346" t="s">
        <v>9</v>
      </c>
      <c r="B346" t="s">
        <v>47</v>
      </c>
      <c r="C346" s="1">
        <v>0.30844435686577998</v>
      </c>
    </row>
    <row r="347" spans="1:3" x14ac:dyDescent="0.25">
      <c r="A347" t="s">
        <v>9</v>
      </c>
      <c r="B347" t="s">
        <v>48</v>
      </c>
      <c r="C347" s="1">
        <v>0.32131387355720997</v>
      </c>
    </row>
    <row r="348" spans="1:3" x14ac:dyDescent="0.25">
      <c r="A348" t="s">
        <v>9</v>
      </c>
      <c r="B348" t="s">
        <v>49</v>
      </c>
      <c r="C348" s="1">
        <v>0.31471707956112099</v>
      </c>
    </row>
    <row r="349" spans="1:3" x14ac:dyDescent="0.25">
      <c r="A349" t="s">
        <v>9</v>
      </c>
      <c r="B349" t="s">
        <v>50</v>
      </c>
      <c r="C349" s="1">
        <v>0.34027984081940799</v>
      </c>
    </row>
    <row r="350" spans="1:3" x14ac:dyDescent="0.25">
      <c r="A350" t="s">
        <v>9</v>
      </c>
      <c r="B350" t="s">
        <v>51</v>
      </c>
      <c r="C350" s="1">
        <v>0.340880753632407</v>
      </c>
    </row>
    <row r="351" spans="1:3" x14ac:dyDescent="0.25">
      <c r="A351" t="s">
        <v>9</v>
      </c>
      <c r="B351" t="s">
        <v>52</v>
      </c>
      <c r="C351" s="1">
        <v>0.32834363230692998</v>
      </c>
    </row>
    <row r="352" spans="1:3" x14ac:dyDescent="0.25">
      <c r="A352" t="s">
        <v>9</v>
      </c>
      <c r="B352" t="s">
        <v>53</v>
      </c>
      <c r="C352" s="1">
        <v>0.30742960192428498</v>
      </c>
    </row>
    <row r="353" spans="1:3" x14ac:dyDescent="0.25">
      <c r="A353" t="s">
        <v>9</v>
      </c>
      <c r="B353" t="s">
        <v>54</v>
      </c>
      <c r="C353" s="1">
        <v>0.30292673371011197</v>
      </c>
    </row>
    <row r="354" spans="1:3" x14ac:dyDescent="0.25">
      <c r="A354" t="s">
        <v>9</v>
      </c>
      <c r="B354" t="s">
        <v>55</v>
      </c>
      <c r="C354" s="1">
        <v>0.32339656090171598</v>
      </c>
    </row>
    <row r="355" spans="1:3" x14ac:dyDescent="0.25">
      <c r="A355" t="s">
        <v>9</v>
      </c>
      <c r="B355" t="s">
        <v>56</v>
      </c>
      <c r="C355" s="1">
        <v>0.31980134810195598</v>
      </c>
    </row>
    <row r="356" spans="1:3" x14ac:dyDescent="0.25">
      <c r="A356" t="s">
        <v>9</v>
      </c>
      <c r="B356" t="s">
        <v>57</v>
      </c>
      <c r="C356" s="1">
        <v>0.31650799054131201</v>
      </c>
    </row>
    <row r="357" spans="1:3" x14ac:dyDescent="0.25">
      <c r="A357" t="s">
        <v>9</v>
      </c>
      <c r="B357" t="s">
        <v>58</v>
      </c>
      <c r="C357" s="1">
        <v>0.33075975161190402</v>
      </c>
    </row>
    <row r="358" spans="1:3" x14ac:dyDescent="0.25">
      <c r="A358" t="s">
        <v>9</v>
      </c>
      <c r="B358" t="s">
        <v>59</v>
      </c>
      <c r="C358" s="1">
        <v>0.32599547795289402</v>
      </c>
    </row>
    <row r="359" spans="1:3" x14ac:dyDescent="0.25">
      <c r="A359" t="s">
        <v>9</v>
      </c>
      <c r="B359" t="s">
        <v>60</v>
      </c>
      <c r="C359" s="1">
        <v>0.31483320880886501</v>
      </c>
    </row>
    <row r="360" spans="1:3" x14ac:dyDescent="0.25">
      <c r="A360" t="s">
        <v>9</v>
      </c>
      <c r="B360" t="s">
        <v>61</v>
      </c>
      <c r="C360" s="1">
        <v>0.32215898377703001</v>
      </c>
    </row>
    <row r="361" spans="1:3" x14ac:dyDescent="0.25">
      <c r="A361" t="s">
        <v>9</v>
      </c>
      <c r="B361" t="s">
        <v>62</v>
      </c>
      <c r="C361" s="1">
        <v>0.32329524124056902</v>
      </c>
    </row>
    <row r="362" spans="1:3" x14ac:dyDescent="0.25">
      <c r="A362" t="s">
        <v>9</v>
      </c>
      <c r="B362" t="s">
        <v>63</v>
      </c>
      <c r="C362" s="1">
        <v>0.323911940602499</v>
      </c>
    </row>
    <row r="363" spans="1:3" x14ac:dyDescent="0.25">
      <c r="A363" t="s">
        <v>9</v>
      </c>
      <c r="B363" t="s">
        <v>64</v>
      </c>
      <c r="C363" s="1">
        <v>0.32906646493368502</v>
      </c>
    </row>
    <row r="364" spans="1:3" x14ac:dyDescent="0.25">
      <c r="A364" t="s">
        <v>9</v>
      </c>
      <c r="B364" t="s">
        <v>65</v>
      </c>
      <c r="C364" s="1">
        <v>0.337234615183024</v>
      </c>
    </row>
    <row r="365" spans="1:3" x14ac:dyDescent="0.25">
      <c r="A365" t="s">
        <v>9</v>
      </c>
      <c r="B365" t="s">
        <v>66</v>
      </c>
      <c r="C365" s="1">
        <v>0.33508746995317101</v>
      </c>
    </row>
    <row r="366" spans="1:3" x14ac:dyDescent="0.25">
      <c r="A366" t="s">
        <v>9</v>
      </c>
      <c r="B366" t="s">
        <v>67</v>
      </c>
      <c r="C366" s="1">
        <v>0.33746449504112203</v>
      </c>
    </row>
    <row r="367" spans="1:3" x14ac:dyDescent="0.25">
      <c r="A367" t="s">
        <v>9</v>
      </c>
      <c r="B367" t="s">
        <v>68</v>
      </c>
      <c r="C367" s="1">
        <v>0.31978926288186399</v>
      </c>
    </row>
    <row r="368" spans="1:3" x14ac:dyDescent="0.25">
      <c r="A368" t="s">
        <v>9</v>
      </c>
      <c r="B368" t="s">
        <v>69</v>
      </c>
      <c r="C368" s="1">
        <v>0.31735005377917402</v>
      </c>
    </row>
    <row r="369" spans="1:3" x14ac:dyDescent="0.25">
      <c r="A369" t="s">
        <v>9</v>
      </c>
      <c r="B369" t="s">
        <v>70</v>
      </c>
      <c r="C369" s="1">
        <v>0.33144697153817998</v>
      </c>
    </row>
    <row r="370" spans="1:3" x14ac:dyDescent="0.25">
      <c r="A370" t="s">
        <v>9</v>
      </c>
      <c r="B370" t="s">
        <v>71</v>
      </c>
      <c r="C370" s="1">
        <v>0.29519684025637999</v>
      </c>
    </row>
    <row r="371" spans="1:3" x14ac:dyDescent="0.25">
      <c r="A371" t="s">
        <v>9</v>
      </c>
      <c r="B371" t="s">
        <v>72</v>
      </c>
      <c r="C371" s="1">
        <v>0.33367945143447397</v>
      </c>
    </row>
    <row r="372" spans="1:3" x14ac:dyDescent="0.25">
      <c r="A372" t="s">
        <v>9</v>
      </c>
      <c r="B372" t="s">
        <v>73</v>
      </c>
      <c r="C372" s="1">
        <v>0.31260330981308498</v>
      </c>
    </row>
    <row r="373" spans="1:3" x14ac:dyDescent="0.25">
      <c r="A373" t="s">
        <v>9</v>
      </c>
      <c r="B373" t="s">
        <v>74</v>
      </c>
      <c r="C373" s="1">
        <v>0.30795669679448201</v>
      </c>
    </row>
    <row r="374" spans="1:3" x14ac:dyDescent="0.25">
      <c r="A374" t="s">
        <v>9</v>
      </c>
      <c r="B374" t="s">
        <v>75</v>
      </c>
      <c r="C374" s="1">
        <v>0.32076760588033099</v>
      </c>
    </row>
    <row r="375" spans="1:3" x14ac:dyDescent="0.25">
      <c r="A375" t="s">
        <v>9</v>
      </c>
      <c r="B375" t="s">
        <v>76</v>
      </c>
      <c r="C375" s="1">
        <v>0.32714994244794499</v>
      </c>
    </row>
    <row r="376" spans="1:3" x14ac:dyDescent="0.25">
      <c r="A376" t="s">
        <v>9</v>
      </c>
      <c r="B376" t="s">
        <v>77</v>
      </c>
      <c r="C376" s="1">
        <v>0.30741495288176501</v>
      </c>
    </row>
    <row r="377" spans="1:3" x14ac:dyDescent="0.25">
      <c r="A377" t="s">
        <v>9</v>
      </c>
      <c r="B377" t="s">
        <v>78</v>
      </c>
      <c r="C377" s="1">
        <v>0.32089829039700601</v>
      </c>
    </row>
    <row r="378" spans="1:3" x14ac:dyDescent="0.25">
      <c r="A378" t="s">
        <v>9</v>
      </c>
      <c r="B378" t="s">
        <v>80</v>
      </c>
      <c r="C378" s="1">
        <v>0.30157591742117101</v>
      </c>
    </row>
    <row r="379" spans="1:3" x14ac:dyDescent="0.25">
      <c r="A379" t="s">
        <v>9</v>
      </c>
      <c r="B379" t="s">
        <v>81</v>
      </c>
      <c r="C379" s="1">
        <v>0.31692037171733001</v>
      </c>
    </row>
    <row r="380" spans="1:3" x14ac:dyDescent="0.25">
      <c r="A380" t="s">
        <v>9</v>
      </c>
      <c r="B380" t="s">
        <v>83</v>
      </c>
      <c r="C380" s="1">
        <v>0.29994377021589702</v>
      </c>
    </row>
    <row r="381" spans="1:3" x14ac:dyDescent="0.25">
      <c r="A381" t="s">
        <v>9</v>
      </c>
      <c r="B381" t="s">
        <v>84</v>
      </c>
      <c r="C381" s="1">
        <v>0.32061594644873798</v>
      </c>
    </row>
    <row r="382" spans="1:3" x14ac:dyDescent="0.25">
      <c r="A382" t="s">
        <v>9</v>
      </c>
      <c r="B382" t="s">
        <v>85</v>
      </c>
      <c r="C382" s="1">
        <v>0.31413531345718498</v>
      </c>
    </row>
    <row r="383" spans="1:3" x14ac:dyDescent="0.25">
      <c r="A383" t="s">
        <v>9</v>
      </c>
      <c r="B383" t="s">
        <v>86</v>
      </c>
      <c r="C383" s="1">
        <v>0.32104724713265598</v>
      </c>
    </row>
    <row r="384" spans="1:3" x14ac:dyDescent="0.25">
      <c r="A384" t="s">
        <v>9</v>
      </c>
      <c r="B384" t="s">
        <v>88</v>
      </c>
      <c r="C384" s="1">
        <v>0.32851838446937898</v>
      </c>
    </row>
    <row r="385" spans="1:3" x14ac:dyDescent="0.25">
      <c r="A385" t="s">
        <v>9</v>
      </c>
      <c r="B385" t="s">
        <v>89</v>
      </c>
      <c r="C385" s="1">
        <v>0.31389331438938201</v>
      </c>
    </row>
    <row r="386" spans="1:3" x14ac:dyDescent="0.25">
      <c r="A386" t="s">
        <v>9</v>
      </c>
      <c r="B386" t="s">
        <v>90</v>
      </c>
      <c r="C386" s="1">
        <v>0.29096981225693502</v>
      </c>
    </row>
    <row r="387" spans="1:3" x14ac:dyDescent="0.25">
      <c r="A387" t="s">
        <v>9</v>
      </c>
      <c r="B387" t="s">
        <v>91</v>
      </c>
      <c r="C387" s="1">
        <v>0.30336783037927201</v>
      </c>
    </row>
    <row r="388" spans="1:3" x14ac:dyDescent="0.25">
      <c r="A388" t="s">
        <v>9</v>
      </c>
      <c r="B388" t="s">
        <v>92</v>
      </c>
      <c r="C388" s="1">
        <v>0.30618161185071102</v>
      </c>
    </row>
    <row r="389" spans="1:3" x14ac:dyDescent="0.25">
      <c r="A389" t="s">
        <v>9</v>
      </c>
      <c r="B389" t="s">
        <v>93</v>
      </c>
      <c r="C389" s="1">
        <v>0.33475818942450197</v>
      </c>
    </row>
    <row r="390" spans="1:3" x14ac:dyDescent="0.25">
      <c r="A390" t="s">
        <v>9</v>
      </c>
      <c r="B390" t="s">
        <v>94</v>
      </c>
      <c r="C390" s="1">
        <v>0.32650445394673999</v>
      </c>
    </row>
    <row r="391" spans="1:3" x14ac:dyDescent="0.25">
      <c r="A391" t="s">
        <v>9</v>
      </c>
      <c r="B391" t="s">
        <v>95</v>
      </c>
      <c r="C391" s="1">
        <v>0.31532582754639299</v>
      </c>
    </row>
    <row r="392" spans="1:3" x14ac:dyDescent="0.25">
      <c r="A392" t="s">
        <v>9</v>
      </c>
      <c r="B392" t="s">
        <v>96</v>
      </c>
      <c r="C392" s="1">
        <v>0.30340151076563898</v>
      </c>
    </row>
    <row r="393" spans="1:3" x14ac:dyDescent="0.25">
      <c r="A393" t="s">
        <v>9</v>
      </c>
      <c r="B393" t="s">
        <v>97</v>
      </c>
      <c r="C393" s="1">
        <v>0.32779832609729398</v>
      </c>
    </row>
    <row r="394" spans="1:3" x14ac:dyDescent="0.25">
      <c r="A394" t="s">
        <v>9</v>
      </c>
      <c r="B394" t="s">
        <v>98</v>
      </c>
      <c r="C394" s="1">
        <v>0.30547794787302901</v>
      </c>
    </row>
    <row r="395" spans="1:3" x14ac:dyDescent="0.25">
      <c r="A395" t="s">
        <v>9</v>
      </c>
      <c r="B395" t="s">
        <v>99</v>
      </c>
      <c r="C395" s="1">
        <v>0.31480781209451197</v>
      </c>
    </row>
    <row r="396" spans="1:3" x14ac:dyDescent="0.25">
      <c r="A396" t="s">
        <v>9</v>
      </c>
      <c r="B396" t="s">
        <v>101</v>
      </c>
      <c r="C396" s="1">
        <v>0.32207079044706999</v>
      </c>
    </row>
    <row r="397" spans="1:3" x14ac:dyDescent="0.25">
      <c r="A397" t="s">
        <v>9</v>
      </c>
      <c r="B397" t="s">
        <v>102</v>
      </c>
      <c r="C397" s="1">
        <v>0.31546580428494198</v>
      </c>
    </row>
    <row r="398" spans="1:3" x14ac:dyDescent="0.25">
      <c r="A398" t="s">
        <v>10</v>
      </c>
      <c r="B398" t="s">
        <v>14</v>
      </c>
      <c r="C398" s="1">
        <v>0.32291009548748001</v>
      </c>
    </row>
    <row r="399" spans="1:3" x14ac:dyDescent="0.25">
      <c r="A399" t="s">
        <v>10</v>
      </c>
      <c r="B399" t="s">
        <v>15</v>
      </c>
      <c r="C399" s="1">
        <v>0.33820976641247102</v>
      </c>
    </row>
    <row r="400" spans="1:3" x14ac:dyDescent="0.25">
      <c r="A400" t="s">
        <v>10</v>
      </c>
      <c r="B400" t="s">
        <v>20</v>
      </c>
      <c r="C400" s="1">
        <v>0.306077846407734</v>
      </c>
    </row>
    <row r="401" spans="1:3" x14ac:dyDescent="0.25">
      <c r="A401" t="s">
        <v>10</v>
      </c>
      <c r="B401" t="s">
        <v>22</v>
      </c>
      <c r="C401" s="1">
        <v>0.31191543507535702</v>
      </c>
    </row>
    <row r="402" spans="1:3" x14ac:dyDescent="0.25">
      <c r="A402" t="s">
        <v>10</v>
      </c>
      <c r="B402" t="s">
        <v>23</v>
      </c>
      <c r="C402" s="1">
        <v>0.305762597160952</v>
      </c>
    </row>
    <row r="403" spans="1:3" x14ac:dyDescent="0.25">
      <c r="A403" t="s">
        <v>10</v>
      </c>
      <c r="B403" t="s">
        <v>31</v>
      </c>
      <c r="C403" s="1">
        <v>0.309719280048252</v>
      </c>
    </row>
    <row r="404" spans="1:3" x14ac:dyDescent="0.25">
      <c r="A404" t="s">
        <v>10</v>
      </c>
      <c r="B404" t="s">
        <v>38</v>
      </c>
      <c r="C404" s="1">
        <v>0.31747636600109802</v>
      </c>
    </row>
    <row r="405" spans="1:3" x14ac:dyDescent="0.25">
      <c r="A405" t="s">
        <v>10</v>
      </c>
      <c r="B405" t="s">
        <v>41</v>
      </c>
      <c r="C405" s="1">
        <v>0.32815656106032298</v>
      </c>
    </row>
    <row r="406" spans="1:3" x14ac:dyDescent="0.25">
      <c r="A406" t="s">
        <v>10</v>
      </c>
      <c r="B406" t="s">
        <v>46</v>
      </c>
      <c r="C406" s="1">
        <v>0.34695405410769098</v>
      </c>
    </row>
    <row r="407" spans="1:3" x14ac:dyDescent="0.25">
      <c r="A407" t="s">
        <v>10</v>
      </c>
      <c r="B407" t="s">
        <v>71</v>
      </c>
      <c r="C407" s="1">
        <v>0.30540988393625101</v>
      </c>
    </row>
    <row r="408" spans="1:3" x14ac:dyDescent="0.25">
      <c r="A408" t="s">
        <v>10</v>
      </c>
      <c r="B408" t="s">
        <v>77</v>
      </c>
      <c r="C408" s="1">
        <v>0.29367860895655301</v>
      </c>
    </row>
    <row r="409" spans="1:3" x14ac:dyDescent="0.25">
      <c r="A409" t="s">
        <v>10</v>
      </c>
      <c r="B409" t="s">
        <v>79</v>
      </c>
      <c r="C409" s="1">
        <v>0.32498431621708201</v>
      </c>
    </row>
    <row r="410" spans="1:3" x14ac:dyDescent="0.25">
      <c r="A410" t="s">
        <v>10</v>
      </c>
      <c r="B410" t="s">
        <v>82</v>
      </c>
      <c r="C410" s="1">
        <v>0.322322970074923</v>
      </c>
    </row>
    <row r="411" spans="1:3" x14ac:dyDescent="0.25">
      <c r="A411" t="s">
        <v>10</v>
      </c>
      <c r="B411" t="s">
        <v>83</v>
      </c>
      <c r="C411" s="1">
        <v>0.30227397761520303</v>
      </c>
    </row>
    <row r="412" spans="1:3" x14ac:dyDescent="0.25">
      <c r="A412" t="s">
        <v>10</v>
      </c>
      <c r="B412" t="s">
        <v>87</v>
      </c>
      <c r="C412" s="1">
        <v>0.30742710211415902</v>
      </c>
    </row>
    <row r="413" spans="1:3" x14ac:dyDescent="0.25">
      <c r="A413" t="s">
        <v>10</v>
      </c>
      <c r="B413" t="s">
        <v>90</v>
      </c>
      <c r="C413" s="1">
        <v>0.30498835711662903</v>
      </c>
    </row>
    <row r="414" spans="1:3" x14ac:dyDescent="0.25">
      <c r="A414" t="s">
        <v>10</v>
      </c>
      <c r="B414" t="s">
        <v>92</v>
      </c>
      <c r="C414" s="1">
        <v>0.28966212229904598</v>
      </c>
    </row>
    <row r="415" spans="1:3" x14ac:dyDescent="0.25">
      <c r="A415" t="s">
        <v>10</v>
      </c>
      <c r="B415" t="s">
        <v>96</v>
      </c>
      <c r="C415" s="1">
        <v>0.29347287290389201</v>
      </c>
    </row>
    <row r="416" spans="1:3" x14ac:dyDescent="0.25">
      <c r="A416" t="s">
        <v>10</v>
      </c>
      <c r="B416" t="s">
        <v>100</v>
      </c>
      <c r="C416" s="1">
        <v>0.30686593733731998</v>
      </c>
    </row>
    <row r="417" spans="1:3" x14ac:dyDescent="0.25">
      <c r="A417" t="s">
        <v>10</v>
      </c>
      <c r="B417" t="s">
        <v>103</v>
      </c>
      <c r="C417" s="1">
        <v>0.31286678940888102</v>
      </c>
    </row>
    <row r="418" spans="1:3" x14ac:dyDescent="0.25">
      <c r="A418" t="s">
        <v>11</v>
      </c>
      <c r="B418" t="s">
        <v>12</v>
      </c>
      <c r="C418" s="1">
        <v>0.29967240385572602</v>
      </c>
    </row>
    <row r="419" spans="1:3" x14ac:dyDescent="0.25">
      <c r="A419" t="s">
        <v>11</v>
      </c>
      <c r="B419" t="s">
        <v>14</v>
      </c>
      <c r="C419" s="1">
        <v>0.28976589695829202</v>
      </c>
    </row>
    <row r="420" spans="1:3" x14ac:dyDescent="0.25">
      <c r="A420" t="s">
        <v>11</v>
      </c>
      <c r="B420" t="s">
        <v>16</v>
      </c>
      <c r="C420" s="1">
        <v>0.30436987920074698</v>
      </c>
    </row>
    <row r="421" spans="1:3" x14ac:dyDescent="0.25">
      <c r="A421" t="s">
        <v>11</v>
      </c>
      <c r="B421" t="s">
        <v>17</v>
      </c>
      <c r="C421" s="1">
        <v>0.30104673391284997</v>
      </c>
    </row>
    <row r="422" spans="1:3" x14ac:dyDescent="0.25">
      <c r="A422" t="s">
        <v>11</v>
      </c>
      <c r="B422" t="s">
        <v>19</v>
      </c>
      <c r="C422" s="1">
        <v>0.29997473670291203</v>
      </c>
    </row>
    <row r="423" spans="1:3" x14ac:dyDescent="0.25">
      <c r="A423" t="s">
        <v>11</v>
      </c>
      <c r="B423" t="s">
        <v>21</v>
      </c>
      <c r="C423" s="1">
        <v>0.29535127979861903</v>
      </c>
    </row>
    <row r="424" spans="1:3" x14ac:dyDescent="0.25">
      <c r="A424" t="s">
        <v>11</v>
      </c>
      <c r="B424" t="s">
        <v>24</v>
      </c>
      <c r="C424" s="1">
        <v>0.32121392365597001</v>
      </c>
    </row>
    <row r="425" spans="1:3" x14ac:dyDescent="0.25">
      <c r="A425" t="s">
        <v>11</v>
      </c>
      <c r="B425" t="s">
        <v>26</v>
      </c>
      <c r="C425" s="1">
        <v>0.299004052208584</v>
      </c>
    </row>
    <row r="426" spans="1:3" x14ac:dyDescent="0.25">
      <c r="A426" t="s">
        <v>11</v>
      </c>
      <c r="B426" t="s">
        <v>27</v>
      </c>
      <c r="C426" s="1">
        <v>0.31972766894346599</v>
      </c>
    </row>
    <row r="427" spans="1:3" x14ac:dyDescent="0.25">
      <c r="A427" t="s">
        <v>11</v>
      </c>
      <c r="B427" t="s">
        <v>28</v>
      </c>
      <c r="C427" s="1">
        <v>0.29003683051799301</v>
      </c>
    </row>
    <row r="428" spans="1:3" x14ac:dyDescent="0.25">
      <c r="A428" t="s">
        <v>11</v>
      </c>
      <c r="B428" t="s">
        <v>29</v>
      </c>
      <c r="C428" s="1">
        <v>0.30430408084420602</v>
      </c>
    </row>
    <row r="429" spans="1:3" x14ac:dyDescent="0.25">
      <c r="A429" t="s">
        <v>11</v>
      </c>
      <c r="B429" t="s">
        <v>33</v>
      </c>
      <c r="C429" s="1">
        <v>0.293058032968329</v>
      </c>
    </row>
    <row r="430" spans="1:3" x14ac:dyDescent="0.25">
      <c r="A430" t="s">
        <v>11</v>
      </c>
      <c r="B430" t="s">
        <v>35</v>
      </c>
      <c r="C430" s="1">
        <v>0.289444519815729</v>
      </c>
    </row>
    <row r="431" spans="1:3" x14ac:dyDescent="0.25">
      <c r="A431" t="s">
        <v>11</v>
      </c>
      <c r="B431" t="s">
        <v>36</v>
      </c>
      <c r="C431" s="1">
        <v>0.29435695140345097</v>
      </c>
    </row>
    <row r="432" spans="1:3" x14ac:dyDescent="0.25">
      <c r="A432" t="s">
        <v>11</v>
      </c>
      <c r="B432" t="s">
        <v>40</v>
      </c>
      <c r="C432" s="1">
        <v>0.30179313259595802</v>
      </c>
    </row>
    <row r="433" spans="1:3" x14ac:dyDescent="0.25">
      <c r="A433" t="s">
        <v>11</v>
      </c>
      <c r="B433" t="s">
        <v>41</v>
      </c>
      <c r="C433" s="1">
        <v>0.28904428547459299</v>
      </c>
    </row>
    <row r="434" spans="1:3" x14ac:dyDescent="0.25">
      <c r="A434" t="s">
        <v>11</v>
      </c>
      <c r="B434" t="s">
        <v>45</v>
      </c>
      <c r="C434" s="1">
        <v>0.29769594081899498</v>
      </c>
    </row>
    <row r="435" spans="1:3" x14ac:dyDescent="0.25">
      <c r="A435" t="s">
        <v>11</v>
      </c>
      <c r="B435" t="s">
        <v>48</v>
      </c>
      <c r="C435" s="1">
        <v>0.30116013186928497</v>
      </c>
    </row>
    <row r="436" spans="1:3" x14ac:dyDescent="0.25">
      <c r="A436" t="s">
        <v>11</v>
      </c>
      <c r="B436" t="s">
        <v>49</v>
      </c>
      <c r="C436" s="1">
        <v>0.29287809662807002</v>
      </c>
    </row>
    <row r="437" spans="1:3" x14ac:dyDescent="0.25">
      <c r="A437" t="s">
        <v>11</v>
      </c>
      <c r="B437" t="s">
        <v>50</v>
      </c>
      <c r="C437" s="1">
        <v>0.314803900230541</v>
      </c>
    </row>
    <row r="438" spans="1:3" x14ac:dyDescent="0.25">
      <c r="A438" t="s">
        <v>11</v>
      </c>
      <c r="B438" t="s">
        <v>51</v>
      </c>
      <c r="C438" s="1">
        <v>0.32086645322555502</v>
      </c>
    </row>
    <row r="439" spans="1:3" x14ac:dyDescent="0.25">
      <c r="A439" t="s">
        <v>11</v>
      </c>
      <c r="B439" t="s">
        <v>52</v>
      </c>
      <c r="C439" s="1">
        <v>0.29198703802269699</v>
      </c>
    </row>
    <row r="440" spans="1:3" x14ac:dyDescent="0.25">
      <c r="A440" t="s">
        <v>11</v>
      </c>
      <c r="B440" t="s">
        <v>55</v>
      </c>
      <c r="C440" s="1">
        <v>0.31340578209636499</v>
      </c>
    </row>
    <row r="441" spans="1:3" x14ac:dyDescent="0.25">
      <c r="A441" t="s">
        <v>11</v>
      </c>
      <c r="B441" t="s">
        <v>56</v>
      </c>
      <c r="C441" s="1">
        <v>0.31187986449212102</v>
      </c>
    </row>
    <row r="442" spans="1:3" x14ac:dyDescent="0.25">
      <c r="A442" t="s">
        <v>11</v>
      </c>
      <c r="B442" t="s">
        <v>58</v>
      </c>
      <c r="C442" s="1">
        <v>0.30842495285827198</v>
      </c>
    </row>
    <row r="443" spans="1:3" x14ac:dyDescent="0.25">
      <c r="A443" t="s">
        <v>11</v>
      </c>
      <c r="B443" t="s">
        <v>59</v>
      </c>
      <c r="C443" s="1">
        <v>0.30047381550958502</v>
      </c>
    </row>
    <row r="444" spans="1:3" x14ac:dyDescent="0.25">
      <c r="A444" t="s">
        <v>11</v>
      </c>
      <c r="B444" t="s">
        <v>60</v>
      </c>
      <c r="C444" s="1">
        <v>0.29098459408329502</v>
      </c>
    </row>
    <row r="445" spans="1:3" x14ac:dyDescent="0.25">
      <c r="A445" t="s">
        <v>11</v>
      </c>
      <c r="B445" t="s">
        <v>61</v>
      </c>
      <c r="C445" s="1">
        <v>0.30655143327259399</v>
      </c>
    </row>
    <row r="446" spans="1:3" x14ac:dyDescent="0.25">
      <c r="A446" t="s">
        <v>11</v>
      </c>
      <c r="B446" t="s">
        <v>62</v>
      </c>
      <c r="C446" s="1">
        <v>0.31703562090487197</v>
      </c>
    </row>
    <row r="447" spans="1:3" x14ac:dyDescent="0.25">
      <c r="A447" t="s">
        <v>11</v>
      </c>
      <c r="B447" t="s">
        <v>63</v>
      </c>
      <c r="C447" s="1">
        <v>0.31474471225697098</v>
      </c>
    </row>
    <row r="448" spans="1:3" x14ac:dyDescent="0.25">
      <c r="A448" t="s">
        <v>11</v>
      </c>
      <c r="B448" t="s">
        <v>64</v>
      </c>
      <c r="C448" s="1">
        <v>0.305368142914829</v>
      </c>
    </row>
    <row r="449" spans="1:3" x14ac:dyDescent="0.25">
      <c r="A449" t="s">
        <v>11</v>
      </c>
      <c r="B449" t="s">
        <v>65</v>
      </c>
      <c r="C449" s="1">
        <v>0.31945207950200899</v>
      </c>
    </row>
    <row r="450" spans="1:3" x14ac:dyDescent="0.25">
      <c r="A450" t="s">
        <v>11</v>
      </c>
      <c r="B450" t="s">
        <v>66</v>
      </c>
      <c r="C450" s="1">
        <v>0.314563190090761</v>
      </c>
    </row>
    <row r="451" spans="1:3" x14ac:dyDescent="0.25">
      <c r="A451" t="s">
        <v>11</v>
      </c>
      <c r="B451" t="s">
        <v>67</v>
      </c>
      <c r="C451" s="1">
        <v>0.31364622722510399</v>
      </c>
    </row>
    <row r="452" spans="1:3" x14ac:dyDescent="0.25">
      <c r="A452" t="s">
        <v>11</v>
      </c>
      <c r="B452" t="s">
        <v>68</v>
      </c>
      <c r="C452" s="1">
        <v>0.30366893950825902</v>
      </c>
    </row>
    <row r="453" spans="1:3" x14ac:dyDescent="0.25">
      <c r="A453" t="s">
        <v>11</v>
      </c>
      <c r="B453" t="s">
        <v>69</v>
      </c>
      <c r="C453" s="1">
        <v>0.29207063973335201</v>
      </c>
    </row>
    <row r="454" spans="1:3" x14ac:dyDescent="0.25">
      <c r="A454" t="s">
        <v>11</v>
      </c>
      <c r="B454" t="s">
        <v>70</v>
      </c>
      <c r="C454" s="1">
        <v>0.30560043801005199</v>
      </c>
    </row>
    <row r="455" spans="1:3" x14ac:dyDescent="0.25">
      <c r="A455" t="s">
        <v>11</v>
      </c>
      <c r="B455" t="s">
        <v>71</v>
      </c>
      <c r="C455" s="1">
        <v>0.29389575151809599</v>
      </c>
    </row>
    <row r="456" spans="1:3" x14ac:dyDescent="0.25">
      <c r="A456" t="s">
        <v>11</v>
      </c>
      <c r="B456" t="s">
        <v>72</v>
      </c>
      <c r="C456" s="1">
        <v>0.30748738748958998</v>
      </c>
    </row>
    <row r="457" spans="1:3" x14ac:dyDescent="0.25">
      <c r="A457" t="s">
        <v>11</v>
      </c>
      <c r="B457" t="s">
        <v>75</v>
      </c>
      <c r="C457" s="1">
        <v>0.30058275224064301</v>
      </c>
    </row>
    <row r="458" spans="1:3" x14ac:dyDescent="0.25">
      <c r="A458" t="s">
        <v>11</v>
      </c>
      <c r="B458" t="s">
        <v>76</v>
      </c>
      <c r="C458" s="1">
        <v>0.31311530144890698</v>
      </c>
    </row>
    <row r="459" spans="1:3" x14ac:dyDescent="0.25">
      <c r="A459" t="s">
        <v>11</v>
      </c>
      <c r="B459" t="s">
        <v>77</v>
      </c>
      <c r="C459" s="1">
        <v>0.300069115797645</v>
      </c>
    </row>
    <row r="460" spans="1:3" x14ac:dyDescent="0.25">
      <c r="A460" t="s">
        <v>11</v>
      </c>
      <c r="B460" t="s">
        <v>78</v>
      </c>
      <c r="C460" s="1">
        <v>0.29096730555306399</v>
      </c>
    </row>
    <row r="461" spans="1:3" x14ac:dyDescent="0.25">
      <c r="A461" t="s">
        <v>11</v>
      </c>
      <c r="B461" t="s">
        <v>84</v>
      </c>
      <c r="C461" s="1">
        <v>0.31186034626224901</v>
      </c>
    </row>
    <row r="462" spans="1:3" x14ac:dyDescent="0.25">
      <c r="A462" t="s">
        <v>11</v>
      </c>
      <c r="B462" t="s">
        <v>85</v>
      </c>
      <c r="C462" s="1">
        <v>0.30027617794935901</v>
      </c>
    </row>
    <row r="463" spans="1:3" x14ac:dyDescent="0.25">
      <c r="A463" t="s">
        <v>11</v>
      </c>
      <c r="B463" t="s">
        <v>86</v>
      </c>
      <c r="C463" s="1">
        <v>0.31123008421377102</v>
      </c>
    </row>
    <row r="464" spans="1:3" x14ac:dyDescent="0.25">
      <c r="A464" t="s">
        <v>11</v>
      </c>
      <c r="B464" t="s">
        <v>88</v>
      </c>
      <c r="C464" s="1">
        <v>0.29673182316827701</v>
      </c>
    </row>
    <row r="465" spans="1:3" x14ac:dyDescent="0.25">
      <c r="A465" t="s">
        <v>11</v>
      </c>
      <c r="B465" t="s">
        <v>89</v>
      </c>
      <c r="C465" s="1">
        <v>0.29026204809542799</v>
      </c>
    </row>
    <row r="466" spans="1:3" x14ac:dyDescent="0.25">
      <c r="A466" t="s">
        <v>11</v>
      </c>
      <c r="B466" t="s">
        <v>92</v>
      </c>
      <c r="C466" s="1">
        <v>0.30503578412075799</v>
      </c>
    </row>
    <row r="467" spans="1:3" x14ac:dyDescent="0.25">
      <c r="A467" t="s">
        <v>11</v>
      </c>
      <c r="B467" t="s">
        <v>93</v>
      </c>
      <c r="C467" s="1">
        <v>0.32300294795748802</v>
      </c>
    </row>
    <row r="468" spans="1:3" x14ac:dyDescent="0.25">
      <c r="A468" t="s">
        <v>11</v>
      </c>
      <c r="B468" t="s">
        <v>94</v>
      </c>
      <c r="C468" s="1">
        <v>0.309605166225215</v>
      </c>
    </row>
    <row r="469" spans="1:3" x14ac:dyDescent="0.25">
      <c r="A469" t="s">
        <v>11</v>
      </c>
      <c r="B469" t="s">
        <v>97</v>
      </c>
      <c r="C469" s="1">
        <v>0.30863703611761401</v>
      </c>
    </row>
    <row r="470" spans="1:3" x14ac:dyDescent="0.25">
      <c r="A470" t="s">
        <v>11</v>
      </c>
      <c r="B470" t="s">
        <v>99</v>
      </c>
      <c r="C470" s="1">
        <v>0.30032630705454599</v>
      </c>
    </row>
    <row r="471" spans="1:3" x14ac:dyDescent="0.25">
      <c r="A471" t="s">
        <v>11</v>
      </c>
      <c r="B471" t="s">
        <v>101</v>
      </c>
      <c r="C471" s="1">
        <v>0.309565073116495</v>
      </c>
    </row>
    <row r="472" spans="1:3" x14ac:dyDescent="0.25">
      <c r="A472" t="s">
        <v>11</v>
      </c>
      <c r="B472" t="s">
        <v>102</v>
      </c>
      <c r="C472" s="1">
        <v>0.30178031546256301</v>
      </c>
    </row>
    <row r="473" spans="1:3" x14ac:dyDescent="0.25">
      <c r="A473" t="s">
        <v>11</v>
      </c>
      <c r="B473" t="s">
        <v>103</v>
      </c>
      <c r="C473" s="1">
        <v>0.295435100716402</v>
      </c>
    </row>
    <row r="474" spans="1:3" x14ac:dyDescent="0.25">
      <c r="A474" t="s">
        <v>12</v>
      </c>
      <c r="B474" t="s">
        <v>13</v>
      </c>
      <c r="C474" s="1">
        <v>0.29093145332252801</v>
      </c>
    </row>
    <row r="475" spans="1:3" x14ac:dyDescent="0.25">
      <c r="A475" t="s">
        <v>12</v>
      </c>
      <c r="B475" t="s">
        <v>16</v>
      </c>
      <c r="C475" s="1">
        <v>0.33250284071842101</v>
      </c>
    </row>
    <row r="476" spans="1:3" x14ac:dyDescent="0.25">
      <c r="A476" t="s">
        <v>12</v>
      </c>
      <c r="B476" t="s">
        <v>17</v>
      </c>
      <c r="C476" s="1">
        <v>0.30169556671838399</v>
      </c>
    </row>
    <row r="477" spans="1:3" x14ac:dyDescent="0.25">
      <c r="A477" t="s">
        <v>12</v>
      </c>
      <c r="B477" t="s">
        <v>18</v>
      </c>
      <c r="C477" s="1">
        <v>0.31008647248457999</v>
      </c>
    </row>
    <row r="478" spans="1:3" x14ac:dyDescent="0.25">
      <c r="A478" t="s">
        <v>12</v>
      </c>
      <c r="B478" t="s">
        <v>19</v>
      </c>
      <c r="C478" s="1">
        <v>0.32940433274543601</v>
      </c>
    </row>
    <row r="479" spans="1:3" x14ac:dyDescent="0.25">
      <c r="A479" t="s">
        <v>12</v>
      </c>
      <c r="B479" t="s">
        <v>21</v>
      </c>
      <c r="C479" s="1">
        <v>0.31861294280237201</v>
      </c>
    </row>
    <row r="480" spans="1:3" x14ac:dyDescent="0.25">
      <c r="A480" t="s">
        <v>12</v>
      </c>
      <c r="B480" t="s">
        <v>24</v>
      </c>
      <c r="C480" s="1">
        <v>0.34073756772435398</v>
      </c>
    </row>
    <row r="481" spans="1:3" x14ac:dyDescent="0.25">
      <c r="A481" t="s">
        <v>12</v>
      </c>
      <c r="B481" t="s">
        <v>25</v>
      </c>
      <c r="C481" s="1">
        <v>0.29354364757172302</v>
      </c>
    </row>
    <row r="482" spans="1:3" x14ac:dyDescent="0.25">
      <c r="A482" t="s">
        <v>12</v>
      </c>
      <c r="B482" t="s">
        <v>26</v>
      </c>
      <c r="C482" s="1">
        <v>0.31168015445012998</v>
      </c>
    </row>
    <row r="483" spans="1:3" x14ac:dyDescent="0.25">
      <c r="A483" t="s">
        <v>12</v>
      </c>
      <c r="B483" t="s">
        <v>27</v>
      </c>
      <c r="C483" s="1">
        <v>0.32989842808358599</v>
      </c>
    </row>
    <row r="484" spans="1:3" x14ac:dyDescent="0.25">
      <c r="A484" t="s">
        <v>12</v>
      </c>
      <c r="B484" t="s">
        <v>28</v>
      </c>
      <c r="C484" s="1">
        <v>0.317001988194899</v>
      </c>
    </row>
    <row r="485" spans="1:3" x14ac:dyDescent="0.25">
      <c r="A485" t="s">
        <v>12</v>
      </c>
      <c r="B485" t="s">
        <v>29</v>
      </c>
      <c r="C485" s="1">
        <v>0.30097990810727798</v>
      </c>
    </row>
    <row r="486" spans="1:3" x14ac:dyDescent="0.25">
      <c r="A486" t="s">
        <v>12</v>
      </c>
      <c r="B486" t="s">
        <v>30</v>
      </c>
      <c r="C486" s="1">
        <v>0.30471599827322798</v>
      </c>
    </row>
    <row r="487" spans="1:3" x14ac:dyDescent="0.25">
      <c r="A487" t="s">
        <v>12</v>
      </c>
      <c r="B487" t="s">
        <v>32</v>
      </c>
      <c r="C487" s="1">
        <v>0.30470579575670398</v>
      </c>
    </row>
    <row r="488" spans="1:3" x14ac:dyDescent="0.25">
      <c r="A488" t="s">
        <v>12</v>
      </c>
      <c r="B488" t="s">
        <v>33</v>
      </c>
      <c r="C488" s="1">
        <v>0.32153523095368602</v>
      </c>
    </row>
    <row r="489" spans="1:3" x14ac:dyDescent="0.25">
      <c r="A489" t="s">
        <v>12</v>
      </c>
      <c r="B489" t="s">
        <v>34</v>
      </c>
      <c r="C489" s="1">
        <v>0.30928218139027902</v>
      </c>
    </row>
    <row r="490" spans="1:3" x14ac:dyDescent="0.25">
      <c r="A490" t="s">
        <v>12</v>
      </c>
      <c r="B490" t="s">
        <v>35</v>
      </c>
      <c r="C490" s="1">
        <v>0.30318053711428899</v>
      </c>
    </row>
    <row r="491" spans="1:3" x14ac:dyDescent="0.25">
      <c r="A491" t="s">
        <v>12</v>
      </c>
      <c r="B491" t="s">
        <v>36</v>
      </c>
      <c r="C491" s="1">
        <v>0.29867376811212998</v>
      </c>
    </row>
    <row r="492" spans="1:3" x14ac:dyDescent="0.25">
      <c r="A492" t="s">
        <v>12</v>
      </c>
      <c r="B492" t="s">
        <v>37</v>
      </c>
      <c r="C492" s="1">
        <v>0.29155150993159701</v>
      </c>
    </row>
    <row r="493" spans="1:3" x14ac:dyDescent="0.25">
      <c r="A493" t="s">
        <v>12</v>
      </c>
      <c r="B493" t="s">
        <v>39</v>
      </c>
      <c r="C493" s="1">
        <v>0.29977548694383099</v>
      </c>
    </row>
    <row r="494" spans="1:3" x14ac:dyDescent="0.25">
      <c r="A494" t="s">
        <v>12</v>
      </c>
      <c r="B494" t="s">
        <v>40</v>
      </c>
      <c r="C494" s="1">
        <v>0.29781061207606702</v>
      </c>
    </row>
    <row r="495" spans="1:3" x14ac:dyDescent="0.25">
      <c r="A495" t="s">
        <v>12</v>
      </c>
      <c r="B495" t="s">
        <v>42</v>
      </c>
      <c r="C495" s="1">
        <v>0.298833874465112</v>
      </c>
    </row>
    <row r="496" spans="1:3" x14ac:dyDescent="0.25">
      <c r="A496" t="s">
        <v>12</v>
      </c>
      <c r="B496" t="s">
        <v>44</v>
      </c>
      <c r="C496" s="1">
        <v>0.299824889220553</v>
      </c>
    </row>
    <row r="497" spans="1:3" x14ac:dyDescent="0.25">
      <c r="A497" t="s">
        <v>12</v>
      </c>
      <c r="B497" t="s">
        <v>45</v>
      </c>
      <c r="C497" s="1">
        <v>0.30682479124065798</v>
      </c>
    </row>
    <row r="498" spans="1:3" x14ac:dyDescent="0.25">
      <c r="A498" t="s">
        <v>12</v>
      </c>
      <c r="B498" t="s">
        <v>47</v>
      </c>
      <c r="C498" s="1">
        <v>0.30143820748788003</v>
      </c>
    </row>
    <row r="499" spans="1:3" x14ac:dyDescent="0.25">
      <c r="A499" t="s">
        <v>12</v>
      </c>
      <c r="B499" t="s">
        <v>48</v>
      </c>
      <c r="C499" s="1">
        <v>0.30627817862418</v>
      </c>
    </row>
    <row r="500" spans="1:3" x14ac:dyDescent="0.25">
      <c r="A500" t="s">
        <v>12</v>
      </c>
      <c r="B500" t="s">
        <v>49</v>
      </c>
      <c r="C500" s="1">
        <v>0.30194504240034897</v>
      </c>
    </row>
    <row r="501" spans="1:3" x14ac:dyDescent="0.25">
      <c r="A501" t="s">
        <v>12</v>
      </c>
      <c r="B501" t="s">
        <v>50</v>
      </c>
      <c r="C501" s="1">
        <v>0.34394279001397199</v>
      </c>
    </row>
    <row r="502" spans="1:3" x14ac:dyDescent="0.25">
      <c r="A502" t="s">
        <v>12</v>
      </c>
      <c r="B502" t="s">
        <v>51</v>
      </c>
      <c r="C502" s="1">
        <v>0.34585688114580998</v>
      </c>
    </row>
    <row r="503" spans="1:3" x14ac:dyDescent="0.25">
      <c r="A503" t="s">
        <v>12</v>
      </c>
      <c r="B503" t="s">
        <v>52</v>
      </c>
      <c r="C503" s="1">
        <v>0.32326232583148001</v>
      </c>
    </row>
    <row r="504" spans="1:3" x14ac:dyDescent="0.25">
      <c r="A504" t="s">
        <v>12</v>
      </c>
      <c r="B504" t="s">
        <v>53</v>
      </c>
      <c r="C504" s="1">
        <v>0.29754824277569902</v>
      </c>
    </row>
    <row r="505" spans="1:3" x14ac:dyDescent="0.25">
      <c r="A505" t="s">
        <v>12</v>
      </c>
      <c r="B505" t="s">
        <v>54</v>
      </c>
      <c r="C505" s="1">
        <v>0.29189132906232201</v>
      </c>
    </row>
    <row r="506" spans="1:3" x14ac:dyDescent="0.25">
      <c r="A506" t="s">
        <v>12</v>
      </c>
      <c r="B506" t="s">
        <v>55</v>
      </c>
      <c r="C506" s="1">
        <v>0.32946314989556003</v>
      </c>
    </row>
    <row r="507" spans="1:3" x14ac:dyDescent="0.25">
      <c r="A507" t="s">
        <v>12</v>
      </c>
      <c r="B507" t="s">
        <v>56</v>
      </c>
      <c r="C507" s="1">
        <v>0.31357538633826298</v>
      </c>
    </row>
    <row r="508" spans="1:3" x14ac:dyDescent="0.25">
      <c r="A508" t="s">
        <v>12</v>
      </c>
      <c r="B508" t="s">
        <v>57</v>
      </c>
      <c r="C508" s="1">
        <v>0.299522071102091</v>
      </c>
    </row>
    <row r="509" spans="1:3" x14ac:dyDescent="0.25">
      <c r="A509" t="s">
        <v>12</v>
      </c>
      <c r="B509" t="s">
        <v>58</v>
      </c>
      <c r="C509" s="1">
        <v>0.334493494007369</v>
      </c>
    </row>
    <row r="510" spans="1:3" x14ac:dyDescent="0.25">
      <c r="A510" t="s">
        <v>12</v>
      </c>
      <c r="B510" t="s">
        <v>59</v>
      </c>
      <c r="C510" s="1">
        <v>0.315153519845004</v>
      </c>
    </row>
    <row r="511" spans="1:3" x14ac:dyDescent="0.25">
      <c r="A511" t="s">
        <v>12</v>
      </c>
      <c r="B511" t="s">
        <v>60</v>
      </c>
      <c r="C511" s="1">
        <v>0.30959674021677402</v>
      </c>
    </row>
    <row r="512" spans="1:3" x14ac:dyDescent="0.25">
      <c r="A512" t="s">
        <v>12</v>
      </c>
      <c r="B512" t="s">
        <v>61</v>
      </c>
      <c r="C512" s="1">
        <v>0.32347222106363799</v>
      </c>
    </row>
    <row r="513" spans="1:3" x14ac:dyDescent="0.25">
      <c r="A513" t="s">
        <v>12</v>
      </c>
      <c r="B513" t="s">
        <v>62</v>
      </c>
      <c r="C513" s="1">
        <v>0.32142050520647197</v>
      </c>
    </row>
    <row r="514" spans="1:3" x14ac:dyDescent="0.25">
      <c r="A514" t="s">
        <v>12</v>
      </c>
      <c r="B514" t="s">
        <v>63</v>
      </c>
      <c r="C514" s="1">
        <v>0.318575584038092</v>
      </c>
    </row>
    <row r="515" spans="1:3" x14ac:dyDescent="0.25">
      <c r="A515" t="s">
        <v>12</v>
      </c>
      <c r="B515" t="s">
        <v>64</v>
      </c>
      <c r="C515" s="1">
        <v>0.32677277147325001</v>
      </c>
    </row>
    <row r="516" spans="1:3" x14ac:dyDescent="0.25">
      <c r="A516" t="s">
        <v>12</v>
      </c>
      <c r="B516" t="s">
        <v>65</v>
      </c>
      <c r="C516" s="1">
        <v>0.34253280367682598</v>
      </c>
    </row>
    <row r="517" spans="1:3" x14ac:dyDescent="0.25">
      <c r="A517" t="s">
        <v>12</v>
      </c>
      <c r="B517" t="s">
        <v>66</v>
      </c>
      <c r="C517" s="1">
        <v>0.33946125336146299</v>
      </c>
    </row>
    <row r="518" spans="1:3" x14ac:dyDescent="0.25">
      <c r="A518" t="s">
        <v>12</v>
      </c>
      <c r="B518" t="s">
        <v>67</v>
      </c>
      <c r="C518" s="1">
        <v>0.33865441267929303</v>
      </c>
    </row>
    <row r="519" spans="1:3" x14ac:dyDescent="0.25">
      <c r="A519" t="s">
        <v>12</v>
      </c>
      <c r="B519" t="s">
        <v>68</v>
      </c>
      <c r="C519" s="1">
        <v>0.304622350580873</v>
      </c>
    </row>
    <row r="520" spans="1:3" x14ac:dyDescent="0.25">
      <c r="A520" t="s">
        <v>12</v>
      </c>
      <c r="B520" t="s">
        <v>69</v>
      </c>
      <c r="C520" s="1">
        <v>0.31332034390695301</v>
      </c>
    </row>
    <row r="521" spans="1:3" x14ac:dyDescent="0.25">
      <c r="A521" t="s">
        <v>12</v>
      </c>
      <c r="B521" t="s">
        <v>70</v>
      </c>
      <c r="C521" s="1">
        <v>0.32437788410895801</v>
      </c>
    </row>
    <row r="522" spans="1:3" x14ac:dyDescent="0.25">
      <c r="A522" t="s">
        <v>12</v>
      </c>
      <c r="B522" t="s">
        <v>71</v>
      </c>
      <c r="C522" s="1">
        <v>0.29781769413349901</v>
      </c>
    </row>
    <row r="523" spans="1:3" x14ac:dyDescent="0.25">
      <c r="A523" t="s">
        <v>12</v>
      </c>
      <c r="B523" t="s">
        <v>72</v>
      </c>
      <c r="C523" s="1">
        <v>0.33502867560420801</v>
      </c>
    </row>
    <row r="524" spans="1:3" x14ac:dyDescent="0.25">
      <c r="A524" t="s">
        <v>12</v>
      </c>
      <c r="B524" t="s">
        <v>73</v>
      </c>
      <c r="C524" s="1">
        <v>0.30565317561408101</v>
      </c>
    </row>
    <row r="525" spans="1:3" x14ac:dyDescent="0.25">
      <c r="A525" t="s">
        <v>12</v>
      </c>
      <c r="B525" t="s">
        <v>74</v>
      </c>
      <c r="C525" s="1">
        <v>0.29353176570362699</v>
      </c>
    </row>
    <row r="526" spans="1:3" x14ac:dyDescent="0.25">
      <c r="A526" t="s">
        <v>12</v>
      </c>
      <c r="B526" t="s">
        <v>75</v>
      </c>
      <c r="C526" s="1">
        <v>0.308464351643575</v>
      </c>
    </row>
    <row r="527" spans="1:3" x14ac:dyDescent="0.25">
      <c r="A527" t="s">
        <v>12</v>
      </c>
      <c r="B527" t="s">
        <v>76</v>
      </c>
      <c r="C527" s="1">
        <v>0.32484814147188401</v>
      </c>
    </row>
    <row r="528" spans="1:3" x14ac:dyDescent="0.25">
      <c r="A528" t="s">
        <v>12</v>
      </c>
      <c r="B528" t="s">
        <v>77</v>
      </c>
      <c r="C528" s="1">
        <v>0.29584015234810601</v>
      </c>
    </row>
    <row r="529" spans="1:3" x14ac:dyDescent="0.25">
      <c r="A529" t="s">
        <v>12</v>
      </c>
      <c r="B529" t="s">
        <v>78</v>
      </c>
      <c r="C529" s="1">
        <v>0.31899535656019801</v>
      </c>
    </row>
    <row r="530" spans="1:3" x14ac:dyDescent="0.25">
      <c r="A530" t="s">
        <v>12</v>
      </c>
      <c r="B530" t="s">
        <v>81</v>
      </c>
      <c r="C530" s="1">
        <v>0.301457077959771</v>
      </c>
    </row>
    <row r="531" spans="1:3" x14ac:dyDescent="0.25">
      <c r="A531" t="s">
        <v>12</v>
      </c>
      <c r="B531" t="s">
        <v>83</v>
      </c>
      <c r="C531" s="1">
        <v>0.29816812909791002</v>
      </c>
    </row>
    <row r="532" spans="1:3" x14ac:dyDescent="0.25">
      <c r="A532" t="s">
        <v>12</v>
      </c>
      <c r="B532" t="s">
        <v>84</v>
      </c>
      <c r="C532" s="1">
        <v>0.31824458893603302</v>
      </c>
    </row>
    <row r="533" spans="1:3" x14ac:dyDescent="0.25">
      <c r="A533" t="s">
        <v>12</v>
      </c>
      <c r="B533" t="s">
        <v>85</v>
      </c>
      <c r="C533" s="1">
        <v>0.30420421725347901</v>
      </c>
    </row>
    <row r="534" spans="1:3" x14ac:dyDescent="0.25">
      <c r="A534" t="s">
        <v>12</v>
      </c>
      <c r="B534" t="s">
        <v>86</v>
      </c>
      <c r="C534" s="1">
        <v>0.32199171489553702</v>
      </c>
    </row>
    <row r="535" spans="1:3" x14ac:dyDescent="0.25">
      <c r="A535" t="s">
        <v>12</v>
      </c>
      <c r="B535" t="s">
        <v>88</v>
      </c>
      <c r="C535" s="1">
        <v>0.31913827064683797</v>
      </c>
    </row>
    <row r="536" spans="1:3" x14ac:dyDescent="0.25">
      <c r="A536" t="s">
        <v>12</v>
      </c>
      <c r="B536" t="s">
        <v>89</v>
      </c>
      <c r="C536" s="1">
        <v>0.309339929654527</v>
      </c>
    </row>
    <row r="537" spans="1:3" x14ac:dyDescent="0.25">
      <c r="A537" t="s">
        <v>12</v>
      </c>
      <c r="B537" t="s">
        <v>91</v>
      </c>
      <c r="C537" s="1">
        <v>0.29352964962884098</v>
      </c>
    </row>
    <row r="538" spans="1:3" x14ac:dyDescent="0.25">
      <c r="A538" t="s">
        <v>12</v>
      </c>
      <c r="B538" t="s">
        <v>92</v>
      </c>
      <c r="C538" s="1">
        <v>0.30084428114459499</v>
      </c>
    </row>
    <row r="539" spans="1:3" x14ac:dyDescent="0.25">
      <c r="A539" t="s">
        <v>12</v>
      </c>
      <c r="B539" t="s">
        <v>93</v>
      </c>
      <c r="C539" s="1">
        <v>0.33995829061962002</v>
      </c>
    </row>
    <row r="540" spans="1:3" x14ac:dyDescent="0.25">
      <c r="A540" t="s">
        <v>12</v>
      </c>
      <c r="B540" t="s">
        <v>94</v>
      </c>
      <c r="C540" s="1">
        <v>0.32521688550268901</v>
      </c>
    </row>
    <row r="541" spans="1:3" x14ac:dyDescent="0.25">
      <c r="A541" t="s">
        <v>12</v>
      </c>
      <c r="B541" t="s">
        <v>95</v>
      </c>
      <c r="C541" s="1">
        <v>0.30226942949310798</v>
      </c>
    </row>
    <row r="542" spans="1:3" x14ac:dyDescent="0.25">
      <c r="A542" t="s">
        <v>12</v>
      </c>
      <c r="B542" t="s">
        <v>96</v>
      </c>
      <c r="C542" s="1">
        <v>0.30661260791617401</v>
      </c>
    </row>
    <row r="543" spans="1:3" x14ac:dyDescent="0.25">
      <c r="A543" t="s">
        <v>12</v>
      </c>
      <c r="B543" t="s">
        <v>97</v>
      </c>
      <c r="C543" s="1">
        <v>0.32531272448059501</v>
      </c>
    </row>
    <row r="544" spans="1:3" x14ac:dyDescent="0.25">
      <c r="A544" t="s">
        <v>12</v>
      </c>
      <c r="B544" t="s">
        <v>98</v>
      </c>
      <c r="C544" s="1">
        <v>0.29441587884728898</v>
      </c>
    </row>
    <row r="545" spans="1:3" x14ac:dyDescent="0.25">
      <c r="A545" t="s">
        <v>12</v>
      </c>
      <c r="B545" t="s">
        <v>99</v>
      </c>
      <c r="C545" s="1">
        <v>0.30305523968889198</v>
      </c>
    </row>
    <row r="546" spans="1:3" x14ac:dyDescent="0.25">
      <c r="A546" t="s">
        <v>12</v>
      </c>
      <c r="B546" t="s">
        <v>101</v>
      </c>
      <c r="C546" s="1">
        <v>0.30873960440257497</v>
      </c>
    </row>
    <row r="547" spans="1:3" x14ac:dyDescent="0.25">
      <c r="A547" t="s">
        <v>12</v>
      </c>
      <c r="B547" t="s">
        <v>102</v>
      </c>
      <c r="C547" s="1">
        <v>0.301020178538488</v>
      </c>
    </row>
    <row r="548" spans="1:3" x14ac:dyDescent="0.25">
      <c r="A548" t="s">
        <v>12</v>
      </c>
      <c r="B548" t="s">
        <v>103</v>
      </c>
      <c r="C548" s="1">
        <v>0.293126889419975</v>
      </c>
    </row>
    <row r="549" spans="1:3" x14ac:dyDescent="0.25">
      <c r="A549" t="s">
        <v>13</v>
      </c>
      <c r="B549" t="s">
        <v>14</v>
      </c>
      <c r="C549" s="1">
        <v>0.30706960747010897</v>
      </c>
    </row>
    <row r="550" spans="1:3" x14ac:dyDescent="0.25">
      <c r="A550" t="s">
        <v>13</v>
      </c>
      <c r="B550" t="s">
        <v>16</v>
      </c>
      <c r="C550" s="1">
        <v>0.335250735103997</v>
      </c>
    </row>
    <row r="551" spans="1:3" x14ac:dyDescent="0.25">
      <c r="A551" t="s">
        <v>13</v>
      </c>
      <c r="B551" t="s">
        <v>19</v>
      </c>
      <c r="C551" s="1">
        <v>0.33689518271928998</v>
      </c>
    </row>
    <row r="552" spans="1:3" x14ac:dyDescent="0.25">
      <c r="A552" t="s">
        <v>13</v>
      </c>
      <c r="B552" t="s">
        <v>20</v>
      </c>
      <c r="C552" s="1">
        <v>0.31438349714819003</v>
      </c>
    </row>
    <row r="553" spans="1:3" x14ac:dyDescent="0.25">
      <c r="A553" t="s">
        <v>13</v>
      </c>
      <c r="B553" t="s">
        <v>21</v>
      </c>
      <c r="C553" s="1">
        <v>0.290248244747352</v>
      </c>
    </row>
    <row r="554" spans="1:3" x14ac:dyDescent="0.25">
      <c r="A554" t="s">
        <v>13</v>
      </c>
      <c r="B554" t="s">
        <v>22</v>
      </c>
      <c r="C554" s="1">
        <v>0.304346769933936</v>
      </c>
    </row>
    <row r="555" spans="1:3" x14ac:dyDescent="0.25">
      <c r="A555" t="s">
        <v>13</v>
      </c>
      <c r="B555" t="s">
        <v>24</v>
      </c>
      <c r="C555" s="1">
        <v>0.313759133989712</v>
      </c>
    </row>
    <row r="556" spans="1:3" x14ac:dyDescent="0.25">
      <c r="A556" t="s">
        <v>13</v>
      </c>
      <c r="B556" t="s">
        <v>25</v>
      </c>
      <c r="C556" s="1">
        <v>0.303709402837406</v>
      </c>
    </row>
    <row r="557" spans="1:3" x14ac:dyDescent="0.25">
      <c r="A557" t="s">
        <v>13</v>
      </c>
      <c r="B557" t="s">
        <v>27</v>
      </c>
      <c r="C557" s="1">
        <v>0.31327700978481099</v>
      </c>
    </row>
    <row r="558" spans="1:3" x14ac:dyDescent="0.25">
      <c r="A558" t="s">
        <v>13</v>
      </c>
      <c r="B558" t="s">
        <v>28</v>
      </c>
      <c r="C558" s="1">
        <v>0.29385707965788899</v>
      </c>
    </row>
    <row r="559" spans="1:3" x14ac:dyDescent="0.25">
      <c r="A559" t="s">
        <v>13</v>
      </c>
      <c r="B559" t="s">
        <v>31</v>
      </c>
      <c r="C559" s="1">
        <v>0.31593374822465597</v>
      </c>
    </row>
    <row r="560" spans="1:3" x14ac:dyDescent="0.25">
      <c r="A560" t="s">
        <v>13</v>
      </c>
      <c r="B560" t="s">
        <v>32</v>
      </c>
      <c r="C560" s="1">
        <v>0.29242573536419197</v>
      </c>
    </row>
    <row r="561" spans="1:3" x14ac:dyDescent="0.25">
      <c r="A561" t="s">
        <v>13</v>
      </c>
      <c r="B561" t="s">
        <v>33</v>
      </c>
      <c r="C561" s="1">
        <v>0.33562175776086201</v>
      </c>
    </row>
    <row r="562" spans="1:3" x14ac:dyDescent="0.25">
      <c r="A562" t="s">
        <v>13</v>
      </c>
      <c r="B562" t="s">
        <v>34</v>
      </c>
      <c r="C562" s="1">
        <v>0.29981342807004902</v>
      </c>
    </row>
    <row r="563" spans="1:3" x14ac:dyDescent="0.25">
      <c r="A563" t="s">
        <v>13</v>
      </c>
      <c r="B563" t="s">
        <v>35</v>
      </c>
      <c r="C563" s="1">
        <v>0.31100506704192599</v>
      </c>
    </row>
    <row r="564" spans="1:3" x14ac:dyDescent="0.25">
      <c r="A564" t="s">
        <v>13</v>
      </c>
      <c r="B564" t="s">
        <v>36</v>
      </c>
      <c r="C564" s="1">
        <v>0.29480684866648998</v>
      </c>
    </row>
    <row r="565" spans="1:3" x14ac:dyDescent="0.25">
      <c r="A565" t="s">
        <v>13</v>
      </c>
      <c r="B565" t="s">
        <v>37</v>
      </c>
      <c r="C565" s="1">
        <v>0.31865041976605402</v>
      </c>
    </row>
    <row r="566" spans="1:3" x14ac:dyDescent="0.25">
      <c r="A566" t="s">
        <v>13</v>
      </c>
      <c r="B566" t="s">
        <v>39</v>
      </c>
      <c r="C566" s="1">
        <v>0.31147694053671399</v>
      </c>
    </row>
    <row r="567" spans="1:3" x14ac:dyDescent="0.25">
      <c r="A567" t="s">
        <v>13</v>
      </c>
      <c r="B567" t="s">
        <v>40</v>
      </c>
      <c r="C567" s="1">
        <v>0.30100694386756299</v>
      </c>
    </row>
    <row r="568" spans="1:3" x14ac:dyDescent="0.25">
      <c r="A568" t="s">
        <v>13</v>
      </c>
      <c r="B568" t="s">
        <v>41</v>
      </c>
      <c r="C568" s="1">
        <v>0.29409409182774199</v>
      </c>
    </row>
    <row r="569" spans="1:3" x14ac:dyDescent="0.25">
      <c r="A569" t="s">
        <v>13</v>
      </c>
      <c r="B569" t="s">
        <v>42</v>
      </c>
      <c r="C569" s="1">
        <v>0.305169987044975</v>
      </c>
    </row>
    <row r="570" spans="1:3" x14ac:dyDescent="0.25">
      <c r="A570" t="s">
        <v>13</v>
      </c>
      <c r="B570" t="s">
        <v>43</v>
      </c>
      <c r="C570" s="1">
        <v>0.31203185823135199</v>
      </c>
    </row>
    <row r="571" spans="1:3" x14ac:dyDescent="0.25">
      <c r="A571" t="s">
        <v>13</v>
      </c>
      <c r="B571" t="s">
        <v>44</v>
      </c>
      <c r="C571" s="1">
        <v>0.30586651106173102</v>
      </c>
    </row>
    <row r="572" spans="1:3" x14ac:dyDescent="0.25">
      <c r="A572" t="s">
        <v>13</v>
      </c>
      <c r="B572" t="s">
        <v>45</v>
      </c>
      <c r="C572" s="1">
        <v>0.32257380688577297</v>
      </c>
    </row>
    <row r="573" spans="1:3" x14ac:dyDescent="0.25">
      <c r="A573" t="s">
        <v>13</v>
      </c>
      <c r="B573" t="s">
        <v>47</v>
      </c>
      <c r="C573" s="1">
        <v>0.31596576198470699</v>
      </c>
    </row>
    <row r="574" spans="1:3" x14ac:dyDescent="0.25">
      <c r="A574" t="s">
        <v>13</v>
      </c>
      <c r="B574" t="s">
        <v>49</v>
      </c>
      <c r="C574" s="1">
        <v>0.31726933979167699</v>
      </c>
    </row>
    <row r="575" spans="1:3" x14ac:dyDescent="0.25">
      <c r="A575" t="s">
        <v>13</v>
      </c>
      <c r="B575" t="s">
        <v>50</v>
      </c>
      <c r="C575" s="1">
        <v>0.31831302962448799</v>
      </c>
    </row>
    <row r="576" spans="1:3" x14ac:dyDescent="0.25">
      <c r="A576" t="s">
        <v>13</v>
      </c>
      <c r="B576" t="s">
        <v>51</v>
      </c>
      <c r="C576" s="1">
        <v>0.32227871661645602</v>
      </c>
    </row>
    <row r="577" spans="1:3" x14ac:dyDescent="0.25">
      <c r="A577" t="s">
        <v>13</v>
      </c>
      <c r="B577" t="s">
        <v>53</v>
      </c>
      <c r="C577" s="1">
        <v>0.30463093889666298</v>
      </c>
    </row>
    <row r="578" spans="1:3" x14ac:dyDescent="0.25">
      <c r="A578" t="s">
        <v>13</v>
      </c>
      <c r="B578" t="s">
        <v>54</v>
      </c>
      <c r="C578" s="1">
        <v>0.31914518357539701</v>
      </c>
    </row>
    <row r="579" spans="1:3" x14ac:dyDescent="0.25">
      <c r="A579" t="s">
        <v>13</v>
      </c>
      <c r="B579" t="s">
        <v>55</v>
      </c>
      <c r="C579" s="1">
        <v>0.31764326596658099</v>
      </c>
    </row>
    <row r="580" spans="1:3" x14ac:dyDescent="0.25">
      <c r="A580" t="s">
        <v>13</v>
      </c>
      <c r="B580" t="s">
        <v>58</v>
      </c>
      <c r="C580" s="1">
        <v>0.32492817670405399</v>
      </c>
    </row>
    <row r="581" spans="1:3" x14ac:dyDescent="0.25">
      <c r="A581" t="s">
        <v>13</v>
      </c>
      <c r="B581" t="s">
        <v>59</v>
      </c>
      <c r="C581" s="1">
        <v>0.31983092002883901</v>
      </c>
    </row>
    <row r="582" spans="1:3" x14ac:dyDescent="0.25">
      <c r="A582" t="s">
        <v>13</v>
      </c>
      <c r="B582" t="s">
        <v>60</v>
      </c>
      <c r="C582" s="1">
        <v>0.30442765463801102</v>
      </c>
    </row>
    <row r="583" spans="1:3" x14ac:dyDescent="0.25">
      <c r="A583" t="s">
        <v>13</v>
      </c>
      <c r="B583" t="s">
        <v>61</v>
      </c>
      <c r="C583" s="1">
        <v>0.32781282407138002</v>
      </c>
    </row>
    <row r="584" spans="1:3" x14ac:dyDescent="0.25">
      <c r="A584" t="s">
        <v>13</v>
      </c>
      <c r="B584" t="s">
        <v>62</v>
      </c>
      <c r="C584" s="1">
        <v>0.29516724102701802</v>
      </c>
    </row>
    <row r="585" spans="1:3" x14ac:dyDescent="0.25">
      <c r="A585" t="s">
        <v>13</v>
      </c>
      <c r="B585" t="s">
        <v>64</v>
      </c>
      <c r="C585" s="1">
        <v>0.333624494975717</v>
      </c>
    </row>
    <row r="586" spans="1:3" x14ac:dyDescent="0.25">
      <c r="A586" t="s">
        <v>13</v>
      </c>
      <c r="B586" t="s">
        <v>65</v>
      </c>
      <c r="C586" s="1">
        <v>0.32563478746705898</v>
      </c>
    </row>
    <row r="587" spans="1:3" x14ac:dyDescent="0.25">
      <c r="A587" t="s">
        <v>13</v>
      </c>
      <c r="B587" t="s">
        <v>66</v>
      </c>
      <c r="C587" s="1">
        <v>0.33153634927083803</v>
      </c>
    </row>
    <row r="588" spans="1:3" x14ac:dyDescent="0.25">
      <c r="A588" t="s">
        <v>13</v>
      </c>
      <c r="B588" t="s">
        <v>67</v>
      </c>
      <c r="C588" s="1">
        <v>0.33832236917876102</v>
      </c>
    </row>
    <row r="589" spans="1:3" x14ac:dyDescent="0.25">
      <c r="A589" t="s">
        <v>13</v>
      </c>
      <c r="B589" t="s">
        <v>69</v>
      </c>
      <c r="C589" s="1">
        <v>0.33319147638709601</v>
      </c>
    </row>
    <row r="590" spans="1:3" x14ac:dyDescent="0.25">
      <c r="A590" t="s">
        <v>13</v>
      </c>
      <c r="B590" t="s">
        <v>70</v>
      </c>
      <c r="C590" s="1">
        <v>0.32823945840461699</v>
      </c>
    </row>
    <row r="591" spans="1:3" x14ac:dyDescent="0.25">
      <c r="A591" t="s">
        <v>13</v>
      </c>
      <c r="B591" t="s">
        <v>71</v>
      </c>
      <c r="C591" s="1">
        <v>0.29376128266560397</v>
      </c>
    </row>
    <row r="592" spans="1:3" x14ac:dyDescent="0.25">
      <c r="A592" t="s">
        <v>13</v>
      </c>
      <c r="B592" t="s">
        <v>72</v>
      </c>
      <c r="C592" s="1">
        <v>0.33648128828678098</v>
      </c>
    </row>
    <row r="593" spans="1:3" x14ac:dyDescent="0.25">
      <c r="A593" t="s">
        <v>13</v>
      </c>
      <c r="B593" t="s">
        <v>73</v>
      </c>
      <c r="C593" s="1">
        <v>0.32740587265773102</v>
      </c>
    </row>
    <row r="594" spans="1:3" x14ac:dyDescent="0.25">
      <c r="A594" t="s">
        <v>13</v>
      </c>
      <c r="B594" t="s">
        <v>74</v>
      </c>
      <c r="C594" s="1">
        <v>0.31785119235388898</v>
      </c>
    </row>
    <row r="595" spans="1:3" x14ac:dyDescent="0.25">
      <c r="A595" t="s">
        <v>13</v>
      </c>
      <c r="B595" t="s">
        <v>75</v>
      </c>
      <c r="C595" s="1">
        <v>0.316272466309861</v>
      </c>
    </row>
    <row r="596" spans="1:3" x14ac:dyDescent="0.25">
      <c r="A596" t="s">
        <v>13</v>
      </c>
      <c r="B596" t="s">
        <v>76</v>
      </c>
      <c r="C596" s="1">
        <v>0.29593113411760003</v>
      </c>
    </row>
    <row r="597" spans="1:3" x14ac:dyDescent="0.25">
      <c r="A597" t="s">
        <v>13</v>
      </c>
      <c r="B597" t="s">
        <v>77</v>
      </c>
      <c r="C597" s="1">
        <v>0.29749917538541498</v>
      </c>
    </row>
    <row r="598" spans="1:3" x14ac:dyDescent="0.25">
      <c r="A598" t="s">
        <v>13</v>
      </c>
      <c r="B598" t="s">
        <v>78</v>
      </c>
      <c r="C598" s="1">
        <v>0.32386413307996198</v>
      </c>
    </row>
    <row r="599" spans="1:3" x14ac:dyDescent="0.25">
      <c r="A599" t="s">
        <v>13</v>
      </c>
      <c r="B599" t="s">
        <v>80</v>
      </c>
      <c r="C599" s="1">
        <v>0.31776219139761802</v>
      </c>
    </row>
    <row r="600" spans="1:3" x14ac:dyDescent="0.25">
      <c r="A600" t="s">
        <v>13</v>
      </c>
      <c r="B600" t="s">
        <v>82</v>
      </c>
      <c r="C600" s="1">
        <v>0.29368187236292098</v>
      </c>
    </row>
    <row r="601" spans="1:3" x14ac:dyDescent="0.25">
      <c r="A601" t="s">
        <v>13</v>
      </c>
      <c r="B601" t="s">
        <v>83</v>
      </c>
      <c r="C601" s="1">
        <v>0.31542235674869401</v>
      </c>
    </row>
    <row r="602" spans="1:3" x14ac:dyDescent="0.25">
      <c r="A602" t="s">
        <v>13</v>
      </c>
      <c r="B602" t="s">
        <v>85</v>
      </c>
      <c r="C602" s="1">
        <v>0.32168643111491502</v>
      </c>
    </row>
    <row r="603" spans="1:3" x14ac:dyDescent="0.25">
      <c r="A603" t="s">
        <v>13</v>
      </c>
      <c r="B603" t="s">
        <v>86</v>
      </c>
      <c r="C603" s="1">
        <v>0.30347552960760898</v>
      </c>
    </row>
    <row r="604" spans="1:3" x14ac:dyDescent="0.25">
      <c r="A604" t="s">
        <v>13</v>
      </c>
      <c r="B604" t="s">
        <v>89</v>
      </c>
      <c r="C604" s="1">
        <v>0.33312363398893702</v>
      </c>
    </row>
    <row r="605" spans="1:3" x14ac:dyDescent="0.25">
      <c r="A605" t="s">
        <v>13</v>
      </c>
      <c r="B605" t="s">
        <v>90</v>
      </c>
      <c r="C605" s="1">
        <v>0.30742200157246902</v>
      </c>
    </row>
    <row r="606" spans="1:3" x14ac:dyDescent="0.25">
      <c r="A606" t="s">
        <v>13</v>
      </c>
      <c r="B606" t="s">
        <v>91</v>
      </c>
      <c r="C606" s="1">
        <v>0.32451800333422298</v>
      </c>
    </row>
    <row r="607" spans="1:3" x14ac:dyDescent="0.25">
      <c r="A607" t="s">
        <v>13</v>
      </c>
      <c r="B607" t="s">
        <v>93</v>
      </c>
      <c r="C607" s="1">
        <v>0.306916915906017</v>
      </c>
    </row>
    <row r="608" spans="1:3" x14ac:dyDescent="0.25">
      <c r="A608" t="s">
        <v>13</v>
      </c>
      <c r="B608" t="s">
        <v>94</v>
      </c>
      <c r="C608" s="1">
        <v>0.33293929973507402</v>
      </c>
    </row>
    <row r="609" spans="1:3" x14ac:dyDescent="0.25">
      <c r="A609" t="s">
        <v>13</v>
      </c>
      <c r="B609" t="s">
        <v>95</v>
      </c>
      <c r="C609" s="1">
        <v>0.29239041336507299</v>
      </c>
    </row>
    <row r="610" spans="1:3" x14ac:dyDescent="0.25">
      <c r="A610" t="s">
        <v>13</v>
      </c>
      <c r="B610" t="s">
        <v>96</v>
      </c>
      <c r="C610" s="1">
        <v>0.31194915715307198</v>
      </c>
    </row>
    <row r="611" spans="1:3" x14ac:dyDescent="0.25">
      <c r="A611" t="s">
        <v>13</v>
      </c>
      <c r="B611" t="s">
        <v>97</v>
      </c>
      <c r="C611" s="1">
        <v>0.32624157447642299</v>
      </c>
    </row>
    <row r="612" spans="1:3" x14ac:dyDescent="0.25">
      <c r="A612" t="s">
        <v>13</v>
      </c>
      <c r="B612" t="s">
        <v>98</v>
      </c>
      <c r="C612" s="1">
        <v>0.29935643049703697</v>
      </c>
    </row>
    <row r="613" spans="1:3" x14ac:dyDescent="0.25">
      <c r="A613" t="s">
        <v>13</v>
      </c>
      <c r="B613" t="s">
        <v>99</v>
      </c>
      <c r="C613" s="1">
        <v>0.30874439357057198</v>
      </c>
    </row>
    <row r="614" spans="1:3" x14ac:dyDescent="0.25">
      <c r="A614" t="s">
        <v>13</v>
      </c>
      <c r="B614" t="s">
        <v>102</v>
      </c>
      <c r="C614" s="1">
        <v>0.29700912453012202</v>
      </c>
    </row>
    <row r="615" spans="1:3" x14ac:dyDescent="0.25">
      <c r="A615" t="s">
        <v>13</v>
      </c>
      <c r="B615" t="s">
        <v>103</v>
      </c>
      <c r="C615" s="1">
        <v>0.28911707703018102</v>
      </c>
    </row>
    <row r="616" spans="1:3" x14ac:dyDescent="0.25">
      <c r="A616" t="s">
        <v>14</v>
      </c>
      <c r="B616" t="s">
        <v>15</v>
      </c>
      <c r="C616" s="1">
        <v>0.317791957526534</v>
      </c>
    </row>
    <row r="617" spans="1:3" x14ac:dyDescent="0.25">
      <c r="A617" t="s">
        <v>14</v>
      </c>
      <c r="B617" t="s">
        <v>16</v>
      </c>
      <c r="C617" s="1">
        <v>0.290498811947211</v>
      </c>
    </row>
    <row r="618" spans="1:3" x14ac:dyDescent="0.25">
      <c r="A618" t="s">
        <v>14</v>
      </c>
      <c r="B618" t="s">
        <v>17</v>
      </c>
      <c r="C618" s="1">
        <v>0.29520081556245797</v>
      </c>
    </row>
    <row r="619" spans="1:3" x14ac:dyDescent="0.25">
      <c r="A619" t="s">
        <v>14</v>
      </c>
      <c r="B619" t="s">
        <v>20</v>
      </c>
      <c r="C619" s="1">
        <v>0.30562641199631402</v>
      </c>
    </row>
    <row r="620" spans="1:3" x14ac:dyDescent="0.25">
      <c r="A620" t="s">
        <v>14</v>
      </c>
      <c r="B620" t="s">
        <v>22</v>
      </c>
      <c r="C620" s="1">
        <v>0.29850293572841602</v>
      </c>
    </row>
    <row r="621" spans="1:3" x14ac:dyDescent="0.25">
      <c r="A621" t="s">
        <v>14</v>
      </c>
      <c r="B621" t="s">
        <v>23</v>
      </c>
      <c r="C621" s="1">
        <v>0.29299252631790301</v>
      </c>
    </row>
    <row r="622" spans="1:3" x14ac:dyDescent="0.25">
      <c r="A622" t="s">
        <v>14</v>
      </c>
      <c r="B622" t="s">
        <v>27</v>
      </c>
      <c r="C622" s="1">
        <v>0.30561735801097001</v>
      </c>
    </row>
    <row r="623" spans="1:3" x14ac:dyDescent="0.25">
      <c r="A623" t="s">
        <v>14</v>
      </c>
      <c r="B623" t="s">
        <v>29</v>
      </c>
      <c r="C623" s="1">
        <v>0.30347875970883598</v>
      </c>
    </row>
    <row r="624" spans="1:3" x14ac:dyDescent="0.25">
      <c r="A624" t="s">
        <v>14</v>
      </c>
      <c r="B624" t="s">
        <v>31</v>
      </c>
      <c r="C624" s="1">
        <v>0.29478737429264101</v>
      </c>
    </row>
    <row r="625" spans="1:3" x14ac:dyDescent="0.25">
      <c r="A625" t="s">
        <v>14</v>
      </c>
      <c r="B625" t="s">
        <v>33</v>
      </c>
      <c r="C625" s="1">
        <v>0.289339241477447</v>
      </c>
    </row>
    <row r="626" spans="1:3" x14ac:dyDescent="0.25">
      <c r="A626" t="s">
        <v>14</v>
      </c>
      <c r="B626" t="s">
        <v>35</v>
      </c>
      <c r="C626" s="1">
        <v>0.30167536837778097</v>
      </c>
    </row>
    <row r="627" spans="1:3" x14ac:dyDescent="0.25">
      <c r="A627" t="s">
        <v>14</v>
      </c>
      <c r="B627" t="s">
        <v>36</v>
      </c>
      <c r="C627" s="1">
        <v>0.30339799276510498</v>
      </c>
    </row>
    <row r="628" spans="1:3" x14ac:dyDescent="0.25">
      <c r="A628" t="s">
        <v>14</v>
      </c>
      <c r="B628" t="s">
        <v>37</v>
      </c>
      <c r="C628" s="1">
        <v>0.30741473516414602</v>
      </c>
    </row>
    <row r="629" spans="1:3" x14ac:dyDescent="0.25">
      <c r="A629" t="s">
        <v>14</v>
      </c>
      <c r="B629" t="s">
        <v>38</v>
      </c>
      <c r="C629" s="1">
        <v>0.32150086281058399</v>
      </c>
    </row>
    <row r="630" spans="1:3" x14ac:dyDescent="0.25">
      <c r="A630" t="s">
        <v>14</v>
      </c>
      <c r="B630" t="s">
        <v>39</v>
      </c>
      <c r="C630" s="1">
        <v>0.301430428920891</v>
      </c>
    </row>
    <row r="631" spans="1:3" x14ac:dyDescent="0.25">
      <c r="A631" t="s">
        <v>14</v>
      </c>
      <c r="B631" t="s">
        <v>40</v>
      </c>
      <c r="C631" s="1">
        <v>0.31332854167931001</v>
      </c>
    </row>
    <row r="632" spans="1:3" x14ac:dyDescent="0.25">
      <c r="A632" t="s">
        <v>14</v>
      </c>
      <c r="B632" t="s">
        <v>41</v>
      </c>
      <c r="C632" s="1">
        <v>0.29848096135771801</v>
      </c>
    </row>
    <row r="633" spans="1:3" x14ac:dyDescent="0.25">
      <c r="A633" t="s">
        <v>14</v>
      </c>
      <c r="B633" t="s">
        <v>42</v>
      </c>
      <c r="C633" s="1">
        <v>0.29055047806798401</v>
      </c>
    </row>
    <row r="634" spans="1:3" x14ac:dyDescent="0.25">
      <c r="A634" t="s">
        <v>14</v>
      </c>
      <c r="B634" t="s">
        <v>43</v>
      </c>
      <c r="C634" s="1">
        <v>0.30907681270896997</v>
      </c>
    </row>
    <row r="635" spans="1:3" x14ac:dyDescent="0.25">
      <c r="A635" t="s">
        <v>14</v>
      </c>
      <c r="B635" t="s">
        <v>44</v>
      </c>
      <c r="C635" s="1">
        <v>0.29899756955841</v>
      </c>
    </row>
    <row r="636" spans="1:3" x14ac:dyDescent="0.25">
      <c r="A636" t="s">
        <v>14</v>
      </c>
      <c r="B636" t="s">
        <v>45</v>
      </c>
      <c r="C636" s="1">
        <v>0.30726192255547702</v>
      </c>
    </row>
    <row r="637" spans="1:3" x14ac:dyDescent="0.25">
      <c r="A637" t="s">
        <v>14</v>
      </c>
      <c r="B637" t="s">
        <v>46</v>
      </c>
      <c r="C637" s="1">
        <v>0.30698415426543302</v>
      </c>
    </row>
    <row r="638" spans="1:3" x14ac:dyDescent="0.25">
      <c r="A638" t="s">
        <v>14</v>
      </c>
      <c r="B638" t="s">
        <v>49</v>
      </c>
      <c r="C638" s="1">
        <v>0.31102501507951902</v>
      </c>
    </row>
    <row r="639" spans="1:3" x14ac:dyDescent="0.25">
      <c r="A639" t="s">
        <v>14</v>
      </c>
      <c r="B639" t="s">
        <v>53</v>
      </c>
      <c r="C639" s="1">
        <v>0.307112432464138</v>
      </c>
    </row>
    <row r="640" spans="1:3" x14ac:dyDescent="0.25">
      <c r="A640" t="s">
        <v>14</v>
      </c>
      <c r="B640" t="s">
        <v>54</v>
      </c>
      <c r="C640" s="1">
        <v>0.30507702945195297</v>
      </c>
    </row>
    <row r="641" spans="1:3" x14ac:dyDescent="0.25">
      <c r="A641" t="s">
        <v>14</v>
      </c>
      <c r="B641" t="s">
        <v>56</v>
      </c>
      <c r="C641" s="1">
        <v>0.29265923044962999</v>
      </c>
    </row>
    <row r="642" spans="1:3" x14ac:dyDescent="0.25">
      <c r="A642" t="s">
        <v>14</v>
      </c>
      <c r="B642" t="s">
        <v>59</v>
      </c>
      <c r="C642" s="1">
        <v>0.30867614237830698</v>
      </c>
    </row>
    <row r="643" spans="1:3" x14ac:dyDescent="0.25">
      <c r="A643" t="s">
        <v>14</v>
      </c>
      <c r="B643" t="s">
        <v>60</v>
      </c>
      <c r="C643" s="1">
        <v>0.29360446457177602</v>
      </c>
    </row>
    <row r="644" spans="1:3" x14ac:dyDescent="0.25">
      <c r="A644" t="s">
        <v>14</v>
      </c>
      <c r="B644" t="s">
        <v>61</v>
      </c>
      <c r="C644" s="1">
        <v>0.29801587261280699</v>
      </c>
    </row>
    <row r="645" spans="1:3" x14ac:dyDescent="0.25">
      <c r="A645" t="s">
        <v>14</v>
      </c>
      <c r="B645" t="s">
        <v>64</v>
      </c>
      <c r="C645" s="1">
        <v>0.30034233386347298</v>
      </c>
    </row>
    <row r="646" spans="1:3" x14ac:dyDescent="0.25">
      <c r="A646" t="s">
        <v>14</v>
      </c>
      <c r="B646" t="s">
        <v>67</v>
      </c>
      <c r="C646" s="1">
        <v>0.29756933169479499</v>
      </c>
    </row>
    <row r="647" spans="1:3" x14ac:dyDescent="0.25">
      <c r="A647" t="s">
        <v>14</v>
      </c>
      <c r="B647" t="s">
        <v>68</v>
      </c>
      <c r="C647" s="1">
        <v>0.29749619416736001</v>
      </c>
    </row>
    <row r="648" spans="1:3" x14ac:dyDescent="0.25">
      <c r="A648" t="s">
        <v>14</v>
      </c>
      <c r="B648" t="s">
        <v>69</v>
      </c>
      <c r="C648" s="1">
        <v>0.29465624638609</v>
      </c>
    </row>
    <row r="649" spans="1:3" x14ac:dyDescent="0.25">
      <c r="A649" t="s">
        <v>14</v>
      </c>
      <c r="B649" t="s">
        <v>70</v>
      </c>
      <c r="C649" s="1">
        <v>0.308832272002311</v>
      </c>
    </row>
    <row r="650" spans="1:3" x14ac:dyDescent="0.25">
      <c r="A650" t="s">
        <v>14</v>
      </c>
      <c r="B650" t="s">
        <v>71</v>
      </c>
      <c r="C650" s="1">
        <v>0.28905834061928098</v>
      </c>
    </row>
    <row r="651" spans="1:3" x14ac:dyDescent="0.25">
      <c r="A651" t="s">
        <v>14</v>
      </c>
      <c r="B651" t="s">
        <v>72</v>
      </c>
      <c r="C651" s="1">
        <v>0.29213342744548798</v>
      </c>
    </row>
    <row r="652" spans="1:3" x14ac:dyDescent="0.25">
      <c r="A652" t="s">
        <v>14</v>
      </c>
      <c r="B652" t="s">
        <v>73</v>
      </c>
      <c r="C652" s="1">
        <v>0.30002083187305501</v>
      </c>
    </row>
    <row r="653" spans="1:3" x14ac:dyDescent="0.25">
      <c r="A653" t="s">
        <v>14</v>
      </c>
      <c r="B653" t="s">
        <v>74</v>
      </c>
      <c r="C653" s="1">
        <v>0.31288893169660198</v>
      </c>
    </row>
    <row r="654" spans="1:3" x14ac:dyDescent="0.25">
      <c r="A654" t="s">
        <v>14</v>
      </c>
      <c r="B654" t="s">
        <v>75</v>
      </c>
      <c r="C654" s="1">
        <v>0.310369011188317</v>
      </c>
    </row>
    <row r="655" spans="1:3" x14ac:dyDescent="0.25">
      <c r="A655" t="s">
        <v>14</v>
      </c>
      <c r="B655" t="s">
        <v>77</v>
      </c>
      <c r="C655" s="1">
        <v>0.31152008828084898</v>
      </c>
    </row>
    <row r="656" spans="1:3" x14ac:dyDescent="0.25">
      <c r="A656" t="s">
        <v>14</v>
      </c>
      <c r="B656" t="s">
        <v>79</v>
      </c>
      <c r="C656" s="1">
        <v>0.321223541418245</v>
      </c>
    </row>
    <row r="657" spans="1:3" x14ac:dyDescent="0.25">
      <c r="A657" t="s">
        <v>14</v>
      </c>
      <c r="B657" t="s">
        <v>80</v>
      </c>
      <c r="C657" s="1">
        <v>0.30566512108522498</v>
      </c>
    </row>
    <row r="658" spans="1:3" x14ac:dyDescent="0.25">
      <c r="A658" t="s">
        <v>14</v>
      </c>
      <c r="B658" t="s">
        <v>82</v>
      </c>
      <c r="C658" s="1">
        <v>0.32200740070511202</v>
      </c>
    </row>
    <row r="659" spans="1:3" x14ac:dyDescent="0.25">
      <c r="A659" t="s">
        <v>14</v>
      </c>
      <c r="B659" t="s">
        <v>83</v>
      </c>
      <c r="C659" s="1">
        <v>0.307931183516087</v>
      </c>
    </row>
    <row r="660" spans="1:3" x14ac:dyDescent="0.25">
      <c r="A660" t="s">
        <v>14</v>
      </c>
      <c r="B660" t="s">
        <v>85</v>
      </c>
      <c r="C660" s="1">
        <v>0.31863513454312598</v>
      </c>
    </row>
    <row r="661" spans="1:3" x14ac:dyDescent="0.25">
      <c r="A661" t="s">
        <v>14</v>
      </c>
      <c r="B661" t="s">
        <v>87</v>
      </c>
      <c r="C661" s="1">
        <v>0.29481287824005098</v>
      </c>
    </row>
    <row r="662" spans="1:3" x14ac:dyDescent="0.25">
      <c r="A662" t="s">
        <v>14</v>
      </c>
      <c r="B662" t="s">
        <v>89</v>
      </c>
      <c r="C662" s="1">
        <v>0.29905114927814003</v>
      </c>
    </row>
    <row r="663" spans="1:3" x14ac:dyDescent="0.25">
      <c r="A663" t="s">
        <v>14</v>
      </c>
      <c r="B663" t="s">
        <v>90</v>
      </c>
      <c r="C663" s="1">
        <v>0.29639816268056002</v>
      </c>
    </row>
    <row r="664" spans="1:3" x14ac:dyDescent="0.25">
      <c r="A664" t="s">
        <v>14</v>
      </c>
      <c r="B664" t="s">
        <v>91</v>
      </c>
      <c r="C664" s="1">
        <v>0.296800950316087</v>
      </c>
    </row>
    <row r="665" spans="1:3" x14ac:dyDescent="0.25">
      <c r="A665" t="s">
        <v>14</v>
      </c>
      <c r="B665" t="s">
        <v>92</v>
      </c>
      <c r="C665" s="1">
        <v>0.30384524649009897</v>
      </c>
    </row>
    <row r="666" spans="1:3" x14ac:dyDescent="0.25">
      <c r="A666" t="s">
        <v>14</v>
      </c>
      <c r="B666" t="s">
        <v>94</v>
      </c>
      <c r="C666" s="1">
        <v>0.30537383591791201</v>
      </c>
    </row>
    <row r="667" spans="1:3" x14ac:dyDescent="0.25">
      <c r="A667" t="s">
        <v>14</v>
      </c>
      <c r="B667" t="s">
        <v>96</v>
      </c>
      <c r="C667" s="1">
        <v>0.29896631072127999</v>
      </c>
    </row>
    <row r="668" spans="1:3" x14ac:dyDescent="0.25">
      <c r="A668" t="s">
        <v>14</v>
      </c>
      <c r="B668" t="s">
        <v>97</v>
      </c>
      <c r="C668" s="1">
        <v>0.30498519713266797</v>
      </c>
    </row>
    <row r="669" spans="1:3" x14ac:dyDescent="0.25">
      <c r="A669" t="s">
        <v>14</v>
      </c>
      <c r="B669" t="s">
        <v>99</v>
      </c>
      <c r="C669" s="1">
        <v>0.31298542239820099</v>
      </c>
    </row>
    <row r="670" spans="1:3" x14ac:dyDescent="0.25">
      <c r="A670" t="s">
        <v>14</v>
      </c>
      <c r="B670" t="s">
        <v>100</v>
      </c>
      <c r="C670" s="1">
        <v>0.301225605702163</v>
      </c>
    </row>
    <row r="671" spans="1:3" x14ac:dyDescent="0.25">
      <c r="A671" t="s">
        <v>14</v>
      </c>
      <c r="B671" t="s">
        <v>101</v>
      </c>
      <c r="C671" s="1">
        <v>0.298196781930404</v>
      </c>
    </row>
    <row r="672" spans="1:3" x14ac:dyDescent="0.25">
      <c r="A672" t="s">
        <v>14</v>
      </c>
      <c r="B672" t="s">
        <v>102</v>
      </c>
      <c r="C672" s="1">
        <v>0.30743713588364902</v>
      </c>
    </row>
    <row r="673" spans="1:3" x14ac:dyDescent="0.25">
      <c r="A673" t="s">
        <v>14</v>
      </c>
      <c r="B673" t="s">
        <v>103</v>
      </c>
      <c r="C673" s="1">
        <v>0.296204570130911</v>
      </c>
    </row>
    <row r="674" spans="1:3" x14ac:dyDescent="0.25">
      <c r="A674" t="s">
        <v>15</v>
      </c>
      <c r="B674" t="s">
        <v>20</v>
      </c>
      <c r="C674" s="1">
        <v>0.29429323088316001</v>
      </c>
    </row>
    <row r="675" spans="1:3" x14ac:dyDescent="0.25">
      <c r="A675" t="s">
        <v>15</v>
      </c>
      <c r="B675" t="s">
        <v>22</v>
      </c>
      <c r="C675" s="1">
        <v>0.30772820058091199</v>
      </c>
    </row>
    <row r="676" spans="1:3" x14ac:dyDescent="0.25">
      <c r="A676" t="s">
        <v>15</v>
      </c>
      <c r="B676" t="s">
        <v>23</v>
      </c>
      <c r="C676" s="1">
        <v>0.31720740342897902</v>
      </c>
    </row>
    <row r="677" spans="1:3" x14ac:dyDescent="0.25">
      <c r="A677" t="s">
        <v>15</v>
      </c>
      <c r="B677" t="s">
        <v>31</v>
      </c>
      <c r="C677" s="1">
        <v>0.30510613723417901</v>
      </c>
    </row>
    <row r="678" spans="1:3" x14ac:dyDescent="0.25">
      <c r="A678" t="s">
        <v>15</v>
      </c>
      <c r="B678" t="s">
        <v>38</v>
      </c>
      <c r="C678" s="1">
        <v>0.31925295929366099</v>
      </c>
    </row>
    <row r="679" spans="1:3" x14ac:dyDescent="0.25">
      <c r="A679" t="s">
        <v>15</v>
      </c>
      <c r="B679" t="s">
        <v>41</v>
      </c>
      <c r="C679" s="1">
        <v>0.32784893850651797</v>
      </c>
    </row>
    <row r="680" spans="1:3" x14ac:dyDescent="0.25">
      <c r="A680" t="s">
        <v>15</v>
      </c>
      <c r="B680" t="s">
        <v>46</v>
      </c>
      <c r="C680" s="1">
        <v>0.341116156060146</v>
      </c>
    </row>
    <row r="681" spans="1:3" x14ac:dyDescent="0.25">
      <c r="A681" t="s">
        <v>15</v>
      </c>
      <c r="B681" t="s">
        <v>71</v>
      </c>
      <c r="C681" s="1">
        <v>0.30880513389152298</v>
      </c>
    </row>
    <row r="682" spans="1:3" x14ac:dyDescent="0.25">
      <c r="A682" t="s">
        <v>15</v>
      </c>
      <c r="B682" t="s">
        <v>79</v>
      </c>
      <c r="C682" s="1">
        <v>0.334141372001103</v>
      </c>
    </row>
    <row r="683" spans="1:3" x14ac:dyDescent="0.25">
      <c r="A683" t="s">
        <v>15</v>
      </c>
      <c r="B683" t="s">
        <v>82</v>
      </c>
      <c r="C683" s="1">
        <v>0.32618430122182202</v>
      </c>
    </row>
    <row r="684" spans="1:3" x14ac:dyDescent="0.25">
      <c r="A684" t="s">
        <v>15</v>
      </c>
      <c r="B684" t="s">
        <v>83</v>
      </c>
      <c r="C684" s="1">
        <v>0.29623477569380902</v>
      </c>
    </row>
    <row r="685" spans="1:3" x14ac:dyDescent="0.25">
      <c r="A685" t="s">
        <v>15</v>
      </c>
      <c r="B685" t="s">
        <v>87</v>
      </c>
      <c r="C685" s="1">
        <v>0.31570387295167102</v>
      </c>
    </row>
    <row r="686" spans="1:3" x14ac:dyDescent="0.25">
      <c r="A686" t="s">
        <v>15</v>
      </c>
      <c r="B686" t="s">
        <v>90</v>
      </c>
      <c r="C686" s="1">
        <v>0.30291858076139599</v>
      </c>
    </row>
    <row r="687" spans="1:3" x14ac:dyDescent="0.25">
      <c r="A687" t="s">
        <v>15</v>
      </c>
      <c r="B687" t="s">
        <v>100</v>
      </c>
      <c r="C687" s="1">
        <v>0.31748302914880999</v>
      </c>
    </row>
    <row r="688" spans="1:3" x14ac:dyDescent="0.25">
      <c r="A688" t="s">
        <v>15</v>
      </c>
      <c r="B688" t="s">
        <v>103</v>
      </c>
      <c r="C688" s="1">
        <v>0.31979322669211702</v>
      </c>
    </row>
    <row r="689" spans="1:3" x14ac:dyDescent="0.25">
      <c r="A689" t="s">
        <v>16</v>
      </c>
      <c r="B689" t="s">
        <v>17</v>
      </c>
      <c r="C689" s="1">
        <v>0.30756370892519802</v>
      </c>
    </row>
    <row r="690" spans="1:3" x14ac:dyDescent="0.25">
      <c r="A690" t="s">
        <v>16</v>
      </c>
      <c r="B690" t="s">
        <v>18</v>
      </c>
      <c r="C690" s="1">
        <v>0.31369193722128502</v>
      </c>
    </row>
    <row r="691" spans="1:3" x14ac:dyDescent="0.25">
      <c r="A691" t="s">
        <v>16</v>
      </c>
      <c r="B691" t="s">
        <v>19</v>
      </c>
      <c r="C691" s="1">
        <v>0.347491926277819</v>
      </c>
    </row>
    <row r="692" spans="1:3" x14ac:dyDescent="0.25">
      <c r="A692" t="s">
        <v>16</v>
      </c>
      <c r="B692" t="s">
        <v>20</v>
      </c>
      <c r="C692" s="1">
        <v>0.30616563068942798</v>
      </c>
    </row>
    <row r="693" spans="1:3" x14ac:dyDescent="0.25">
      <c r="A693" t="s">
        <v>16</v>
      </c>
      <c r="B693" t="s">
        <v>21</v>
      </c>
      <c r="C693" s="1">
        <v>0.32479676501271199</v>
      </c>
    </row>
    <row r="694" spans="1:3" x14ac:dyDescent="0.25">
      <c r="A694" t="s">
        <v>16</v>
      </c>
      <c r="B694" t="s">
        <v>22</v>
      </c>
      <c r="C694" s="1">
        <v>0.29298103516274299</v>
      </c>
    </row>
    <row r="695" spans="1:3" x14ac:dyDescent="0.25">
      <c r="A695" t="s">
        <v>16</v>
      </c>
      <c r="B695" t="s">
        <v>24</v>
      </c>
      <c r="C695" s="1">
        <v>0.33845856856268403</v>
      </c>
    </row>
    <row r="696" spans="1:3" x14ac:dyDescent="0.25">
      <c r="A696" t="s">
        <v>16</v>
      </c>
      <c r="B696" t="s">
        <v>25</v>
      </c>
      <c r="C696" s="1">
        <v>0.31499734275894098</v>
      </c>
    </row>
    <row r="697" spans="1:3" x14ac:dyDescent="0.25">
      <c r="A697" t="s">
        <v>16</v>
      </c>
      <c r="B697" t="s">
        <v>26</v>
      </c>
      <c r="C697" s="1">
        <v>0.30256473221637897</v>
      </c>
    </row>
    <row r="698" spans="1:3" x14ac:dyDescent="0.25">
      <c r="A698" t="s">
        <v>16</v>
      </c>
      <c r="B698" t="s">
        <v>27</v>
      </c>
      <c r="C698" s="1">
        <v>0.32911992379219801</v>
      </c>
    </row>
    <row r="699" spans="1:3" x14ac:dyDescent="0.25">
      <c r="A699" t="s">
        <v>16</v>
      </c>
      <c r="B699" t="s">
        <v>28</v>
      </c>
      <c r="C699" s="1">
        <v>0.33968953230972898</v>
      </c>
    </row>
    <row r="700" spans="1:3" x14ac:dyDescent="0.25">
      <c r="A700" t="s">
        <v>16</v>
      </c>
      <c r="B700" t="s">
        <v>29</v>
      </c>
      <c r="C700" s="1">
        <v>0.30626206481819301</v>
      </c>
    </row>
    <row r="701" spans="1:3" x14ac:dyDescent="0.25">
      <c r="A701" t="s">
        <v>16</v>
      </c>
      <c r="B701" t="s">
        <v>30</v>
      </c>
      <c r="C701" s="1">
        <v>0.31779886516091899</v>
      </c>
    </row>
    <row r="702" spans="1:3" x14ac:dyDescent="0.25">
      <c r="A702" t="s">
        <v>16</v>
      </c>
      <c r="B702" t="s">
        <v>31</v>
      </c>
      <c r="C702" s="1">
        <v>0.30045291871045898</v>
      </c>
    </row>
    <row r="703" spans="1:3" x14ac:dyDescent="0.25">
      <c r="A703" t="s">
        <v>16</v>
      </c>
      <c r="B703" t="s">
        <v>32</v>
      </c>
      <c r="C703" s="1">
        <v>0.323607253569416</v>
      </c>
    </row>
    <row r="704" spans="1:3" x14ac:dyDescent="0.25">
      <c r="A704" t="s">
        <v>16</v>
      </c>
      <c r="B704" t="s">
        <v>33</v>
      </c>
      <c r="C704" s="1">
        <v>0.34298673165619098</v>
      </c>
    </row>
    <row r="705" spans="1:3" x14ac:dyDescent="0.25">
      <c r="A705" t="s">
        <v>16</v>
      </c>
      <c r="B705" t="s">
        <v>34</v>
      </c>
      <c r="C705" s="1">
        <v>0.32711647963917501</v>
      </c>
    </row>
    <row r="706" spans="1:3" x14ac:dyDescent="0.25">
      <c r="A706" t="s">
        <v>16</v>
      </c>
      <c r="B706" t="s">
        <v>35</v>
      </c>
      <c r="C706" s="1">
        <v>0.32718943631714598</v>
      </c>
    </row>
    <row r="707" spans="1:3" x14ac:dyDescent="0.25">
      <c r="A707" t="s">
        <v>16</v>
      </c>
      <c r="B707" t="s">
        <v>36</v>
      </c>
      <c r="C707" s="1">
        <v>0.31743904176832399</v>
      </c>
    </row>
    <row r="708" spans="1:3" x14ac:dyDescent="0.25">
      <c r="A708" t="s">
        <v>16</v>
      </c>
      <c r="B708" t="s">
        <v>37</v>
      </c>
      <c r="C708" s="1">
        <v>0.33607056451330702</v>
      </c>
    </row>
    <row r="709" spans="1:3" x14ac:dyDescent="0.25">
      <c r="A709" t="s">
        <v>16</v>
      </c>
      <c r="B709" t="s">
        <v>39</v>
      </c>
      <c r="C709" s="1">
        <v>0.326470555897659</v>
      </c>
    </row>
    <row r="710" spans="1:3" x14ac:dyDescent="0.25">
      <c r="A710" t="s">
        <v>16</v>
      </c>
      <c r="B710" t="s">
        <v>40</v>
      </c>
      <c r="C710" s="1">
        <v>0.31669287760415499</v>
      </c>
    </row>
    <row r="711" spans="1:3" x14ac:dyDescent="0.25">
      <c r="A711" t="s">
        <v>16</v>
      </c>
      <c r="B711" t="s">
        <v>42</v>
      </c>
      <c r="C711" s="1">
        <v>0.32875098674591002</v>
      </c>
    </row>
    <row r="712" spans="1:3" x14ac:dyDescent="0.25">
      <c r="A712" t="s">
        <v>16</v>
      </c>
      <c r="B712" t="s">
        <v>43</v>
      </c>
      <c r="C712" s="1">
        <v>0.324233979228154</v>
      </c>
    </row>
    <row r="713" spans="1:3" x14ac:dyDescent="0.25">
      <c r="A713" t="s">
        <v>16</v>
      </c>
      <c r="B713" t="s">
        <v>44</v>
      </c>
      <c r="C713" s="1">
        <v>0.32711336603119701</v>
      </c>
    </row>
    <row r="714" spans="1:3" x14ac:dyDescent="0.25">
      <c r="A714" t="s">
        <v>16</v>
      </c>
      <c r="B714" t="s">
        <v>45</v>
      </c>
      <c r="C714" s="1">
        <v>0.33128371354281899</v>
      </c>
    </row>
    <row r="715" spans="1:3" x14ac:dyDescent="0.25">
      <c r="A715" t="s">
        <v>16</v>
      </c>
      <c r="B715" t="s">
        <v>47</v>
      </c>
      <c r="C715" s="1">
        <v>0.32948570865328197</v>
      </c>
    </row>
    <row r="716" spans="1:3" x14ac:dyDescent="0.25">
      <c r="A716" t="s">
        <v>16</v>
      </c>
      <c r="B716" t="s">
        <v>48</v>
      </c>
      <c r="C716" s="1">
        <v>0.30807676438306397</v>
      </c>
    </row>
    <row r="717" spans="1:3" x14ac:dyDescent="0.25">
      <c r="A717" t="s">
        <v>16</v>
      </c>
      <c r="B717" t="s">
        <v>49</v>
      </c>
      <c r="C717" s="1">
        <v>0.330651728922779</v>
      </c>
    </row>
    <row r="718" spans="1:3" x14ac:dyDescent="0.25">
      <c r="A718" t="s">
        <v>16</v>
      </c>
      <c r="B718" t="s">
        <v>50</v>
      </c>
      <c r="C718" s="1">
        <v>0.346167188798785</v>
      </c>
    </row>
    <row r="719" spans="1:3" x14ac:dyDescent="0.25">
      <c r="A719" t="s">
        <v>16</v>
      </c>
      <c r="B719" t="s">
        <v>51</v>
      </c>
      <c r="C719" s="1">
        <v>0.34566032518059803</v>
      </c>
    </row>
    <row r="720" spans="1:3" x14ac:dyDescent="0.25">
      <c r="A720" t="s">
        <v>16</v>
      </c>
      <c r="B720" t="s">
        <v>52</v>
      </c>
      <c r="C720" s="1">
        <v>0.31755372405464299</v>
      </c>
    </row>
    <row r="721" spans="1:3" x14ac:dyDescent="0.25">
      <c r="A721" t="s">
        <v>16</v>
      </c>
      <c r="B721" t="s">
        <v>53</v>
      </c>
      <c r="C721" s="1">
        <v>0.33008753162816901</v>
      </c>
    </row>
    <row r="722" spans="1:3" x14ac:dyDescent="0.25">
      <c r="A722" t="s">
        <v>16</v>
      </c>
      <c r="B722" t="s">
        <v>54</v>
      </c>
      <c r="C722" s="1">
        <v>0.337954341043538</v>
      </c>
    </row>
    <row r="723" spans="1:3" x14ac:dyDescent="0.25">
      <c r="A723" t="s">
        <v>16</v>
      </c>
      <c r="B723" t="s">
        <v>55</v>
      </c>
      <c r="C723" s="1">
        <v>0.33989797282408502</v>
      </c>
    </row>
    <row r="724" spans="1:3" x14ac:dyDescent="0.25">
      <c r="A724" t="s">
        <v>16</v>
      </c>
      <c r="B724" t="s">
        <v>56</v>
      </c>
      <c r="C724" s="1">
        <v>0.31185876759265102</v>
      </c>
    </row>
    <row r="725" spans="1:3" x14ac:dyDescent="0.25">
      <c r="A725" t="s">
        <v>16</v>
      </c>
      <c r="B725" t="s">
        <v>57</v>
      </c>
      <c r="C725" s="1">
        <v>0.29669630909688299</v>
      </c>
    </row>
    <row r="726" spans="1:3" x14ac:dyDescent="0.25">
      <c r="A726" t="s">
        <v>16</v>
      </c>
      <c r="B726" t="s">
        <v>58</v>
      </c>
      <c r="C726" s="1">
        <v>0.34534996357065301</v>
      </c>
    </row>
    <row r="727" spans="1:3" x14ac:dyDescent="0.25">
      <c r="A727" t="s">
        <v>16</v>
      </c>
      <c r="B727" t="s">
        <v>59</v>
      </c>
      <c r="C727" s="1">
        <v>0.33732274630520898</v>
      </c>
    </row>
    <row r="728" spans="1:3" x14ac:dyDescent="0.25">
      <c r="A728" t="s">
        <v>16</v>
      </c>
      <c r="B728" t="s">
        <v>60</v>
      </c>
      <c r="C728" s="1">
        <v>0.32217266535288203</v>
      </c>
    </row>
    <row r="729" spans="1:3" x14ac:dyDescent="0.25">
      <c r="A729" t="s">
        <v>16</v>
      </c>
      <c r="B729" t="s">
        <v>61</v>
      </c>
      <c r="C729" s="1">
        <v>0.34026682781716899</v>
      </c>
    </row>
    <row r="730" spans="1:3" x14ac:dyDescent="0.25">
      <c r="A730" t="s">
        <v>16</v>
      </c>
      <c r="B730" t="s">
        <v>62</v>
      </c>
      <c r="C730" s="1">
        <v>0.31973206819312999</v>
      </c>
    </row>
    <row r="731" spans="1:3" x14ac:dyDescent="0.25">
      <c r="A731" t="s">
        <v>16</v>
      </c>
      <c r="B731" t="s">
        <v>63</v>
      </c>
      <c r="C731" s="1">
        <v>0.31391770522687701</v>
      </c>
    </row>
    <row r="732" spans="1:3" x14ac:dyDescent="0.25">
      <c r="A732" t="s">
        <v>16</v>
      </c>
      <c r="B732" t="s">
        <v>64</v>
      </c>
      <c r="C732" s="1">
        <v>0.34122970565559102</v>
      </c>
    </row>
    <row r="733" spans="1:3" x14ac:dyDescent="0.25">
      <c r="A733" t="s">
        <v>16</v>
      </c>
      <c r="B733" t="s">
        <v>65</v>
      </c>
      <c r="C733" s="1">
        <v>0.34597696759095398</v>
      </c>
    </row>
    <row r="734" spans="1:3" x14ac:dyDescent="0.25">
      <c r="A734" t="s">
        <v>16</v>
      </c>
      <c r="B734" t="s">
        <v>66</v>
      </c>
      <c r="C734" s="1">
        <v>0.34831406286070898</v>
      </c>
    </row>
    <row r="735" spans="1:3" x14ac:dyDescent="0.25">
      <c r="A735" t="s">
        <v>16</v>
      </c>
      <c r="B735" t="s">
        <v>67</v>
      </c>
      <c r="C735" s="1">
        <v>0.34698558332297902</v>
      </c>
    </row>
    <row r="736" spans="1:3" x14ac:dyDescent="0.25">
      <c r="A736" t="s">
        <v>16</v>
      </c>
      <c r="B736" t="s">
        <v>68</v>
      </c>
      <c r="C736" s="1">
        <v>0.31059534229922198</v>
      </c>
    </row>
    <row r="737" spans="1:3" x14ac:dyDescent="0.25">
      <c r="A737" t="s">
        <v>16</v>
      </c>
      <c r="B737" t="s">
        <v>69</v>
      </c>
      <c r="C737" s="1">
        <v>0.34473514330461902</v>
      </c>
    </row>
    <row r="738" spans="1:3" x14ac:dyDescent="0.25">
      <c r="A738" t="s">
        <v>16</v>
      </c>
      <c r="B738" t="s">
        <v>70</v>
      </c>
      <c r="C738" s="1">
        <v>0.33711710045939902</v>
      </c>
    </row>
    <row r="739" spans="1:3" x14ac:dyDescent="0.25">
      <c r="A739" t="s">
        <v>16</v>
      </c>
      <c r="B739" t="s">
        <v>71</v>
      </c>
      <c r="C739" s="1">
        <v>0.29268729417962902</v>
      </c>
    </row>
    <row r="740" spans="1:3" x14ac:dyDescent="0.25">
      <c r="A740" t="s">
        <v>16</v>
      </c>
      <c r="B740" t="s">
        <v>72</v>
      </c>
      <c r="C740" s="1">
        <v>0.34550767366304402</v>
      </c>
    </row>
    <row r="741" spans="1:3" x14ac:dyDescent="0.25">
      <c r="A741" t="s">
        <v>16</v>
      </c>
      <c r="B741" t="s">
        <v>73</v>
      </c>
      <c r="C741" s="1">
        <v>0.34418091857792099</v>
      </c>
    </row>
    <row r="742" spans="1:3" x14ac:dyDescent="0.25">
      <c r="A742" t="s">
        <v>16</v>
      </c>
      <c r="B742" t="s">
        <v>74</v>
      </c>
      <c r="C742" s="1">
        <v>0.32850981623061698</v>
      </c>
    </row>
    <row r="743" spans="1:3" x14ac:dyDescent="0.25">
      <c r="A743" t="s">
        <v>16</v>
      </c>
      <c r="B743" t="s">
        <v>75</v>
      </c>
      <c r="C743" s="1">
        <v>0.33503583636162898</v>
      </c>
    </row>
    <row r="744" spans="1:3" x14ac:dyDescent="0.25">
      <c r="A744" t="s">
        <v>16</v>
      </c>
      <c r="B744" t="s">
        <v>76</v>
      </c>
      <c r="C744" s="1">
        <v>0.32302045771972498</v>
      </c>
    </row>
    <row r="745" spans="1:3" x14ac:dyDescent="0.25">
      <c r="A745" t="s">
        <v>16</v>
      </c>
      <c r="B745" t="s">
        <v>77</v>
      </c>
      <c r="C745" s="1">
        <v>0.31040502423333299</v>
      </c>
    </row>
    <row r="746" spans="1:3" x14ac:dyDescent="0.25">
      <c r="A746" t="s">
        <v>16</v>
      </c>
      <c r="B746" t="s">
        <v>78</v>
      </c>
      <c r="C746" s="1">
        <v>0.335564193827878</v>
      </c>
    </row>
    <row r="747" spans="1:3" x14ac:dyDescent="0.25">
      <c r="A747" t="s">
        <v>16</v>
      </c>
      <c r="B747" t="s">
        <v>80</v>
      </c>
      <c r="C747" s="1">
        <v>0.33387896427490099</v>
      </c>
    </row>
    <row r="748" spans="1:3" x14ac:dyDescent="0.25">
      <c r="A748" t="s">
        <v>16</v>
      </c>
      <c r="B748" t="s">
        <v>81</v>
      </c>
      <c r="C748" s="1">
        <v>0.306909349926208</v>
      </c>
    </row>
    <row r="749" spans="1:3" x14ac:dyDescent="0.25">
      <c r="A749" t="s">
        <v>16</v>
      </c>
      <c r="B749" t="s">
        <v>83</v>
      </c>
      <c r="C749" s="1">
        <v>0.31873466813099999</v>
      </c>
    </row>
    <row r="750" spans="1:3" x14ac:dyDescent="0.25">
      <c r="A750" t="s">
        <v>16</v>
      </c>
      <c r="B750" t="s">
        <v>84</v>
      </c>
      <c r="C750" s="1">
        <v>0.31339221292689501</v>
      </c>
    </row>
    <row r="751" spans="1:3" x14ac:dyDescent="0.25">
      <c r="A751" t="s">
        <v>16</v>
      </c>
      <c r="B751" t="s">
        <v>85</v>
      </c>
      <c r="C751" s="1">
        <v>0.333660878021453</v>
      </c>
    </row>
    <row r="752" spans="1:3" x14ac:dyDescent="0.25">
      <c r="A752" t="s">
        <v>16</v>
      </c>
      <c r="B752" t="s">
        <v>86</v>
      </c>
      <c r="C752" s="1">
        <v>0.32771124936350199</v>
      </c>
    </row>
    <row r="753" spans="1:3" x14ac:dyDescent="0.25">
      <c r="A753" t="s">
        <v>16</v>
      </c>
      <c r="B753" t="s">
        <v>88</v>
      </c>
      <c r="C753" s="1">
        <v>0.33277551629346802</v>
      </c>
    </row>
    <row r="754" spans="1:3" x14ac:dyDescent="0.25">
      <c r="A754" t="s">
        <v>16</v>
      </c>
      <c r="B754" t="s">
        <v>89</v>
      </c>
      <c r="C754" s="1">
        <v>0.34124250234203501</v>
      </c>
    </row>
    <row r="755" spans="1:3" x14ac:dyDescent="0.25">
      <c r="A755" t="s">
        <v>16</v>
      </c>
      <c r="B755" t="s">
        <v>90</v>
      </c>
      <c r="C755" s="1">
        <v>0.30295355143289798</v>
      </c>
    </row>
    <row r="756" spans="1:3" x14ac:dyDescent="0.25">
      <c r="A756" t="s">
        <v>16</v>
      </c>
      <c r="B756" t="s">
        <v>91</v>
      </c>
      <c r="C756" s="1">
        <v>0.33988122931726</v>
      </c>
    </row>
    <row r="757" spans="1:3" x14ac:dyDescent="0.25">
      <c r="A757" t="s">
        <v>16</v>
      </c>
      <c r="B757" t="s">
        <v>92</v>
      </c>
      <c r="C757" s="1">
        <v>0.305683211145172</v>
      </c>
    </row>
    <row r="758" spans="1:3" x14ac:dyDescent="0.25">
      <c r="A758" t="s">
        <v>16</v>
      </c>
      <c r="B758" t="s">
        <v>93</v>
      </c>
      <c r="C758" s="1">
        <v>0.33000869196452198</v>
      </c>
    </row>
    <row r="759" spans="1:3" x14ac:dyDescent="0.25">
      <c r="A759" t="s">
        <v>16</v>
      </c>
      <c r="B759" t="s">
        <v>94</v>
      </c>
      <c r="C759" s="1">
        <v>0.33935818844302101</v>
      </c>
    </row>
    <row r="760" spans="1:3" x14ac:dyDescent="0.25">
      <c r="A760" t="s">
        <v>16</v>
      </c>
      <c r="B760" t="s">
        <v>95</v>
      </c>
      <c r="C760" s="1">
        <v>0.31810385038453798</v>
      </c>
    </row>
    <row r="761" spans="1:3" x14ac:dyDescent="0.25">
      <c r="A761" t="s">
        <v>16</v>
      </c>
      <c r="B761" t="s">
        <v>96</v>
      </c>
      <c r="C761" s="1">
        <v>0.32060760878837202</v>
      </c>
    </row>
    <row r="762" spans="1:3" x14ac:dyDescent="0.25">
      <c r="A762" t="s">
        <v>16</v>
      </c>
      <c r="B762" t="s">
        <v>97</v>
      </c>
      <c r="C762" s="1">
        <v>0.33280918081146699</v>
      </c>
    </row>
    <row r="763" spans="1:3" x14ac:dyDescent="0.25">
      <c r="A763" t="s">
        <v>16</v>
      </c>
      <c r="B763" t="s">
        <v>98</v>
      </c>
      <c r="C763" s="1">
        <v>0.31292562595464701</v>
      </c>
    </row>
    <row r="764" spans="1:3" x14ac:dyDescent="0.25">
      <c r="A764" t="s">
        <v>16</v>
      </c>
      <c r="B764" t="s">
        <v>99</v>
      </c>
      <c r="C764" s="1">
        <v>0.32967763101827502</v>
      </c>
    </row>
    <row r="765" spans="1:3" x14ac:dyDescent="0.25">
      <c r="A765" t="s">
        <v>16</v>
      </c>
      <c r="B765" t="s">
        <v>101</v>
      </c>
      <c r="C765" s="1">
        <v>0.318705746917613</v>
      </c>
    </row>
    <row r="766" spans="1:3" x14ac:dyDescent="0.25">
      <c r="A766" t="s">
        <v>16</v>
      </c>
      <c r="B766" t="s">
        <v>102</v>
      </c>
      <c r="C766" s="1">
        <v>0.31527040951558299</v>
      </c>
    </row>
    <row r="767" spans="1:3" x14ac:dyDescent="0.25">
      <c r="A767" t="s">
        <v>17</v>
      </c>
      <c r="B767" t="s">
        <v>19</v>
      </c>
      <c r="C767" s="1">
        <v>0.30048788207612998</v>
      </c>
    </row>
    <row r="768" spans="1:3" x14ac:dyDescent="0.25">
      <c r="A768" t="s">
        <v>17</v>
      </c>
      <c r="B768" t="s">
        <v>21</v>
      </c>
      <c r="C768" s="1">
        <v>0.294283199466709</v>
      </c>
    </row>
    <row r="769" spans="1:3" x14ac:dyDescent="0.25">
      <c r="A769" t="s">
        <v>17</v>
      </c>
      <c r="B769" t="s">
        <v>24</v>
      </c>
      <c r="C769" s="1">
        <v>0.31454049902789399</v>
      </c>
    </row>
    <row r="770" spans="1:3" x14ac:dyDescent="0.25">
      <c r="A770" t="s">
        <v>17</v>
      </c>
      <c r="B770" t="s">
        <v>26</v>
      </c>
      <c r="C770" s="1">
        <v>0.29087447693809698</v>
      </c>
    </row>
    <row r="771" spans="1:3" x14ac:dyDescent="0.25">
      <c r="A771" t="s">
        <v>17</v>
      </c>
      <c r="B771" t="s">
        <v>27</v>
      </c>
      <c r="C771" s="1">
        <v>0.32296434577488498</v>
      </c>
    </row>
    <row r="772" spans="1:3" x14ac:dyDescent="0.25">
      <c r="A772" t="s">
        <v>17</v>
      </c>
      <c r="B772" t="s">
        <v>28</v>
      </c>
      <c r="C772" s="1">
        <v>0.29918965930220798</v>
      </c>
    </row>
    <row r="773" spans="1:3" x14ac:dyDescent="0.25">
      <c r="A773" t="s">
        <v>17</v>
      </c>
      <c r="B773" t="s">
        <v>29</v>
      </c>
      <c r="C773" s="1">
        <v>0.29923336642105502</v>
      </c>
    </row>
    <row r="774" spans="1:3" x14ac:dyDescent="0.25">
      <c r="A774" t="s">
        <v>17</v>
      </c>
      <c r="B774" t="s">
        <v>33</v>
      </c>
      <c r="C774" s="1">
        <v>0.29513050244501299</v>
      </c>
    </row>
    <row r="775" spans="1:3" x14ac:dyDescent="0.25">
      <c r="A775" t="s">
        <v>17</v>
      </c>
      <c r="B775" t="s">
        <v>35</v>
      </c>
      <c r="C775" s="1">
        <v>0.29441533482343302</v>
      </c>
    </row>
    <row r="776" spans="1:3" x14ac:dyDescent="0.25">
      <c r="A776" t="s">
        <v>17</v>
      </c>
      <c r="B776" t="s">
        <v>36</v>
      </c>
      <c r="C776" s="1">
        <v>0.29902946113734802</v>
      </c>
    </row>
    <row r="777" spans="1:3" x14ac:dyDescent="0.25">
      <c r="A777" t="s">
        <v>17</v>
      </c>
      <c r="B777" t="s">
        <v>40</v>
      </c>
      <c r="C777" s="1">
        <v>0.30577223161098999</v>
      </c>
    </row>
    <row r="778" spans="1:3" x14ac:dyDescent="0.25">
      <c r="A778" t="s">
        <v>17</v>
      </c>
      <c r="B778" t="s">
        <v>41</v>
      </c>
      <c r="C778" s="1">
        <v>0.29315140039279203</v>
      </c>
    </row>
    <row r="779" spans="1:3" x14ac:dyDescent="0.25">
      <c r="A779" t="s">
        <v>17</v>
      </c>
      <c r="B779" t="s">
        <v>45</v>
      </c>
      <c r="C779" s="1">
        <v>0.30665622569234502</v>
      </c>
    </row>
    <row r="780" spans="1:3" x14ac:dyDescent="0.25">
      <c r="A780" t="s">
        <v>17</v>
      </c>
      <c r="B780" t="s">
        <v>48</v>
      </c>
      <c r="C780" s="1">
        <v>0.29863717765141301</v>
      </c>
    </row>
    <row r="781" spans="1:3" x14ac:dyDescent="0.25">
      <c r="A781" t="s">
        <v>17</v>
      </c>
      <c r="B781" t="s">
        <v>49</v>
      </c>
      <c r="C781" s="1">
        <v>0.296459183527017</v>
      </c>
    </row>
    <row r="782" spans="1:3" x14ac:dyDescent="0.25">
      <c r="A782" t="s">
        <v>17</v>
      </c>
      <c r="B782" t="s">
        <v>50</v>
      </c>
      <c r="C782" s="1">
        <v>0.30628889102615198</v>
      </c>
    </row>
    <row r="783" spans="1:3" x14ac:dyDescent="0.25">
      <c r="A783" t="s">
        <v>17</v>
      </c>
      <c r="B783" t="s">
        <v>51</v>
      </c>
      <c r="C783" s="1">
        <v>0.31457024109329002</v>
      </c>
    </row>
    <row r="784" spans="1:3" x14ac:dyDescent="0.25">
      <c r="A784" t="s">
        <v>17</v>
      </c>
      <c r="B784" t="s">
        <v>53</v>
      </c>
      <c r="C784" s="1">
        <v>0.30043780427264</v>
      </c>
    </row>
    <row r="785" spans="1:3" x14ac:dyDescent="0.25">
      <c r="A785" t="s">
        <v>17</v>
      </c>
      <c r="B785" t="s">
        <v>55</v>
      </c>
      <c r="C785" s="1">
        <v>0.31323676169015002</v>
      </c>
    </row>
    <row r="786" spans="1:3" x14ac:dyDescent="0.25">
      <c r="A786" t="s">
        <v>17</v>
      </c>
      <c r="B786" t="s">
        <v>56</v>
      </c>
      <c r="C786" s="1">
        <v>0.31398320112655398</v>
      </c>
    </row>
    <row r="787" spans="1:3" x14ac:dyDescent="0.25">
      <c r="A787" t="s">
        <v>17</v>
      </c>
      <c r="B787" t="s">
        <v>58</v>
      </c>
      <c r="C787" s="1">
        <v>0.30574905013926401</v>
      </c>
    </row>
    <row r="788" spans="1:3" x14ac:dyDescent="0.25">
      <c r="A788" t="s">
        <v>17</v>
      </c>
      <c r="B788" t="s">
        <v>59</v>
      </c>
      <c r="C788" s="1">
        <v>0.30750974983123303</v>
      </c>
    </row>
    <row r="789" spans="1:3" x14ac:dyDescent="0.25">
      <c r="A789" t="s">
        <v>17</v>
      </c>
      <c r="B789" t="s">
        <v>60</v>
      </c>
      <c r="C789" s="1">
        <v>0.298981478691205</v>
      </c>
    </row>
    <row r="790" spans="1:3" x14ac:dyDescent="0.25">
      <c r="A790" t="s">
        <v>17</v>
      </c>
      <c r="B790" t="s">
        <v>61</v>
      </c>
      <c r="C790" s="1">
        <v>0.31268817407646399</v>
      </c>
    </row>
    <row r="791" spans="1:3" x14ac:dyDescent="0.25">
      <c r="A791" t="s">
        <v>17</v>
      </c>
      <c r="B791" t="s">
        <v>62</v>
      </c>
      <c r="C791" s="1">
        <v>0.31686175903872299</v>
      </c>
    </row>
    <row r="792" spans="1:3" x14ac:dyDescent="0.25">
      <c r="A792" t="s">
        <v>17</v>
      </c>
      <c r="B792" t="s">
        <v>63</v>
      </c>
      <c r="C792" s="1">
        <v>0.31314484744473098</v>
      </c>
    </row>
    <row r="793" spans="1:3" x14ac:dyDescent="0.25">
      <c r="A793" t="s">
        <v>17</v>
      </c>
      <c r="B793" t="s">
        <v>64</v>
      </c>
      <c r="C793" s="1">
        <v>0.309127116944166</v>
      </c>
    </row>
    <row r="794" spans="1:3" x14ac:dyDescent="0.25">
      <c r="A794" t="s">
        <v>17</v>
      </c>
      <c r="B794" t="s">
        <v>65</v>
      </c>
      <c r="C794" s="1">
        <v>0.31625483880536598</v>
      </c>
    </row>
    <row r="795" spans="1:3" x14ac:dyDescent="0.25">
      <c r="A795" t="s">
        <v>17</v>
      </c>
      <c r="B795" t="s">
        <v>66</v>
      </c>
      <c r="C795" s="1">
        <v>0.31290549836334097</v>
      </c>
    </row>
    <row r="796" spans="1:3" x14ac:dyDescent="0.25">
      <c r="A796" t="s">
        <v>17</v>
      </c>
      <c r="B796" t="s">
        <v>67</v>
      </c>
      <c r="C796" s="1">
        <v>0.31444010848392201</v>
      </c>
    </row>
    <row r="797" spans="1:3" x14ac:dyDescent="0.25">
      <c r="A797" t="s">
        <v>17</v>
      </c>
      <c r="B797" t="s">
        <v>68</v>
      </c>
      <c r="C797" s="1">
        <v>0.30663411187486</v>
      </c>
    </row>
    <row r="798" spans="1:3" x14ac:dyDescent="0.25">
      <c r="A798" t="s">
        <v>17</v>
      </c>
      <c r="B798" t="s">
        <v>69</v>
      </c>
      <c r="C798" s="1">
        <v>0.29924963248238201</v>
      </c>
    </row>
    <row r="799" spans="1:3" x14ac:dyDescent="0.25">
      <c r="A799" t="s">
        <v>17</v>
      </c>
      <c r="B799" t="s">
        <v>70</v>
      </c>
      <c r="C799" s="1">
        <v>0.31156777328660001</v>
      </c>
    </row>
    <row r="800" spans="1:3" x14ac:dyDescent="0.25">
      <c r="A800" t="s">
        <v>17</v>
      </c>
      <c r="B800" t="s">
        <v>71</v>
      </c>
      <c r="C800" s="1">
        <v>0.28899554407306599</v>
      </c>
    </row>
    <row r="801" spans="1:3" x14ac:dyDescent="0.25">
      <c r="A801" t="s">
        <v>17</v>
      </c>
      <c r="B801" t="s">
        <v>72</v>
      </c>
      <c r="C801" s="1">
        <v>0.30747037346626399</v>
      </c>
    </row>
    <row r="802" spans="1:3" x14ac:dyDescent="0.25">
      <c r="A802" t="s">
        <v>17</v>
      </c>
      <c r="B802" t="s">
        <v>73</v>
      </c>
      <c r="C802" s="1">
        <v>0.29500800305325497</v>
      </c>
    </row>
    <row r="803" spans="1:3" x14ac:dyDescent="0.25">
      <c r="A803" t="s">
        <v>17</v>
      </c>
      <c r="B803" t="s">
        <v>74</v>
      </c>
      <c r="C803" s="1">
        <v>0.29335497796420801</v>
      </c>
    </row>
    <row r="804" spans="1:3" x14ac:dyDescent="0.25">
      <c r="A804" t="s">
        <v>17</v>
      </c>
      <c r="B804" t="s">
        <v>75</v>
      </c>
      <c r="C804" s="1">
        <v>0.30694167558591101</v>
      </c>
    </row>
    <row r="805" spans="1:3" x14ac:dyDescent="0.25">
      <c r="A805" t="s">
        <v>17</v>
      </c>
      <c r="B805" t="s">
        <v>76</v>
      </c>
      <c r="C805" s="1">
        <v>0.30987999877015199</v>
      </c>
    </row>
    <row r="806" spans="1:3" x14ac:dyDescent="0.25">
      <c r="A806" t="s">
        <v>17</v>
      </c>
      <c r="B806" t="s">
        <v>77</v>
      </c>
      <c r="C806" s="1">
        <v>0.296506443974142</v>
      </c>
    </row>
    <row r="807" spans="1:3" x14ac:dyDescent="0.25">
      <c r="A807" t="s">
        <v>17</v>
      </c>
      <c r="B807" t="s">
        <v>78</v>
      </c>
      <c r="C807" s="1">
        <v>0.292166044295608</v>
      </c>
    </row>
    <row r="808" spans="1:3" x14ac:dyDescent="0.25">
      <c r="A808" t="s">
        <v>17</v>
      </c>
      <c r="B808" t="s">
        <v>83</v>
      </c>
      <c r="C808" s="1">
        <v>0.28960087073083601</v>
      </c>
    </row>
    <row r="809" spans="1:3" x14ac:dyDescent="0.25">
      <c r="A809" t="s">
        <v>17</v>
      </c>
      <c r="B809" t="s">
        <v>84</v>
      </c>
      <c r="C809" s="1">
        <v>0.31212376886645998</v>
      </c>
    </row>
    <row r="810" spans="1:3" x14ac:dyDescent="0.25">
      <c r="A810" t="s">
        <v>17</v>
      </c>
      <c r="B810" t="s">
        <v>85</v>
      </c>
      <c r="C810" s="1">
        <v>0.30709159810348102</v>
      </c>
    </row>
    <row r="811" spans="1:3" x14ac:dyDescent="0.25">
      <c r="A811" t="s">
        <v>17</v>
      </c>
      <c r="B811" t="s">
        <v>86</v>
      </c>
      <c r="C811" s="1">
        <v>0.31368010292684501</v>
      </c>
    </row>
    <row r="812" spans="1:3" x14ac:dyDescent="0.25">
      <c r="A812" t="s">
        <v>17</v>
      </c>
      <c r="B812" t="s">
        <v>88</v>
      </c>
      <c r="C812" s="1">
        <v>0.29188058185778198</v>
      </c>
    </row>
    <row r="813" spans="1:3" x14ac:dyDescent="0.25">
      <c r="A813" t="s">
        <v>17</v>
      </c>
      <c r="B813" t="s">
        <v>89</v>
      </c>
      <c r="C813" s="1">
        <v>0.29856637233860001</v>
      </c>
    </row>
    <row r="814" spans="1:3" x14ac:dyDescent="0.25">
      <c r="A814" t="s">
        <v>17</v>
      </c>
      <c r="B814" t="s">
        <v>92</v>
      </c>
      <c r="C814" s="1">
        <v>0.29990648734897701</v>
      </c>
    </row>
    <row r="815" spans="1:3" x14ac:dyDescent="0.25">
      <c r="A815" t="s">
        <v>17</v>
      </c>
      <c r="B815" t="s">
        <v>93</v>
      </c>
      <c r="C815" s="1">
        <v>0.31661038200340702</v>
      </c>
    </row>
    <row r="816" spans="1:3" x14ac:dyDescent="0.25">
      <c r="A816" t="s">
        <v>17</v>
      </c>
      <c r="B816" t="s">
        <v>94</v>
      </c>
      <c r="C816" s="1">
        <v>0.315359515057894</v>
      </c>
    </row>
    <row r="817" spans="1:3" x14ac:dyDescent="0.25">
      <c r="A817" t="s">
        <v>17</v>
      </c>
      <c r="B817" t="s">
        <v>96</v>
      </c>
      <c r="C817" s="1">
        <v>0.29101754028420401</v>
      </c>
    </row>
    <row r="818" spans="1:3" x14ac:dyDescent="0.25">
      <c r="A818" t="s">
        <v>17</v>
      </c>
      <c r="B818" t="s">
        <v>97</v>
      </c>
      <c r="C818" s="1">
        <v>0.312490087295476</v>
      </c>
    </row>
    <row r="819" spans="1:3" x14ac:dyDescent="0.25">
      <c r="A819" t="s">
        <v>17</v>
      </c>
      <c r="B819" t="s">
        <v>99</v>
      </c>
      <c r="C819" s="1">
        <v>0.31170133412058398</v>
      </c>
    </row>
    <row r="820" spans="1:3" x14ac:dyDescent="0.25">
      <c r="A820" t="s">
        <v>17</v>
      </c>
      <c r="B820" t="s">
        <v>101</v>
      </c>
      <c r="C820" s="1">
        <v>0.31292616479205199</v>
      </c>
    </row>
    <row r="821" spans="1:3" x14ac:dyDescent="0.25">
      <c r="A821" t="s">
        <v>17</v>
      </c>
      <c r="B821" t="s">
        <v>102</v>
      </c>
      <c r="C821" s="1">
        <v>0.29947340852612397</v>
      </c>
    </row>
    <row r="822" spans="1:3" x14ac:dyDescent="0.25">
      <c r="A822" t="s">
        <v>17</v>
      </c>
      <c r="B822" t="s">
        <v>103</v>
      </c>
      <c r="C822" s="1">
        <v>0.29272725701007701</v>
      </c>
    </row>
    <row r="823" spans="1:3" x14ac:dyDescent="0.25">
      <c r="A823" t="s">
        <v>18</v>
      </c>
      <c r="B823" t="s">
        <v>19</v>
      </c>
      <c r="C823" s="1">
        <v>0.313846328451659</v>
      </c>
    </row>
    <row r="824" spans="1:3" x14ac:dyDescent="0.25">
      <c r="A824" t="s">
        <v>18</v>
      </c>
      <c r="B824" t="s">
        <v>21</v>
      </c>
      <c r="C824" s="1">
        <v>0.31831760267641701</v>
      </c>
    </row>
    <row r="825" spans="1:3" x14ac:dyDescent="0.25">
      <c r="A825" t="s">
        <v>18</v>
      </c>
      <c r="B825" t="s">
        <v>24</v>
      </c>
      <c r="C825" s="1">
        <v>0.326514295081404</v>
      </c>
    </row>
    <row r="826" spans="1:3" x14ac:dyDescent="0.25">
      <c r="A826" t="s">
        <v>18</v>
      </c>
      <c r="B826" t="s">
        <v>27</v>
      </c>
      <c r="C826" s="1">
        <v>0.32572394937030802</v>
      </c>
    </row>
    <row r="827" spans="1:3" x14ac:dyDescent="0.25">
      <c r="A827" t="s">
        <v>18</v>
      </c>
      <c r="B827" t="s">
        <v>28</v>
      </c>
      <c r="C827" s="1">
        <v>0.29436651829538901</v>
      </c>
    </row>
    <row r="828" spans="1:3" x14ac:dyDescent="0.25">
      <c r="A828" t="s">
        <v>18</v>
      </c>
      <c r="B828" t="s">
        <v>29</v>
      </c>
      <c r="C828" s="1">
        <v>0.29931444734488499</v>
      </c>
    </row>
    <row r="829" spans="1:3" x14ac:dyDescent="0.25">
      <c r="A829" t="s">
        <v>18</v>
      </c>
      <c r="B829" t="s">
        <v>30</v>
      </c>
      <c r="C829" s="1">
        <v>0.29720064135156898</v>
      </c>
    </row>
    <row r="830" spans="1:3" x14ac:dyDescent="0.25">
      <c r="A830" t="s">
        <v>18</v>
      </c>
      <c r="B830" t="s">
        <v>33</v>
      </c>
      <c r="C830" s="1">
        <v>0.30975409829657202</v>
      </c>
    </row>
    <row r="831" spans="1:3" x14ac:dyDescent="0.25">
      <c r="A831" t="s">
        <v>18</v>
      </c>
      <c r="B831" t="s">
        <v>34</v>
      </c>
      <c r="C831" s="1">
        <v>0.30483699003810899</v>
      </c>
    </row>
    <row r="832" spans="1:3" x14ac:dyDescent="0.25">
      <c r="A832" t="s">
        <v>18</v>
      </c>
      <c r="B832" t="s">
        <v>35</v>
      </c>
      <c r="C832" s="1">
        <v>0.310492182377898</v>
      </c>
    </row>
    <row r="833" spans="1:3" x14ac:dyDescent="0.25">
      <c r="A833" t="s">
        <v>18</v>
      </c>
      <c r="B833" t="s">
        <v>40</v>
      </c>
      <c r="C833" s="1">
        <v>0.30656847698231299</v>
      </c>
    </row>
    <row r="834" spans="1:3" x14ac:dyDescent="0.25">
      <c r="A834" t="s">
        <v>18</v>
      </c>
      <c r="B834" t="s">
        <v>44</v>
      </c>
      <c r="C834" s="1">
        <v>0.29552995724323899</v>
      </c>
    </row>
    <row r="835" spans="1:3" x14ac:dyDescent="0.25">
      <c r="A835" t="s">
        <v>18</v>
      </c>
      <c r="B835" t="s">
        <v>45</v>
      </c>
      <c r="C835" s="1">
        <v>0.29820003418127</v>
      </c>
    </row>
    <row r="836" spans="1:3" x14ac:dyDescent="0.25">
      <c r="A836" t="s">
        <v>18</v>
      </c>
      <c r="B836" t="s">
        <v>48</v>
      </c>
      <c r="C836" s="1">
        <v>0.30532943791135297</v>
      </c>
    </row>
    <row r="837" spans="1:3" x14ac:dyDescent="0.25">
      <c r="A837" t="s">
        <v>18</v>
      </c>
      <c r="B837" t="s">
        <v>49</v>
      </c>
      <c r="C837" s="1">
        <v>0.30452663095738702</v>
      </c>
    </row>
    <row r="838" spans="1:3" x14ac:dyDescent="0.25">
      <c r="A838" t="s">
        <v>18</v>
      </c>
      <c r="B838" t="s">
        <v>50</v>
      </c>
      <c r="C838" s="1">
        <v>0.329991733717725</v>
      </c>
    </row>
    <row r="839" spans="1:3" x14ac:dyDescent="0.25">
      <c r="A839" t="s">
        <v>18</v>
      </c>
      <c r="B839" t="s">
        <v>51</v>
      </c>
      <c r="C839" s="1">
        <v>0.33273649354322299</v>
      </c>
    </row>
    <row r="840" spans="1:3" x14ac:dyDescent="0.25">
      <c r="A840" t="s">
        <v>18</v>
      </c>
      <c r="B840" t="s">
        <v>52</v>
      </c>
      <c r="C840" s="1">
        <v>0.313035596603435</v>
      </c>
    </row>
    <row r="841" spans="1:3" x14ac:dyDescent="0.25">
      <c r="A841" t="s">
        <v>18</v>
      </c>
      <c r="B841" t="s">
        <v>55</v>
      </c>
      <c r="C841" s="1">
        <v>0.31178078824592298</v>
      </c>
    </row>
    <row r="842" spans="1:3" x14ac:dyDescent="0.25">
      <c r="A842" t="s">
        <v>18</v>
      </c>
      <c r="B842" t="s">
        <v>56</v>
      </c>
      <c r="C842" s="1">
        <v>0.31100844569900399</v>
      </c>
    </row>
    <row r="843" spans="1:3" x14ac:dyDescent="0.25">
      <c r="A843" t="s">
        <v>18</v>
      </c>
      <c r="B843" t="s">
        <v>57</v>
      </c>
      <c r="C843" s="1">
        <v>0.29355679564574899</v>
      </c>
    </row>
    <row r="844" spans="1:3" x14ac:dyDescent="0.25">
      <c r="A844" t="s">
        <v>18</v>
      </c>
      <c r="B844" t="s">
        <v>58</v>
      </c>
      <c r="C844" s="1">
        <v>0.319592918477767</v>
      </c>
    </row>
    <row r="845" spans="1:3" x14ac:dyDescent="0.25">
      <c r="A845" t="s">
        <v>18</v>
      </c>
      <c r="B845" t="s">
        <v>59</v>
      </c>
      <c r="C845" s="1">
        <v>0.31669214202062002</v>
      </c>
    </row>
    <row r="846" spans="1:3" x14ac:dyDescent="0.25">
      <c r="A846" t="s">
        <v>18</v>
      </c>
      <c r="B846" t="s">
        <v>60</v>
      </c>
      <c r="C846" s="1">
        <v>0.28964124674102598</v>
      </c>
    </row>
    <row r="847" spans="1:3" x14ac:dyDescent="0.25">
      <c r="A847" t="s">
        <v>18</v>
      </c>
      <c r="B847" t="s">
        <v>61</v>
      </c>
      <c r="C847" s="1">
        <v>0.307413006266818</v>
      </c>
    </row>
    <row r="848" spans="1:3" x14ac:dyDescent="0.25">
      <c r="A848" t="s">
        <v>18</v>
      </c>
      <c r="B848" t="s">
        <v>62</v>
      </c>
      <c r="C848" s="1">
        <v>0.316389638139697</v>
      </c>
    </row>
    <row r="849" spans="1:3" x14ac:dyDescent="0.25">
      <c r="A849" t="s">
        <v>18</v>
      </c>
      <c r="B849" t="s">
        <v>63</v>
      </c>
      <c r="C849" s="1">
        <v>0.31847231378653901</v>
      </c>
    </row>
    <row r="850" spans="1:3" x14ac:dyDescent="0.25">
      <c r="A850" t="s">
        <v>18</v>
      </c>
      <c r="B850" t="s">
        <v>64</v>
      </c>
      <c r="C850" s="1">
        <v>0.31847585986502702</v>
      </c>
    </row>
    <row r="851" spans="1:3" x14ac:dyDescent="0.25">
      <c r="A851" t="s">
        <v>18</v>
      </c>
      <c r="B851" t="s">
        <v>65</v>
      </c>
      <c r="C851" s="1">
        <v>0.32494449731715003</v>
      </c>
    </row>
    <row r="852" spans="1:3" x14ac:dyDescent="0.25">
      <c r="A852" t="s">
        <v>18</v>
      </c>
      <c r="B852" t="s">
        <v>66</v>
      </c>
      <c r="C852" s="1">
        <v>0.32149435271791299</v>
      </c>
    </row>
    <row r="853" spans="1:3" x14ac:dyDescent="0.25">
      <c r="A853" t="s">
        <v>18</v>
      </c>
      <c r="B853" t="s">
        <v>67</v>
      </c>
      <c r="C853" s="1">
        <v>0.32475055606607101</v>
      </c>
    </row>
    <row r="854" spans="1:3" x14ac:dyDescent="0.25">
      <c r="A854" t="s">
        <v>18</v>
      </c>
      <c r="B854" t="s">
        <v>68</v>
      </c>
      <c r="C854" s="1">
        <v>0.31181820716714298</v>
      </c>
    </row>
    <row r="855" spans="1:3" x14ac:dyDescent="0.25">
      <c r="A855" t="s">
        <v>18</v>
      </c>
      <c r="B855" t="s">
        <v>69</v>
      </c>
      <c r="C855" s="1">
        <v>0.29980849172935498</v>
      </c>
    </row>
    <row r="856" spans="1:3" x14ac:dyDescent="0.25">
      <c r="A856" t="s">
        <v>18</v>
      </c>
      <c r="B856" t="s">
        <v>70</v>
      </c>
      <c r="C856" s="1">
        <v>0.32191151225276998</v>
      </c>
    </row>
    <row r="857" spans="1:3" x14ac:dyDescent="0.25">
      <c r="A857" t="s">
        <v>18</v>
      </c>
      <c r="B857" t="s">
        <v>71</v>
      </c>
      <c r="C857" s="1">
        <v>0.28980703513006401</v>
      </c>
    </row>
    <row r="858" spans="1:3" x14ac:dyDescent="0.25">
      <c r="A858" t="s">
        <v>18</v>
      </c>
      <c r="B858" t="s">
        <v>72</v>
      </c>
      <c r="C858" s="1">
        <v>0.32242746972582997</v>
      </c>
    </row>
    <row r="859" spans="1:3" x14ac:dyDescent="0.25">
      <c r="A859" t="s">
        <v>18</v>
      </c>
      <c r="B859" t="s">
        <v>73</v>
      </c>
      <c r="C859" s="1">
        <v>0.28984649602467699</v>
      </c>
    </row>
    <row r="860" spans="1:3" x14ac:dyDescent="0.25">
      <c r="A860" t="s">
        <v>18</v>
      </c>
      <c r="B860" t="s">
        <v>74</v>
      </c>
      <c r="C860" s="1">
        <v>0.29512804063906001</v>
      </c>
    </row>
    <row r="861" spans="1:3" x14ac:dyDescent="0.25">
      <c r="A861" t="s">
        <v>18</v>
      </c>
      <c r="B861" t="s">
        <v>75</v>
      </c>
      <c r="C861" s="1">
        <v>0.31220076966960802</v>
      </c>
    </row>
    <row r="862" spans="1:3" x14ac:dyDescent="0.25">
      <c r="A862" t="s">
        <v>18</v>
      </c>
      <c r="B862" t="s">
        <v>76</v>
      </c>
      <c r="C862" s="1">
        <v>0.32285974290827901</v>
      </c>
    </row>
    <row r="863" spans="1:3" x14ac:dyDescent="0.25">
      <c r="A863" t="s">
        <v>18</v>
      </c>
      <c r="B863" t="s">
        <v>77</v>
      </c>
      <c r="C863" s="1">
        <v>0.29288546958866901</v>
      </c>
    </row>
    <row r="864" spans="1:3" x14ac:dyDescent="0.25">
      <c r="A864" t="s">
        <v>18</v>
      </c>
      <c r="B864" t="s">
        <v>78</v>
      </c>
      <c r="C864" s="1">
        <v>0.314404805553188</v>
      </c>
    </row>
    <row r="865" spans="1:3" x14ac:dyDescent="0.25">
      <c r="A865" t="s">
        <v>18</v>
      </c>
      <c r="B865" t="s">
        <v>81</v>
      </c>
      <c r="C865" s="1">
        <v>0.289585893526704</v>
      </c>
    </row>
    <row r="866" spans="1:3" x14ac:dyDescent="0.25">
      <c r="A866" t="s">
        <v>18</v>
      </c>
      <c r="B866" t="s">
        <v>83</v>
      </c>
      <c r="C866" s="1">
        <v>0.29057266364166401</v>
      </c>
    </row>
    <row r="867" spans="1:3" x14ac:dyDescent="0.25">
      <c r="A867" t="s">
        <v>18</v>
      </c>
      <c r="B867" t="s">
        <v>84</v>
      </c>
      <c r="C867" s="1">
        <v>0.30896169091078202</v>
      </c>
    </row>
    <row r="868" spans="1:3" x14ac:dyDescent="0.25">
      <c r="A868" t="s">
        <v>18</v>
      </c>
      <c r="B868" t="s">
        <v>85</v>
      </c>
      <c r="C868" s="1">
        <v>0.304428397417842</v>
      </c>
    </row>
    <row r="869" spans="1:3" x14ac:dyDescent="0.25">
      <c r="A869" t="s">
        <v>18</v>
      </c>
      <c r="B869" t="s">
        <v>86</v>
      </c>
      <c r="C869" s="1">
        <v>0.30570190679770098</v>
      </c>
    </row>
    <row r="870" spans="1:3" x14ac:dyDescent="0.25">
      <c r="A870" t="s">
        <v>18</v>
      </c>
      <c r="B870" t="s">
        <v>88</v>
      </c>
      <c r="C870" s="1">
        <v>0.30294028999394501</v>
      </c>
    </row>
    <row r="871" spans="1:3" x14ac:dyDescent="0.25">
      <c r="A871" t="s">
        <v>18</v>
      </c>
      <c r="B871" t="s">
        <v>89</v>
      </c>
      <c r="C871" s="1">
        <v>0.29619426688277101</v>
      </c>
    </row>
    <row r="872" spans="1:3" x14ac:dyDescent="0.25">
      <c r="A872" t="s">
        <v>18</v>
      </c>
      <c r="B872" t="s">
        <v>93</v>
      </c>
      <c r="C872" s="1">
        <v>0.32962665008972097</v>
      </c>
    </row>
    <row r="873" spans="1:3" x14ac:dyDescent="0.25">
      <c r="A873" t="s">
        <v>18</v>
      </c>
      <c r="B873" t="s">
        <v>94</v>
      </c>
      <c r="C873" s="1">
        <v>0.31498300259487499</v>
      </c>
    </row>
    <row r="874" spans="1:3" x14ac:dyDescent="0.25">
      <c r="A874" t="s">
        <v>18</v>
      </c>
      <c r="B874" t="s">
        <v>95</v>
      </c>
      <c r="C874" s="1">
        <v>0.291204060906327</v>
      </c>
    </row>
    <row r="875" spans="1:3" x14ac:dyDescent="0.25">
      <c r="A875" t="s">
        <v>18</v>
      </c>
      <c r="B875" t="s">
        <v>97</v>
      </c>
      <c r="C875" s="1">
        <v>0.31746666081660802</v>
      </c>
    </row>
    <row r="876" spans="1:3" x14ac:dyDescent="0.25">
      <c r="A876" t="s">
        <v>18</v>
      </c>
      <c r="B876" t="s">
        <v>99</v>
      </c>
      <c r="C876" s="1">
        <v>0.30072003025276001</v>
      </c>
    </row>
    <row r="877" spans="1:3" x14ac:dyDescent="0.25">
      <c r="A877" t="s">
        <v>18</v>
      </c>
      <c r="B877" t="s">
        <v>101</v>
      </c>
      <c r="C877" s="1">
        <v>0.30782244592583902</v>
      </c>
    </row>
    <row r="878" spans="1:3" x14ac:dyDescent="0.25">
      <c r="A878" t="s">
        <v>18</v>
      </c>
      <c r="B878" t="s">
        <v>102</v>
      </c>
      <c r="C878" s="1">
        <v>0.30624818343084198</v>
      </c>
    </row>
    <row r="879" spans="1:3" x14ac:dyDescent="0.25">
      <c r="A879" t="s">
        <v>18</v>
      </c>
      <c r="B879" t="s">
        <v>103</v>
      </c>
      <c r="C879" s="1">
        <v>0.29071788889466998</v>
      </c>
    </row>
    <row r="880" spans="1:3" x14ac:dyDescent="0.25">
      <c r="A880" t="s">
        <v>19</v>
      </c>
      <c r="B880" t="s">
        <v>20</v>
      </c>
      <c r="C880" s="1">
        <v>0.30211543278112102</v>
      </c>
    </row>
    <row r="881" spans="1:3" x14ac:dyDescent="0.25">
      <c r="A881" t="s">
        <v>19</v>
      </c>
      <c r="B881" t="s">
        <v>21</v>
      </c>
      <c r="C881" s="1">
        <v>0.32706800893509402</v>
      </c>
    </row>
    <row r="882" spans="1:3" x14ac:dyDescent="0.25">
      <c r="A882" t="s">
        <v>19</v>
      </c>
      <c r="B882" t="s">
        <v>22</v>
      </c>
      <c r="C882" s="1">
        <v>0.292687474313998</v>
      </c>
    </row>
    <row r="883" spans="1:3" x14ac:dyDescent="0.25">
      <c r="A883" t="s">
        <v>19</v>
      </c>
      <c r="B883" t="s">
        <v>24</v>
      </c>
      <c r="C883" s="1">
        <v>0.33598246562185402</v>
      </c>
    </row>
    <row r="884" spans="1:3" x14ac:dyDescent="0.25">
      <c r="A884" t="s">
        <v>19</v>
      </c>
      <c r="B884" t="s">
        <v>25</v>
      </c>
      <c r="C884" s="1">
        <v>0.31884019854548701</v>
      </c>
    </row>
    <row r="885" spans="1:3" x14ac:dyDescent="0.25">
      <c r="A885" t="s">
        <v>19</v>
      </c>
      <c r="B885" t="s">
        <v>26</v>
      </c>
      <c r="C885" s="1">
        <v>0.29395121517143802</v>
      </c>
    </row>
    <row r="886" spans="1:3" x14ac:dyDescent="0.25">
      <c r="A886" t="s">
        <v>19</v>
      </c>
      <c r="B886" t="s">
        <v>27</v>
      </c>
      <c r="C886" s="1">
        <v>0.330174002956162</v>
      </c>
    </row>
    <row r="887" spans="1:3" x14ac:dyDescent="0.25">
      <c r="A887" t="s">
        <v>19</v>
      </c>
      <c r="B887" t="s">
        <v>28</v>
      </c>
      <c r="C887" s="1">
        <v>0.33522839244851099</v>
      </c>
    </row>
    <row r="888" spans="1:3" x14ac:dyDescent="0.25">
      <c r="A888" t="s">
        <v>19</v>
      </c>
      <c r="B888" t="s">
        <v>29</v>
      </c>
      <c r="C888" s="1">
        <v>0.30449537661203202</v>
      </c>
    </row>
    <row r="889" spans="1:3" x14ac:dyDescent="0.25">
      <c r="A889" t="s">
        <v>19</v>
      </c>
      <c r="B889" t="s">
        <v>30</v>
      </c>
      <c r="C889" s="1">
        <v>0.319851406550477</v>
      </c>
    </row>
    <row r="890" spans="1:3" x14ac:dyDescent="0.25">
      <c r="A890" t="s">
        <v>19</v>
      </c>
      <c r="B890" t="s">
        <v>31</v>
      </c>
      <c r="C890" s="1">
        <v>0.30116737608785599</v>
      </c>
    </row>
    <row r="891" spans="1:3" x14ac:dyDescent="0.25">
      <c r="A891" t="s">
        <v>19</v>
      </c>
      <c r="B891" t="s">
        <v>32</v>
      </c>
      <c r="C891" s="1">
        <v>0.32119567283336597</v>
      </c>
    </row>
    <row r="892" spans="1:3" x14ac:dyDescent="0.25">
      <c r="A892" t="s">
        <v>19</v>
      </c>
      <c r="B892" t="s">
        <v>33</v>
      </c>
      <c r="C892" s="1">
        <v>0.34414661728776902</v>
      </c>
    </row>
    <row r="893" spans="1:3" x14ac:dyDescent="0.25">
      <c r="A893" t="s">
        <v>19</v>
      </c>
      <c r="B893" t="s">
        <v>34</v>
      </c>
      <c r="C893" s="1">
        <v>0.33225140273417703</v>
      </c>
    </row>
    <row r="894" spans="1:3" x14ac:dyDescent="0.25">
      <c r="A894" t="s">
        <v>19</v>
      </c>
      <c r="B894" t="s">
        <v>35</v>
      </c>
      <c r="C894" s="1">
        <v>0.331304801259096</v>
      </c>
    </row>
    <row r="895" spans="1:3" x14ac:dyDescent="0.25">
      <c r="A895" t="s">
        <v>19</v>
      </c>
      <c r="B895" t="s">
        <v>36</v>
      </c>
      <c r="C895" s="1">
        <v>0.31331203257742302</v>
      </c>
    </row>
    <row r="896" spans="1:3" x14ac:dyDescent="0.25">
      <c r="A896" t="s">
        <v>19</v>
      </c>
      <c r="B896" t="s">
        <v>37</v>
      </c>
      <c r="C896" s="1">
        <v>0.336876997305398</v>
      </c>
    </row>
    <row r="897" spans="1:3" x14ac:dyDescent="0.25">
      <c r="A897" t="s">
        <v>19</v>
      </c>
      <c r="B897" t="s">
        <v>39</v>
      </c>
      <c r="C897" s="1">
        <v>0.32314334093164698</v>
      </c>
    </row>
    <row r="898" spans="1:3" x14ac:dyDescent="0.25">
      <c r="A898" t="s">
        <v>19</v>
      </c>
      <c r="B898" t="s">
        <v>40</v>
      </c>
      <c r="C898" s="1">
        <v>0.31707082369199002</v>
      </c>
    </row>
    <row r="899" spans="1:3" x14ac:dyDescent="0.25">
      <c r="A899" t="s">
        <v>19</v>
      </c>
      <c r="B899" t="s">
        <v>42</v>
      </c>
      <c r="C899" s="1">
        <v>0.33125248610521801</v>
      </c>
    </row>
    <row r="900" spans="1:3" x14ac:dyDescent="0.25">
      <c r="A900" t="s">
        <v>19</v>
      </c>
      <c r="B900" t="s">
        <v>43</v>
      </c>
      <c r="C900" s="1">
        <v>0.32602555883365297</v>
      </c>
    </row>
    <row r="901" spans="1:3" x14ac:dyDescent="0.25">
      <c r="A901" t="s">
        <v>19</v>
      </c>
      <c r="B901" t="s">
        <v>44</v>
      </c>
      <c r="C901" s="1">
        <v>0.32995726002245701</v>
      </c>
    </row>
    <row r="902" spans="1:3" x14ac:dyDescent="0.25">
      <c r="A902" t="s">
        <v>19</v>
      </c>
      <c r="B902" t="s">
        <v>45</v>
      </c>
      <c r="C902" s="1">
        <v>0.33181222143049799</v>
      </c>
    </row>
    <row r="903" spans="1:3" x14ac:dyDescent="0.25">
      <c r="A903" t="s">
        <v>19</v>
      </c>
      <c r="B903" t="s">
        <v>47</v>
      </c>
      <c r="C903" s="1">
        <v>0.33391530769681099</v>
      </c>
    </row>
    <row r="904" spans="1:3" x14ac:dyDescent="0.25">
      <c r="A904" t="s">
        <v>19</v>
      </c>
      <c r="B904" t="s">
        <v>48</v>
      </c>
      <c r="C904" s="1">
        <v>0.30596644382167298</v>
      </c>
    </row>
    <row r="905" spans="1:3" x14ac:dyDescent="0.25">
      <c r="A905" t="s">
        <v>19</v>
      </c>
      <c r="B905" t="s">
        <v>49</v>
      </c>
      <c r="C905" s="1">
        <v>0.33262947665581299</v>
      </c>
    </row>
    <row r="906" spans="1:3" x14ac:dyDescent="0.25">
      <c r="A906" t="s">
        <v>19</v>
      </c>
      <c r="B906" t="s">
        <v>50</v>
      </c>
      <c r="C906" s="1">
        <v>0.34586176243694899</v>
      </c>
    </row>
    <row r="907" spans="1:3" x14ac:dyDescent="0.25">
      <c r="A907" t="s">
        <v>19</v>
      </c>
      <c r="B907" t="s">
        <v>51</v>
      </c>
      <c r="C907" s="1">
        <v>0.34426126145344799</v>
      </c>
    </row>
    <row r="908" spans="1:3" x14ac:dyDescent="0.25">
      <c r="A908" t="s">
        <v>19</v>
      </c>
      <c r="B908" t="s">
        <v>52</v>
      </c>
      <c r="C908" s="1">
        <v>0.31896972093862702</v>
      </c>
    </row>
    <row r="909" spans="1:3" x14ac:dyDescent="0.25">
      <c r="A909" t="s">
        <v>19</v>
      </c>
      <c r="B909" t="s">
        <v>53</v>
      </c>
      <c r="C909" s="1">
        <v>0.32662103108561102</v>
      </c>
    </row>
    <row r="910" spans="1:3" x14ac:dyDescent="0.25">
      <c r="A910" t="s">
        <v>19</v>
      </c>
      <c r="B910" t="s">
        <v>54</v>
      </c>
      <c r="C910" s="1">
        <v>0.338853466342322</v>
      </c>
    </row>
    <row r="911" spans="1:3" x14ac:dyDescent="0.25">
      <c r="A911" t="s">
        <v>19</v>
      </c>
      <c r="B911" t="s">
        <v>55</v>
      </c>
      <c r="C911" s="1">
        <v>0.33362168626757299</v>
      </c>
    </row>
    <row r="912" spans="1:3" x14ac:dyDescent="0.25">
      <c r="A912" t="s">
        <v>19</v>
      </c>
      <c r="B912" t="s">
        <v>56</v>
      </c>
      <c r="C912" s="1">
        <v>0.30995206602581599</v>
      </c>
    </row>
    <row r="913" spans="1:3" x14ac:dyDescent="0.25">
      <c r="A913" t="s">
        <v>19</v>
      </c>
      <c r="B913" t="s">
        <v>57</v>
      </c>
      <c r="C913" s="1">
        <v>0.295970981492787</v>
      </c>
    </row>
    <row r="914" spans="1:3" x14ac:dyDescent="0.25">
      <c r="A914" t="s">
        <v>19</v>
      </c>
      <c r="B914" t="s">
        <v>58</v>
      </c>
      <c r="C914" s="1">
        <v>0.34211668024220998</v>
      </c>
    </row>
    <row r="915" spans="1:3" x14ac:dyDescent="0.25">
      <c r="A915" t="s">
        <v>19</v>
      </c>
      <c r="B915" t="s">
        <v>59</v>
      </c>
      <c r="C915" s="1">
        <v>0.33875711945519199</v>
      </c>
    </row>
    <row r="916" spans="1:3" x14ac:dyDescent="0.25">
      <c r="A916" t="s">
        <v>19</v>
      </c>
      <c r="B916" t="s">
        <v>60</v>
      </c>
      <c r="C916" s="1">
        <v>0.32162557524875401</v>
      </c>
    </row>
    <row r="917" spans="1:3" x14ac:dyDescent="0.25">
      <c r="A917" t="s">
        <v>19</v>
      </c>
      <c r="B917" t="s">
        <v>61</v>
      </c>
      <c r="C917" s="1">
        <v>0.340359070981403</v>
      </c>
    </row>
    <row r="918" spans="1:3" x14ac:dyDescent="0.25">
      <c r="A918" t="s">
        <v>19</v>
      </c>
      <c r="B918" t="s">
        <v>62</v>
      </c>
      <c r="C918" s="1">
        <v>0.31884433002187601</v>
      </c>
    </row>
    <row r="919" spans="1:3" x14ac:dyDescent="0.25">
      <c r="A919" t="s">
        <v>19</v>
      </c>
      <c r="B919" t="s">
        <v>63</v>
      </c>
      <c r="C919" s="1">
        <v>0.31333134376314298</v>
      </c>
    </row>
    <row r="920" spans="1:3" x14ac:dyDescent="0.25">
      <c r="A920" t="s">
        <v>19</v>
      </c>
      <c r="B920" t="s">
        <v>64</v>
      </c>
      <c r="C920" s="1">
        <v>0.34463443540849398</v>
      </c>
    </row>
    <row r="921" spans="1:3" x14ac:dyDescent="0.25">
      <c r="A921" t="s">
        <v>19</v>
      </c>
      <c r="B921" t="s">
        <v>65</v>
      </c>
      <c r="C921" s="1">
        <v>0.34309223513186898</v>
      </c>
    </row>
    <row r="922" spans="1:3" x14ac:dyDescent="0.25">
      <c r="A922" t="s">
        <v>19</v>
      </c>
      <c r="B922" t="s">
        <v>66</v>
      </c>
      <c r="C922" s="1">
        <v>0.34600065438549799</v>
      </c>
    </row>
    <row r="923" spans="1:3" x14ac:dyDescent="0.25">
      <c r="A923" t="s">
        <v>19</v>
      </c>
      <c r="B923" t="s">
        <v>67</v>
      </c>
      <c r="C923" s="1">
        <v>0.34961620277486399</v>
      </c>
    </row>
    <row r="924" spans="1:3" x14ac:dyDescent="0.25">
      <c r="A924" t="s">
        <v>19</v>
      </c>
      <c r="B924" t="s">
        <v>68</v>
      </c>
      <c r="C924" s="1">
        <v>0.30942927223517802</v>
      </c>
    </row>
    <row r="925" spans="1:3" x14ac:dyDescent="0.25">
      <c r="A925" t="s">
        <v>19</v>
      </c>
      <c r="B925" t="s">
        <v>69</v>
      </c>
      <c r="C925" s="1">
        <v>0.34738761795301598</v>
      </c>
    </row>
    <row r="926" spans="1:3" x14ac:dyDescent="0.25">
      <c r="A926" t="s">
        <v>19</v>
      </c>
      <c r="B926" t="s">
        <v>70</v>
      </c>
      <c r="C926" s="1">
        <v>0.34105400738638503</v>
      </c>
    </row>
    <row r="927" spans="1:3" x14ac:dyDescent="0.25">
      <c r="A927" t="s">
        <v>19</v>
      </c>
      <c r="B927" t="s">
        <v>71</v>
      </c>
      <c r="C927" s="1">
        <v>0.29085241253125899</v>
      </c>
    </row>
    <row r="928" spans="1:3" x14ac:dyDescent="0.25">
      <c r="A928" t="s">
        <v>19</v>
      </c>
      <c r="B928" t="s">
        <v>72</v>
      </c>
      <c r="C928" s="1">
        <v>0.34728810163477303</v>
      </c>
    </row>
    <row r="929" spans="1:3" x14ac:dyDescent="0.25">
      <c r="A929" t="s">
        <v>19</v>
      </c>
      <c r="B929" t="s">
        <v>73</v>
      </c>
      <c r="C929" s="1">
        <v>0.345453834454722</v>
      </c>
    </row>
    <row r="930" spans="1:3" x14ac:dyDescent="0.25">
      <c r="A930" t="s">
        <v>19</v>
      </c>
      <c r="B930" t="s">
        <v>74</v>
      </c>
      <c r="C930" s="1">
        <v>0.33017587622780198</v>
      </c>
    </row>
    <row r="931" spans="1:3" x14ac:dyDescent="0.25">
      <c r="A931" t="s">
        <v>19</v>
      </c>
      <c r="B931" t="s">
        <v>75</v>
      </c>
      <c r="C931" s="1">
        <v>0.336257854050588</v>
      </c>
    </row>
    <row r="932" spans="1:3" x14ac:dyDescent="0.25">
      <c r="A932" t="s">
        <v>19</v>
      </c>
      <c r="B932" t="s">
        <v>76</v>
      </c>
      <c r="C932" s="1">
        <v>0.32431842313255099</v>
      </c>
    </row>
    <row r="933" spans="1:3" x14ac:dyDescent="0.25">
      <c r="A933" t="s">
        <v>19</v>
      </c>
      <c r="B933" t="s">
        <v>77</v>
      </c>
      <c r="C933" s="1">
        <v>0.30981930793999801</v>
      </c>
    </row>
    <row r="934" spans="1:3" x14ac:dyDescent="0.25">
      <c r="A934" t="s">
        <v>19</v>
      </c>
      <c r="B934" t="s">
        <v>78</v>
      </c>
      <c r="C934" s="1">
        <v>0.340835298503749</v>
      </c>
    </row>
    <row r="935" spans="1:3" x14ac:dyDescent="0.25">
      <c r="A935" t="s">
        <v>19</v>
      </c>
      <c r="B935" t="s">
        <v>80</v>
      </c>
      <c r="C935" s="1">
        <v>0.33591018836161002</v>
      </c>
    </row>
    <row r="936" spans="1:3" x14ac:dyDescent="0.25">
      <c r="A936" t="s">
        <v>19</v>
      </c>
      <c r="B936" t="s">
        <v>81</v>
      </c>
      <c r="C936" s="1">
        <v>0.30915609865127602</v>
      </c>
    </row>
    <row r="937" spans="1:3" x14ac:dyDescent="0.25">
      <c r="A937" t="s">
        <v>19</v>
      </c>
      <c r="B937" t="s">
        <v>83</v>
      </c>
      <c r="C937" s="1">
        <v>0.31881442798998599</v>
      </c>
    </row>
    <row r="938" spans="1:3" x14ac:dyDescent="0.25">
      <c r="A938" t="s">
        <v>19</v>
      </c>
      <c r="B938" t="s">
        <v>84</v>
      </c>
      <c r="C938" s="1">
        <v>0.31148358612094701</v>
      </c>
    </row>
    <row r="939" spans="1:3" x14ac:dyDescent="0.25">
      <c r="A939" t="s">
        <v>19</v>
      </c>
      <c r="B939" t="s">
        <v>85</v>
      </c>
      <c r="C939" s="1">
        <v>0.33396212496625899</v>
      </c>
    </row>
    <row r="940" spans="1:3" x14ac:dyDescent="0.25">
      <c r="A940" t="s">
        <v>19</v>
      </c>
      <c r="B940" t="s">
        <v>86</v>
      </c>
      <c r="C940" s="1">
        <v>0.326195040087573</v>
      </c>
    </row>
    <row r="941" spans="1:3" x14ac:dyDescent="0.25">
      <c r="A941" t="s">
        <v>19</v>
      </c>
      <c r="B941" t="s">
        <v>88</v>
      </c>
      <c r="C941" s="1">
        <v>0.330423416585166</v>
      </c>
    </row>
    <row r="942" spans="1:3" x14ac:dyDescent="0.25">
      <c r="A942" t="s">
        <v>19</v>
      </c>
      <c r="B942" t="s">
        <v>89</v>
      </c>
      <c r="C942" s="1">
        <v>0.343891652925434</v>
      </c>
    </row>
    <row r="943" spans="1:3" x14ac:dyDescent="0.25">
      <c r="A943" t="s">
        <v>19</v>
      </c>
      <c r="B943" t="s">
        <v>90</v>
      </c>
      <c r="C943" s="1">
        <v>0.304242541151445</v>
      </c>
    </row>
    <row r="944" spans="1:3" x14ac:dyDescent="0.25">
      <c r="A944" t="s">
        <v>19</v>
      </c>
      <c r="B944" t="s">
        <v>91</v>
      </c>
      <c r="C944" s="1">
        <v>0.34282324846630502</v>
      </c>
    </row>
    <row r="945" spans="1:3" x14ac:dyDescent="0.25">
      <c r="A945" t="s">
        <v>19</v>
      </c>
      <c r="B945" t="s">
        <v>92</v>
      </c>
      <c r="C945" s="1">
        <v>0.30135196768513201</v>
      </c>
    </row>
    <row r="946" spans="1:3" x14ac:dyDescent="0.25">
      <c r="A946" t="s">
        <v>19</v>
      </c>
      <c r="B946" t="s">
        <v>93</v>
      </c>
      <c r="C946" s="1">
        <v>0.32696559047843399</v>
      </c>
    </row>
    <row r="947" spans="1:3" x14ac:dyDescent="0.25">
      <c r="A947" t="s">
        <v>19</v>
      </c>
      <c r="B947" t="s">
        <v>94</v>
      </c>
      <c r="C947" s="1">
        <v>0.34084197697445101</v>
      </c>
    </row>
    <row r="948" spans="1:3" x14ac:dyDescent="0.25">
      <c r="A948" t="s">
        <v>19</v>
      </c>
      <c r="B948" t="s">
        <v>95</v>
      </c>
      <c r="C948" s="1">
        <v>0.32382144870638302</v>
      </c>
    </row>
    <row r="949" spans="1:3" x14ac:dyDescent="0.25">
      <c r="A949" t="s">
        <v>19</v>
      </c>
      <c r="B949" t="s">
        <v>96</v>
      </c>
      <c r="C949" s="1">
        <v>0.31591965033273101</v>
      </c>
    </row>
    <row r="950" spans="1:3" x14ac:dyDescent="0.25">
      <c r="A950" t="s">
        <v>19</v>
      </c>
      <c r="B950" t="s">
        <v>97</v>
      </c>
      <c r="C950" s="1">
        <v>0.33617984430382097</v>
      </c>
    </row>
    <row r="951" spans="1:3" x14ac:dyDescent="0.25">
      <c r="A951" t="s">
        <v>19</v>
      </c>
      <c r="B951" t="s">
        <v>98</v>
      </c>
      <c r="C951" s="1">
        <v>0.31630407560072199</v>
      </c>
    </row>
    <row r="952" spans="1:3" x14ac:dyDescent="0.25">
      <c r="A952" t="s">
        <v>19</v>
      </c>
      <c r="B952" t="s">
        <v>99</v>
      </c>
      <c r="C952" s="1">
        <v>0.327971095901605</v>
      </c>
    </row>
    <row r="953" spans="1:3" x14ac:dyDescent="0.25">
      <c r="A953" t="s">
        <v>19</v>
      </c>
      <c r="B953" t="s">
        <v>101</v>
      </c>
      <c r="C953" s="1">
        <v>0.31447213856369799</v>
      </c>
    </row>
    <row r="954" spans="1:3" x14ac:dyDescent="0.25">
      <c r="A954" t="s">
        <v>19</v>
      </c>
      <c r="B954" t="s">
        <v>102</v>
      </c>
      <c r="C954" s="1">
        <v>0.31582668984929602</v>
      </c>
    </row>
    <row r="955" spans="1:3" x14ac:dyDescent="0.25">
      <c r="A955" t="s">
        <v>20</v>
      </c>
      <c r="B955" t="s">
        <v>22</v>
      </c>
      <c r="C955" s="1">
        <v>0.29130283460177703</v>
      </c>
    </row>
    <row r="956" spans="1:3" x14ac:dyDescent="0.25">
      <c r="A956" t="s">
        <v>20</v>
      </c>
      <c r="B956" t="s">
        <v>27</v>
      </c>
      <c r="C956" s="1">
        <v>0.30685399664653201</v>
      </c>
    </row>
    <row r="957" spans="1:3" x14ac:dyDescent="0.25">
      <c r="A957" t="s">
        <v>20</v>
      </c>
      <c r="B957" t="s">
        <v>29</v>
      </c>
      <c r="C957" s="1">
        <v>0.29227635878008901</v>
      </c>
    </row>
    <row r="958" spans="1:3" x14ac:dyDescent="0.25">
      <c r="A958" t="s">
        <v>20</v>
      </c>
      <c r="B958" t="s">
        <v>31</v>
      </c>
      <c r="C958" s="1">
        <v>0.29682256408862701</v>
      </c>
    </row>
    <row r="959" spans="1:3" x14ac:dyDescent="0.25">
      <c r="A959" t="s">
        <v>20</v>
      </c>
      <c r="B959" t="s">
        <v>33</v>
      </c>
      <c r="C959" s="1">
        <v>0.303471608072856</v>
      </c>
    </row>
    <row r="960" spans="1:3" x14ac:dyDescent="0.25">
      <c r="A960" t="s">
        <v>20</v>
      </c>
      <c r="B960" t="s">
        <v>35</v>
      </c>
      <c r="C960" s="1">
        <v>0.30147309320487098</v>
      </c>
    </row>
    <row r="961" spans="1:3" x14ac:dyDescent="0.25">
      <c r="A961" t="s">
        <v>20</v>
      </c>
      <c r="B961" t="s">
        <v>36</v>
      </c>
      <c r="C961" s="1">
        <v>0.29923587164049797</v>
      </c>
    </row>
    <row r="962" spans="1:3" x14ac:dyDescent="0.25">
      <c r="A962" t="s">
        <v>20</v>
      </c>
      <c r="B962" t="s">
        <v>37</v>
      </c>
      <c r="C962" s="1">
        <v>0.316093914510712</v>
      </c>
    </row>
    <row r="963" spans="1:3" x14ac:dyDescent="0.25">
      <c r="A963" t="s">
        <v>20</v>
      </c>
      <c r="B963" t="s">
        <v>38</v>
      </c>
      <c r="C963" s="1">
        <v>0.304859005049539</v>
      </c>
    </row>
    <row r="964" spans="1:3" x14ac:dyDescent="0.25">
      <c r="A964" t="s">
        <v>20</v>
      </c>
      <c r="B964" t="s">
        <v>39</v>
      </c>
      <c r="C964" s="1">
        <v>0.302995986283699</v>
      </c>
    </row>
    <row r="965" spans="1:3" x14ac:dyDescent="0.25">
      <c r="A965" t="s">
        <v>20</v>
      </c>
      <c r="B965" t="s">
        <v>40</v>
      </c>
      <c r="C965" s="1">
        <v>0.30806425125141201</v>
      </c>
    </row>
    <row r="966" spans="1:3" x14ac:dyDescent="0.25">
      <c r="A966" t="s">
        <v>20</v>
      </c>
      <c r="B966" t="s">
        <v>41</v>
      </c>
      <c r="C966" s="1">
        <v>0.29921976876960898</v>
      </c>
    </row>
    <row r="967" spans="1:3" x14ac:dyDescent="0.25">
      <c r="A967" t="s">
        <v>20</v>
      </c>
      <c r="B967" t="s">
        <v>42</v>
      </c>
      <c r="C967" s="1">
        <v>0.28995410434435098</v>
      </c>
    </row>
    <row r="968" spans="1:3" x14ac:dyDescent="0.25">
      <c r="A968" t="s">
        <v>20</v>
      </c>
      <c r="B968" t="s">
        <v>43</v>
      </c>
      <c r="C968" s="1">
        <v>0.31296709198079697</v>
      </c>
    </row>
    <row r="969" spans="1:3" x14ac:dyDescent="0.25">
      <c r="A969" t="s">
        <v>20</v>
      </c>
      <c r="B969" t="s">
        <v>44</v>
      </c>
      <c r="C969" s="1">
        <v>0.29737899238205001</v>
      </c>
    </row>
    <row r="970" spans="1:3" x14ac:dyDescent="0.25">
      <c r="A970" t="s">
        <v>20</v>
      </c>
      <c r="B970" t="s">
        <v>45</v>
      </c>
      <c r="C970" s="1">
        <v>0.31545925286230198</v>
      </c>
    </row>
    <row r="971" spans="1:3" x14ac:dyDescent="0.25">
      <c r="A971" t="s">
        <v>20</v>
      </c>
      <c r="B971" t="s">
        <v>47</v>
      </c>
      <c r="C971" s="1">
        <v>0.29469081132847902</v>
      </c>
    </row>
    <row r="972" spans="1:3" x14ac:dyDescent="0.25">
      <c r="A972" t="s">
        <v>20</v>
      </c>
      <c r="B972" t="s">
        <v>49</v>
      </c>
      <c r="C972" s="1">
        <v>0.31121199029273</v>
      </c>
    </row>
    <row r="973" spans="1:3" x14ac:dyDescent="0.25">
      <c r="A973" t="s">
        <v>20</v>
      </c>
      <c r="B973" t="s">
        <v>51</v>
      </c>
      <c r="C973" s="1">
        <v>0.291813509574958</v>
      </c>
    </row>
    <row r="974" spans="1:3" x14ac:dyDescent="0.25">
      <c r="A974" t="s">
        <v>20</v>
      </c>
      <c r="B974" t="s">
        <v>53</v>
      </c>
      <c r="C974" s="1">
        <v>0.311284325101018</v>
      </c>
    </row>
    <row r="975" spans="1:3" x14ac:dyDescent="0.25">
      <c r="A975" t="s">
        <v>20</v>
      </c>
      <c r="B975" t="s">
        <v>54</v>
      </c>
      <c r="C975" s="1">
        <v>0.31342134696000001</v>
      </c>
    </row>
    <row r="976" spans="1:3" x14ac:dyDescent="0.25">
      <c r="A976" t="s">
        <v>20</v>
      </c>
      <c r="B976" t="s">
        <v>55</v>
      </c>
      <c r="C976" s="1">
        <v>0.29616442400944099</v>
      </c>
    </row>
    <row r="977" spans="1:3" x14ac:dyDescent="0.25">
      <c r="A977" t="s">
        <v>20</v>
      </c>
      <c r="B977" t="s">
        <v>58</v>
      </c>
      <c r="C977" s="1">
        <v>0.29232308317061201</v>
      </c>
    </row>
    <row r="978" spans="1:3" x14ac:dyDescent="0.25">
      <c r="A978" t="s">
        <v>20</v>
      </c>
      <c r="B978" t="s">
        <v>59</v>
      </c>
      <c r="C978" s="1">
        <v>0.31115237346982899</v>
      </c>
    </row>
    <row r="979" spans="1:3" x14ac:dyDescent="0.25">
      <c r="A979" t="s">
        <v>20</v>
      </c>
      <c r="B979" t="s">
        <v>60</v>
      </c>
      <c r="C979" s="1">
        <v>0.29878322831126403</v>
      </c>
    </row>
    <row r="980" spans="1:3" x14ac:dyDescent="0.25">
      <c r="A980" t="s">
        <v>20</v>
      </c>
      <c r="B980" t="s">
        <v>61</v>
      </c>
      <c r="C980" s="1">
        <v>0.31064912215228102</v>
      </c>
    </row>
    <row r="981" spans="1:3" x14ac:dyDescent="0.25">
      <c r="A981" t="s">
        <v>20</v>
      </c>
      <c r="B981" t="s">
        <v>62</v>
      </c>
      <c r="C981" s="1">
        <v>0.28956040037964398</v>
      </c>
    </row>
    <row r="982" spans="1:3" x14ac:dyDescent="0.25">
      <c r="A982" t="s">
        <v>20</v>
      </c>
      <c r="B982" t="s">
        <v>64</v>
      </c>
      <c r="C982" s="1">
        <v>0.31064491257052401</v>
      </c>
    </row>
    <row r="983" spans="1:3" x14ac:dyDescent="0.25">
      <c r="A983" t="s">
        <v>20</v>
      </c>
      <c r="B983" t="s">
        <v>65</v>
      </c>
      <c r="C983" s="1">
        <v>0.29706601293611101</v>
      </c>
    </row>
    <row r="984" spans="1:3" x14ac:dyDescent="0.25">
      <c r="A984" t="s">
        <v>20</v>
      </c>
      <c r="B984" t="s">
        <v>66</v>
      </c>
      <c r="C984" s="1">
        <v>0.30062431558966801</v>
      </c>
    </row>
    <row r="985" spans="1:3" x14ac:dyDescent="0.25">
      <c r="A985" t="s">
        <v>20</v>
      </c>
      <c r="B985" t="s">
        <v>67</v>
      </c>
      <c r="C985" s="1">
        <v>0.31018042888194802</v>
      </c>
    </row>
    <row r="986" spans="1:3" x14ac:dyDescent="0.25">
      <c r="A986" t="s">
        <v>20</v>
      </c>
      <c r="B986" t="s">
        <v>69</v>
      </c>
      <c r="C986" s="1">
        <v>0.30993857973572198</v>
      </c>
    </row>
    <row r="987" spans="1:3" x14ac:dyDescent="0.25">
      <c r="A987" t="s">
        <v>20</v>
      </c>
      <c r="B987" t="s">
        <v>70</v>
      </c>
      <c r="C987" s="1">
        <v>0.31442301393799699</v>
      </c>
    </row>
    <row r="988" spans="1:3" x14ac:dyDescent="0.25">
      <c r="A988" t="s">
        <v>20</v>
      </c>
      <c r="B988" t="s">
        <v>72</v>
      </c>
      <c r="C988" s="1">
        <v>0.30510919667640601</v>
      </c>
    </row>
    <row r="989" spans="1:3" x14ac:dyDescent="0.25">
      <c r="A989" t="s">
        <v>20</v>
      </c>
      <c r="B989" t="s">
        <v>73</v>
      </c>
      <c r="C989" s="1">
        <v>0.31343514558712299</v>
      </c>
    </row>
    <row r="990" spans="1:3" x14ac:dyDescent="0.25">
      <c r="A990" t="s">
        <v>20</v>
      </c>
      <c r="B990" t="s">
        <v>74</v>
      </c>
      <c r="C990" s="1">
        <v>0.31595466178517601</v>
      </c>
    </row>
    <row r="991" spans="1:3" x14ac:dyDescent="0.25">
      <c r="A991" t="s">
        <v>20</v>
      </c>
      <c r="B991" t="s">
        <v>75</v>
      </c>
      <c r="C991" s="1">
        <v>0.31196249856606001</v>
      </c>
    </row>
    <row r="992" spans="1:3" x14ac:dyDescent="0.25">
      <c r="A992" t="s">
        <v>20</v>
      </c>
      <c r="B992" t="s">
        <v>77</v>
      </c>
      <c r="C992" s="1">
        <v>0.30308949844064098</v>
      </c>
    </row>
    <row r="993" spans="1:3" x14ac:dyDescent="0.25">
      <c r="A993" t="s">
        <v>20</v>
      </c>
      <c r="B993" t="s">
        <v>78</v>
      </c>
      <c r="C993" s="1">
        <v>0.29605212726704999</v>
      </c>
    </row>
    <row r="994" spans="1:3" x14ac:dyDescent="0.25">
      <c r="A994" t="s">
        <v>20</v>
      </c>
      <c r="B994" t="s">
        <v>79</v>
      </c>
      <c r="C994" s="1">
        <v>0.30709291082436602</v>
      </c>
    </row>
    <row r="995" spans="1:3" x14ac:dyDescent="0.25">
      <c r="A995" t="s">
        <v>20</v>
      </c>
      <c r="B995" t="s">
        <v>80</v>
      </c>
      <c r="C995" s="1">
        <v>0.31277833067041799</v>
      </c>
    </row>
    <row r="996" spans="1:3" x14ac:dyDescent="0.25">
      <c r="A996" t="s">
        <v>20</v>
      </c>
      <c r="B996" t="s">
        <v>82</v>
      </c>
      <c r="C996" s="1">
        <v>0.315181692980325</v>
      </c>
    </row>
    <row r="997" spans="1:3" x14ac:dyDescent="0.25">
      <c r="A997" t="s">
        <v>20</v>
      </c>
      <c r="B997" t="s">
        <v>83</v>
      </c>
      <c r="C997" s="1">
        <v>0.30190414867259202</v>
      </c>
    </row>
    <row r="998" spans="1:3" x14ac:dyDescent="0.25">
      <c r="A998" t="s">
        <v>20</v>
      </c>
      <c r="B998" t="s">
        <v>85</v>
      </c>
      <c r="C998" s="1">
        <v>0.32061558822682301</v>
      </c>
    </row>
    <row r="999" spans="1:3" x14ac:dyDescent="0.25">
      <c r="A999" t="s">
        <v>20</v>
      </c>
      <c r="B999" t="s">
        <v>86</v>
      </c>
      <c r="C999" s="1">
        <v>0.294141680066483</v>
      </c>
    </row>
    <row r="1000" spans="1:3" x14ac:dyDescent="0.25">
      <c r="A1000" t="s">
        <v>20</v>
      </c>
      <c r="B1000" t="s">
        <v>89</v>
      </c>
      <c r="C1000" s="1">
        <v>0.31354440813851198</v>
      </c>
    </row>
    <row r="1001" spans="1:3" x14ac:dyDescent="0.25">
      <c r="A1001" t="s">
        <v>20</v>
      </c>
      <c r="B1001" t="s">
        <v>91</v>
      </c>
      <c r="C1001" s="1">
        <v>0.30784732834471501</v>
      </c>
    </row>
    <row r="1002" spans="1:3" x14ac:dyDescent="0.25">
      <c r="A1002" t="s">
        <v>20</v>
      </c>
      <c r="B1002" t="s">
        <v>92</v>
      </c>
      <c r="C1002" s="1">
        <v>0.29257077703432599</v>
      </c>
    </row>
    <row r="1003" spans="1:3" x14ac:dyDescent="0.25">
      <c r="A1003" t="s">
        <v>20</v>
      </c>
      <c r="B1003" t="s">
        <v>94</v>
      </c>
      <c r="C1003" s="1">
        <v>0.31628547686527198</v>
      </c>
    </row>
    <row r="1004" spans="1:3" x14ac:dyDescent="0.25">
      <c r="A1004" t="s">
        <v>20</v>
      </c>
      <c r="B1004" t="s">
        <v>96</v>
      </c>
      <c r="C1004" s="1">
        <v>0.294267040863394</v>
      </c>
    </row>
    <row r="1005" spans="1:3" x14ac:dyDescent="0.25">
      <c r="A1005" t="s">
        <v>20</v>
      </c>
      <c r="B1005" t="s">
        <v>97</v>
      </c>
      <c r="C1005" s="1">
        <v>0.31094182930025799</v>
      </c>
    </row>
    <row r="1006" spans="1:3" x14ac:dyDescent="0.25">
      <c r="A1006" t="s">
        <v>20</v>
      </c>
      <c r="B1006" t="s">
        <v>99</v>
      </c>
      <c r="C1006" s="1">
        <v>0.31420610870837101</v>
      </c>
    </row>
    <row r="1007" spans="1:3" x14ac:dyDescent="0.25">
      <c r="A1007" t="s">
        <v>20</v>
      </c>
      <c r="B1007" t="s">
        <v>101</v>
      </c>
      <c r="C1007" s="1">
        <v>0.29339275713830898</v>
      </c>
    </row>
    <row r="1008" spans="1:3" x14ac:dyDescent="0.25">
      <c r="A1008" t="s">
        <v>20</v>
      </c>
      <c r="B1008" t="s">
        <v>102</v>
      </c>
      <c r="C1008" s="1">
        <v>0.29905614531774599</v>
      </c>
    </row>
    <row r="1009" spans="1:3" x14ac:dyDescent="0.25">
      <c r="A1009" t="s">
        <v>20</v>
      </c>
      <c r="B1009" t="s">
        <v>103</v>
      </c>
      <c r="C1009" s="1">
        <v>0.29167343318554101</v>
      </c>
    </row>
    <row r="1010" spans="1:3" x14ac:dyDescent="0.25">
      <c r="A1010" t="s">
        <v>21</v>
      </c>
      <c r="B1010" t="s">
        <v>24</v>
      </c>
      <c r="C1010" s="1">
        <v>0.33969803011168798</v>
      </c>
    </row>
    <row r="1011" spans="1:3" x14ac:dyDescent="0.25">
      <c r="A1011" t="s">
        <v>21</v>
      </c>
      <c r="B1011" t="s">
        <v>25</v>
      </c>
      <c r="C1011" s="1">
        <v>0.301343760282275</v>
      </c>
    </row>
    <row r="1012" spans="1:3" x14ac:dyDescent="0.25">
      <c r="A1012" t="s">
        <v>21</v>
      </c>
      <c r="B1012" t="s">
        <v>26</v>
      </c>
      <c r="C1012" s="1">
        <v>0.29888304753809902</v>
      </c>
    </row>
    <row r="1013" spans="1:3" x14ac:dyDescent="0.25">
      <c r="A1013" t="s">
        <v>21</v>
      </c>
      <c r="B1013" t="s">
        <v>27</v>
      </c>
      <c r="C1013" s="1">
        <v>0.32247828007514501</v>
      </c>
    </row>
    <row r="1014" spans="1:3" x14ac:dyDescent="0.25">
      <c r="A1014" t="s">
        <v>21</v>
      </c>
      <c r="B1014" t="s">
        <v>28</v>
      </c>
      <c r="C1014" s="1">
        <v>0.31000442964451402</v>
      </c>
    </row>
    <row r="1015" spans="1:3" x14ac:dyDescent="0.25">
      <c r="A1015" t="s">
        <v>21</v>
      </c>
      <c r="B1015" t="s">
        <v>29</v>
      </c>
      <c r="C1015" s="1">
        <v>0.30372977279058699</v>
      </c>
    </row>
    <row r="1016" spans="1:3" x14ac:dyDescent="0.25">
      <c r="A1016" t="s">
        <v>21</v>
      </c>
      <c r="B1016" t="s">
        <v>30</v>
      </c>
      <c r="C1016" s="1">
        <v>0.31325029825476702</v>
      </c>
    </row>
    <row r="1017" spans="1:3" x14ac:dyDescent="0.25">
      <c r="A1017" t="s">
        <v>21</v>
      </c>
      <c r="B1017" t="s">
        <v>32</v>
      </c>
      <c r="C1017" s="1">
        <v>0.29796225054058301</v>
      </c>
    </row>
    <row r="1018" spans="1:3" x14ac:dyDescent="0.25">
      <c r="A1018" t="s">
        <v>21</v>
      </c>
      <c r="B1018" t="s">
        <v>33</v>
      </c>
      <c r="C1018" s="1">
        <v>0.31956758608382702</v>
      </c>
    </row>
    <row r="1019" spans="1:3" x14ac:dyDescent="0.25">
      <c r="A1019" t="s">
        <v>21</v>
      </c>
      <c r="B1019" t="s">
        <v>34</v>
      </c>
      <c r="C1019" s="1">
        <v>0.30883999351666203</v>
      </c>
    </row>
    <row r="1020" spans="1:3" x14ac:dyDescent="0.25">
      <c r="A1020" t="s">
        <v>21</v>
      </c>
      <c r="B1020" t="s">
        <v>35</v>
      </c>
      <c r="C1020" s="1">
        <v>0.30876232023150302</v>
      </c>
    </row>
    <row r="1021" spans="1:3" x14ac:dyDescent="0.25">
      <c r="A1021" t="s">
        <v>21</v>
      </c>
      <c r="B1021" t="s">
        <v>36</v>
      </c>
      <c r="C1021" s="1">
        <v>0.29484476031405099</v>
      </c>
    </row>
    <row r="1022" spans="1:3" x14ac:dyDescent="0.25">
      <c r="A1022" t="s">
        <v>21</v>
      </c>
      <c r="B1022" t="s">
        <v>39</v>
      </c>
      <c r="C1022" s="1">
        <v>0.29447340019054802</v>
      </c>
    </row>
    <row r="1023" spans="1:3" x14ac:dyDescent="0.25">
      <c r="A1023" t="s">
        <v>21</v>
      </c>
      <c r="B1023" t="s">
        <v>40</v>
      </c>
      <c r="C1023" s="1">
        <v>0.30519123990546498</v>
      </c>
    </row>
    <row r="1024" spans="1:3" x14ac:dyDescent="0.25">
      <c r="A1024" t="s">
        <v>21</v>
      </c>
      <c r="B1024" t="s">
        <v>42</v>
      </c>
      <c r="C1024" s="1">
        <v>0.30675068585544102</v>
      </c>
    </row>
    <row r="1025" spans="1:3" x14ac:dyDescent="0.25">
      <c r="A1025" t="s">
        <v>21</v>
      </c>
      <c r="B1025" t="s">
        <v>44</v>
      </c>
      <c r="C1025" s="1">
        <v>0.30565858442557498</v>
      </c>
    </row>
    <row r="1026" spans="1:3" x14ac:dyDescent="0.25">
      <c r="A1026" t="s">
        <v>21</v>
      </c>
      <c r="B1026" t="s">
        <v>45</v>
      </c>
      <c r="C1026" s="1">
        <v>0.295476224595698</v>
      </c>
    </row>
    <row r="1027" spans="1:3" x14ac:dyDescent="0.25">
      <c r="A1027" t="s">
        <v>21</v>
      </c>
      <c r="B1027" t="s">
        <v>47</v>
      </c>
      <c r="C1027" s="1">
        <v>0.29244760706252798</v>
      </c>
    </row>
    <row r="1028" spans="1:3" x14ac:dyDescent="0.25">
      <c r="A1028" t="s">
        <v>21</v>
      </c>
      <c r="B1028" t="s">
        <v>48</v>
      </c>
      <c r="C1028" s="1">
        <v>0.31107996417720701</v>
      </c>
    </row>
    <row r="1029" spans="1:3" x14ac:dyDescent="0.25">
      <c r="A1029" t="s">
        <v>21</v>
      </c>
      <c r="B1029" t="s">
        <v>49</v>
      </c>
      <c r="C1029" s="1">
        <v>0.30944138238274899</v>
      </c>
    </row>
    <row r="1030" spans="1:3" x14ac:dyDescent="0.25">
      <c r="A1030" t="s">
        <v>21</v>
      </c>
      <c r="B1030" t="s">
        <v>50</v>
      </c>
      <c r="C1030" s="1">
        <v>0.346656687607031</v>
      </c>
    </row>
    <row r="1031" spans="1:3" x14ac:dyDescent="0.25">
      <c r="A1031" t="s">
        <v>21</v>
      </c>
      <c r="B1031" t="s">
        <v>51</v>
      </c>
      <c r="C1031" s="1">
        <v>0.34607585107400002</v>
      </c>
    </row>
    <row r="1032" spans="1:3" x14ac:dyDescent="0.25">
      <c r="A1032" t="s">
        <v>21</v>
      </c>
      <c r="B1032" t="s">
        <v>52</v>
      </c>
      <c r="C1032" s="1">
        <v>0.32033238131769098</v>
      </c>
    </row>
    <row r="1033" spans="1:3" x14ac:dyDescent="0.25">
      <c r="A1033" t="s">
        <v>21</v>
      </c>
      <c r="B1033" t="s">
        <v>55</v>
      </c>
      <c r="C1033" s="1">
        <v>0.322120969936386</v>
      </c>
    </row>
    <row r="1034" spans="1:3" x14ac:dyDescent="0.25">
      <c r="A1034" t="s">
        <v>21</v>
      </c>
      <c r="B1034" t="s">
        <v>56</v>
      </c>
      <c r="C1034" s="1">
        <v>0.30250978296453701</v>
      </c>
    </row>
    <row r="1035" spans="1:3" x14ac:dyDescent="0.25">
      <c r="A1035" t="s">
        <v>21</v>
      </c>
      <c r="B1035" t="s">
        <v>57</v>
      </c>
      <c r="C1035" s="1">
        <v>0.30757453075365898</v>
      </c>
    </row>
    <row r="1036" spans="1:3" x14ac:dyDescent="0.25">
      <c r="A1036" t="s">
        <v>21</v>
      </c>
      <c r="B1036" t="s">
        <v>58</v>
      </c>
      <c r="C1036" s="1">
        <v>0.33378813923962097</v>
      </c>
    </row>
    <row r="1037" spans="1:3" x14ac:dyDescent="0.25">
      <c r="A1037" t="s">
        <v>21</v>
      </c>
      <c r="B1037" t="s">
        <v>59</v>
      </c>
      <c r="C1037" s="1">
        <v>0.32102050705039697</v>
      </c>
    </row>
    <row r="1038" spans="1:3" x14ac:dyDescent="0.25">
      <c r="A1038" t="s">
        <v>21</v>
      </c>
      <c r="B1038" t="s">
        <v>60</v>
      </c>
      <c r="C1038" s="1">
        <v>0.29767038425930098</v>
      </c>
    </row>
    <row r="1039" spans="1:3" x14ac:dyDescent="0.25">
      <c r="A1039" t="s">
        <v>21</v>
      </c>
      <c r="B1039" t="s">
        <v>61</v>
      </c>
      <c r="C1039" s="1">
        <v>0.312360998131955</v>
      </c>
    </row>
    <row r="1040" spans="1:3" x14ac:dyDescent="0.25">
      <c r="A1040" t="s">
        <v>21</v>
      </c>
      <c r="B1040" t="s">
        <v>62</v>
      </c>
      <c r="C1040" s="1">
        <v>0.31521130876701298</v>
      </c>
    </row>
    <row r="1041" spans="1:3" x14ac:dyDescent="0.25">
      <c r="A1041" t="s">
        <v>21</v>
      </c>
      <c r="B1041" t="s">
        <v>63</v>
      </c>
      <c r="C1041" s="1">
        <v>0.31399560372360102</v>
      </c>
    </row>
    <row r="1042" spans="1:3" x14ac:dyDescent="0.25">
      <c r="A1042" t="s">
        <v>21</v>
      </c>
      <c r="B1042" t="s">
        <v>64</v>
      </c>
      <c r="C1042" s="1">
        <v>0.32330475581761298</v>
      </c>
    </row>
    <row r="1043" spans="1:3" x14ac:dyDescent="0.25">
      <c r="A1043" t="s">
        <v>21</v>
      </c>
      <c r="B1043" t="s">
        <v>65</v>
      </c>
      <c r="C1043" s="1">
        <v>0.338498983309791</v>
      </c>
    </row>
    <row r="1044" spans="1:3" x14ac:dyDescent="0.25">
      <c r="A1044" t="s">
        <v>21</v>
      </c>
      <c r="B1044" t="s">
        <v>66</v>
      </c>
      <c r="C1044" s="1">
        <v>0.335483589405696</v>
      </c>
    </row>
    <row r="1045" spans="1:3" x14ac:dyDescent="0.25">
      <c r="A1045" t="s">
        <v>21</v>
      </c>
      <c r="B1045" t="s">
        <v>67</v>
      </c>
      <c r="C1045" s="1">
        <v>0.33444482221364003</v>
      </c>
    </row>
    <row r="1046" spans="1:3" x14ac:dyDescent="0.25">
      <c r="A1046" t="s">
        <v>21</v>
      </c>
      <c r="B1046" t="s">
        <v>68</v>
      </c>
      <c r="C1046" s="1">
        <v>0.30824437124043502</v>
      </c>
    </row>
    <row r="1047" spans="1:3" x14ac:dyDescent="0.25">
      <c r="A1047" t="s">
        <v>21</v>
      </c>
      <c r="B1047" t="s">
        <v>69</v>
      </c>
      <c r="C1047" s="1">
        <v>0.30618716172786498</v>
      </c>
    </row>
    <row r="1048" spans="1:3" x14ac:dyDescent="0.25">
      <c r="A1048" t="s">
        <v>21</v>
      </c>
      <c r="B1048" t="s">
        <v>70</v>
      </c>
      <c r="C1048" s="1">
        <v>0.32268739820369502</v>
      </c>
    </row>
    <row r="1049" spans="1:3" x14ac:dyDescent="0.25">
      <c r="A1049" t="s">
        <v>21</v>
      </c>
      <c r="B1049" t="s">
        <v>71</v>
      </c>
      <c r="C1049" s="1">
        <v>0.30012939005293898</v>
      </c>
    </row>
    <row r="1050" spans="1:3" x14ac:dyDescent="0.25">
      <c r="A1050" t="s">
        <v>21</v>
      </c>
      <c r="B1050" t="s">
        <v>72</v>
      </c>
      <c r="C1050" s="1">
        <v>0.33342078908039602</v>
      </c>
    </row>
    <row r="1051" spans="1:3" x14ac:dyDescent="0.25">
      <c r="A1051" t="s">
        <v>21</v>
      </c>
      <c r="B1051" t="s">
        <v>73</v>
      </c>
      <c r="C1051" s="1">
        <v>0.29300227045220301</v>
      </c>
    </row>
    <row r="1052" spans="1:3" x14ac:dyDescent="0.25">
      <c r="A1052" t="s">
        <v>21</v>
      </c>
      <c r="B1052" t="s">
        <v>74</v>
      </c>
      <c r="C1052" s="1">
        <v>0.29734154459510398</v>
      </c>
    </row>
    <row r="1053" spans="1:3" x14ac:dyDescent="0.25">
      <c r="A1053" t="s">
        <v>21</v>
      </c>
      <c r="B1053" t="s">
        <v>75</v>
      </c>
      <c r="C1053" s="1">
        <v>0.31615299822144999</v>
      </c>
    </row>
    <row r="1054" spans="1:3" x14ac:dyDescent="0.25">
      <c r="A1054" t="s">
        <v>21</v>
      </c>
      <c r="B1054" t="s">
        <v>76</v>
      </c>
      <c r="C1054" s="1">
        <v>0.32450241202267199</v>
      </c>
    </row>
    <row r="1055" spans="1:3" x14ac:dyDescent="0.25">
      <c r="A1055" t="s">
        <v>21</v>
      </c>
      <c r="B1055" t="s">
        <v>77</v>
      </c>
      <c r="C1055" s="1">
        <v>0.298303017412687</v>
      </c>
    </row>
    <row r="1056" spans="1:3" x14ac:dyDescent="0.25">
      <c r="A1056" t="s">
        <v>21</v>
      </c>
      <c r="B1056" t="s">
        <v>78</v>
      </c>
      <c r="C1056" s="1">
        <v>0.320048573295939</v>
      </c>
    </row>
    <row r="1057" spans="1:3" x14ac:dyDescent="0.25">
      <c r="A1057" t="s">
        <v>21</v>
      </c>
      <c r="B1057" t="s">
        <v>81</v>
      </c>
      <c r="C1057" s="1">
        <v>0.31324433168528698</v>
      </c>
    </row>
    <row r="1058" spans="1:3" x14ac:dyDescent="0.25">
      <c r="A1058" t="s">
        <v>21</v>
      </c>
      <c r="B1058" t="s">
        <v>83</v>
      </c>
      <c r="C1058" s="1">
        <v>0.29737259269788502</v>
      </c>
    </row>
    <row r="1059" spans="1:3" x14ac:dyDescent="0.25">
      <c r="A1059" t="s">
        <v>21</v>
      </c>
      <c r="B1059" t="s">
        <v>84</v>
      </c>
      <c r="C1059" s="1">
        <v>0.30732058823606301</v>
      </c>
    </row>
    <row r="1060" spans="1:3" x14ac:dyDescent="0.25">
      <c r="A1060" t="s">
        <v>21</v>
      </c>
      <c r="B1060" t="s">
        <v>85</v>
      </c>
      <c r="C1060" s="1">
        <v>0.30801588212459002</v>
      </c>
    </row>
    <row r="1061" spans="1:3" x14ac:dyDescent="0.25">
      <c r="A1061" t="s">
        <v>21</v>
      </c>
      <c r="B1061" t="s">
        <v>86</v>
      </c>
      <c r="C1061" s="1">
        <v>0.30892469850085502</v>
      </c>
    </row>
    <row r="1062" spans="1:3" x14ac:dyDescent="0.25">
      <c r="A1062" t="s">
        <v>21</v>
      </c>
      <c r="B1062" t="s">
        <v>88</v>
      </c>
      <c r="C1062" s="1">
        <v>0.32088002726146603</v>
      </c>
    </row>
    <row r="1063" spans="1:3" x14ac:dyDescent="0.25">
      <c r="A1063" t="s">
        <v>21</v>
      </c>
      <c r="B1063" t="s">
        <v>89</v>
      </c>
      <c r="C1063" s="1">
        <v>0.30023769070387701</v>
      </c>
    </row>
    <row r="1064" spans="1:3" x14ac:dyDescent="0.25">
      <c r="A1064" t="s">
        <v>21</v>
      </c>
      <c r="B1064" t="s">
        <v>90</v>
      </c>
      <c r="C1064" s="1">
        <v>0.29082574831177399</v>
      </c>
    </row>
    <row r="1065" spans="1:3" x14ac:dyDescent="0.25">
      <c r="A1065" t="s">
        <v>21</v>
      </c>
      <c r="B1065" t="s">
        <v>92</v>
      </c>
      <c r="C1065" s="1">
        <v>0.29859425499952602</v>
      </c>
    </row>
    <row r="1066" spans="1:3" x14ac:dyDescent="0.25">
      <c r="A1066" t="s">
        <v>21</v>
      </c>
      <c r="B1066" t="s">
        <v>93</v>
      </c>
      <c r="C1066" s="1">
        <v>0.338371288123689</v>
      </c>
    </row>
    <row r="1067" spans="1:3" x14ac:dyDescent="0.25">
      <c r="A1067" t="s">
        <v>21</v>
      </c>
      <c r="B1067" t="s">
        <v>94</v>
      </c>
      <c r="C1067" s="1">
        <v>0.31832167110181397</v>
      </c>
    </row>
    <row r="1068" spans="1:3" x14ac:dyDescent="0.25">
      <c r="A1068" t="s">
        <v>21</v>
      </c>
      <c r="B1068" t="s">
        <v>95</v>
      </c>
      <c r="C1068" s="1">
        <v>0.30656353059397801</v>
      </c>
    </row>
    <row r="1069" spans="1:3" x14ac:dyDescent="0.25">
      <c r="A1069" t="s">
        <v>21</v>
      </c>
      <c r="B1069" t="s">
        <v>96</v>
      </c>
      <c r="C1069" s="1">
        <v>0.29747821706120298</v>
      </c>
    </row>
    <row r="1070" spans="1:3" x14ac:dyDescent="0.25">
      <c r="A1070" t="s">
        <v>21</v>
      </c>
      <c r="B1070" t="s">
        <v>97</v>
      </c>
      <c r="C1070" s="1">
        <v>0.31727451613218899</v>
      </c>
    </row>
    <row r="1071" spans="1:3" x14ac:dyDescent="0.25">
      <c r="A1071" t="s">
        <v>21</v>
      </c>
      <c r="B1071" t="s">
        <v>98</v>
      </c>
      <c r="C1071" s="1">
        <v>0.30228420783606103</v>
      </c>
    </row>
    <row r="1072" spans="1:3" x14ac:dyDescent="0.25">
      <c r="A1072" t="s">
        <v>21</v>
      </c>
      <c r="B1072" t="s">
        <v>99</v>
      </c>
      <c r="C1072" s="1">
        <v>0.29990820775391203</v>
      </c>
    </row>
    <row r="1073" spans="1:3" x14ac:dyDescent="0.25">
      <c r="A1073" t="s">
        <v>21</v>
      </c>
      <c r="B1073" t="s">
        <v>101</v>
      </c>
      <c r="C1073" s="1">
        <v>0.30918280409259502</v>
      </c>
    </row>
    <row r="1074" spans="1:3" x14ac:dyDescent="0.25">
      <c r="A1074" t="s">
        <v>21</v>
      </c>
      <c r="B1074" t="s">
        <v>102</v>
      </c>
      <c r="C1074" s="1">
        <v>0.30816443675127098</v>
      </c>
    </row>
    <row r="1075" spans="1:3" x14ac:dyDescent="0.25">
      <c r="A1075" t="s">
        <v>21</v>
      </c>
      <c r="B1075" t="s">
        <v>103</v>
      </c>
      <c r="C1075" s="1">
        <v>0.29185612736195499</v>
      </c>
    </row>
    <row r="1076" spans="1:3" x14ac:dyDescent="0.25">
      <c r="A1076" t="s">
        <v>22</v>
      </c>
      <c r="B1076" t="s">
        <v>27</v>
      </c>
      <c r="C1076" s="1">
        <v>0.29814837425969098</v>
      </c>
    </row>
    <row r="1077" spans="1:3" x14ac:dyDescent="0.25">
      <c r="A1077" t="s">
        <v>22</v>
      </c>
      <c r="B1077" t="s">
        <v>29</v>
      </c>
      <c r="C1077" s="1">
        <v>0.291832672799273</v>
      </c>
    </row>
    <row r="1078" spans="1:3" x14ac:dyDescent="0.25">
      <c r="A1078" t="s">
        <v>22</v>
      </c>
      <c r="B1078" t="s">
        <v>31</v>
      </c>
      <c r="C1078" s="1">
        <v>0.29846237102950302</v>
      </c>
    </row>
    <row r="1079" spans="1:3" x14ac:dyDescent="0.25">
      <c r="A1079" t="s">
        <v>22</v>
      </c>
      <c r="B1079" t="s">
        <v>33</v>
      </c>
      <c r="C1079" s="1">
        <v>0.29709871373861202</v>
      </c>
    </row>
    <row r="1080" spans="1:3" x14ac:dyDescent="0.25">
      <c r="A1080" t="s">
        <v>22</v>
      </c>
      <c r="B1080" t="s">
        <v>35</v>
      </c>
      <c r="C1080" s="1">
        <v>0.302296730368869</v>
      </c>
    </row>
    <row r="1081" spans="1:3" x14ac:dyDescent="0.25">
      <c r="A1081" t="s">
        <v>22</v>
      </c>
      <c r="B1081" t="s">
        <v>37</v>
      </c>
      <c r="C1081" s="1">
        <v>0.30376472276595401</v>
      </c>
    </row>
    <row r="1082" spans="1:3" x14ac:dyDescent="0.25">
      <c r="A1082" t="s">
        <v>22</v>
      </c>
      <c r="B1082" t="s">
        <v>38</v>
      </c>
      <c r="C1082" s="1">
        <v>0.30862649426584798</v>
      </c>
    </row>
    <row r="1083" spans="1:3" x14ac:dyDescent="0.25">
      <c r="A1083" t="s">
        <v>22</v>
      </c>
      <c r="B1083" t="s">
        <v>39</v>
      </c>
      <c r="C1083" s="1">
        <v>0.29156128610821402</v>
      </c>
    </row>
    <row r="1084" spans="1:3" x14ac:dyDescent="0.25">
      <c r="A1084" t="s">
        <v>22</v>
      </c>
      <c r="B1084" t="s">
        <v>40</v>
      </c>
      <c r="C1084" s="1">
        <v>0.30600162284277599</v>
      </c>
    </row>
    <row r="1085" spans="1:3" x14ac:dyDescent="0.25">
      <c r="A1085" t="s">
        <v>22</v>
      </c>
      <c r="B1085" t="s">
        <v>41</v>
      </c>
      <c r="C1085" s="1">
        <v>0.29710485715058998</v>
      </c>
    </row>
    <row r="1086" spans="1:3" x14ac:dyDescent="0.25">
      <c r="A1086" t="s">
        <v>22</v>
      </c>
      <c r="B1086" t="s">
        <v>43</v>
      </c>
      <c r="C1086" s="1">
        <v>0.30767302977726002</v>
      </c>
    </row>
    <row r="1087" spans="1:3" x14ac:dyDescent="0.25">
      <c r="A1087" t="s">
        <v>22</v>
      </c>
      <c r="B1087" t="s">
        <v>44</v>
      </c>
      <c r="C1087" s="1">
        <v>0.298727977494886</v>
      </c>
    </row>
    <row r="1088" spans="1:3" x14ac:dyDescent="0.25">
      <c r="A1088" t="s">
        <v>22</v>
      </c>
      <c r="B1088" t="s">
        <v>45</v>
      </c>
      <c r="C1088" s="1">
        <v>0.30349471451703502</v>
      </c>
    </row>
    <row r="1089" spans="1:3" x14ac:dyDescent="0.25">
      <c r="A1089" t="s">
        <v>22</v>
      </c>
      <c r="B1089" t="s">
        <v>46</v>
      </c>
      <c r="C1089" s="1">
        <v>0.29248539133670498</v>
      </c>
    </row>
    <row r="1090" spans="1:3" x14ac:dyDescent="0.25">
      <c r="A1090" t="s">
        <v>22</v>
      </c>
      <c r="B1090" t="s">
        <v>47</v>
      </c>
      <c r="C1090" s="1">
        <v>0.29377512293318803</v>
      </c>
    </row>
    <row r="1091" spans="1:3" x14ac:dyDescent="0.25">
      <c r="A1091" t="s">
        <v>22</v>
      </c>
      <c r="B1091" t="s">
        <v>49</v>
      </c>
      <c r="C1091" s="1">
        <v>0.30883444650173503</v>
      </c>
    </row>
    <row r="1092" spans="1:3" x14ac:dyDescent="0.25">
      <c r="A1092" t="s">
        <v>22</v>
      </c>
      <c r="B1092" t="s">
        <v>53</v>
      </c>
      <c r="C1092" s="1">
        <v>0.29535118277316502</v>
      </c>
    </row>
    <row r="1093" spans="1:3" x14ac:dyDescent="0.25">
      <c r="A1093" t="s">
        <v>22</v>
      </c>
      <c r="B1093" t="s">
        <v>54</v>
      </c>
      <c r="C1093" s="1">
        <v>0.30208913197788601</v>
      </c>
    </row>
    <row r="1094" spans="1:3" x14ac:dyDescent="0.25">
      <c r="A1094" t="s">
        <v>22</v>
      </c>
      <c r="B1094" t="s">
        <v>59</v>
      </c>
      <c r="C1094" s="1">
        <v>0.30479272816242198</v>
      </c>
    </row>
    <row r="1095" spans="1:3" x14ac:dyDescent="0.25">
      <c r="A1095" t="s">
        <v>22</v>
      </c>
      <c r="B1095" t="s">
        <v>60</v>
      </c>
      <c r="C1095" s="1">
        <v>0.28959112621953897</v>
      </c>
    </row>
    <row r="1096" spans="1:3" x14ac:dyDescent="0.25">
      <c r="A1096" t="s">
        <v>22</v>
      </c>
      <c r="B1096" t="s">
        <v>61</v>
      </c>
      <c r="C1096" s="1">
        <v>0.29424707752125501</v>
      </c>
    </row>
    <row r="1097" spans="1:3" x14ac:dyDescent="0.25">
      <c r="A1097" t="s">
        <v>22</v>
      </c>
      <c r="B1097" t="s">
        <v>64</v>
      </c>
      <c r="C1097" s="1">
        <v>0.30042995783159299</v>
      </c>
    </row>
    <row r="1098" spans="1:3" x14ac:dyDescent="0.25">
      <c r="A1098" t="s">
        <v>22</v>
      </c>
      <c r="B1098" t="s">
        <v>67</v>
      </c>
      <c r="C1098" s="1">
        <v>0.30051293920225303</v>
      </c>
    </row>
    <row r="1099" spans="1:3" x14ac:dyDescent="0.25">
      <c r="A1099" t="s">
        <v>22</v>
      </c>
      <c r="B1099" t="s">
        <v>69</v>
      </c>
      <c r="C1099" s="1">
        <v>0.29526648589638199</v>
      </c>
    </row>
    <row r="1100" spans="1:3" x14ac:dyDescent="0.25">
      <c r="A1100" t="s">
        <v>22</v>
      </c>
      <c r="B1100" t="s">
        <v>70</v>
      </c>
      <c r="C1100" s="1">
        <v>0.30877698822859001</v>
      </c>
    </row>
    <row r="1101" spans="1:3" x14ac:dyDescent="0.25">
      <c r="A1101" t="s">
        <v>22</v>
      </c>
      <c r="B1101" t="s">
        <v>72</v>
      </c>
      <c r="C1101" s="1">
        <v>0.29715290858778998</v>
      </c>
    </row>
    <row r="1102" spans="1:3" x14ac:dyDescent="0.25">
      <c r="A1102" t="s">
        <v>22</v>
      </c>
      <c r="B1102" t="s">
        <v>73</v>
      </c>
      <c r="C1102" s="1">
        <v>0.29803452210690001</v>
      </c>
    </row>
    <row r="1103" spans="1:3" x14ac:dyDescent="0.25">
      <c r="A1103" t="s">
        <v>22</v>
      </c>
      <c r="B1103" t="s">
        <v>74</v>
      </c>
      <c r="C1103" s="1">
        <v>0.31248079191695899</v>
      </c>
    </row>
    <row r="1104" spans="1:3" x14ac:dyDescent="0.25">
      <c r="A1104" t="s">
        <v>22</v>
      </c>
      <c r="B1104" t="s">
        <v>75</v>
      </c>
      <c r="C1104" s="1">
        <v>0.30463397513486101</v>
      </c>
    </row>
    <row r="1105" spans="1:3" x14ac:dyDescent="0.25">
      <c r="A1105" t="s">
        <v>22</v>
      </c>
      <c r="B1105" t="s">
        <v>77</v>
      </c>
      <c r="C1105" s="1">
        <v>0.30092926975963102</v>
      </c>
    </row>
    <row r="1106" spans="1:3" x14ac:dyDescent="0.25">
      <c r="A1106" t="s">
        <v>22</v>
      </c>
      <c r="B1106" t="s">
        <v>78</v>
      </c>
      <c r="C1106" s="1">
        <v>0.29414673602015001</v>
      </c>
    </row>
    <row r="1107" spans="1:3" x14ac:dyDescent="0.25">
      <c r="A1107" t="s">
        <v>22</v>
      </c>
      <c r="B1107" t="s">
        <v>79</v>
      </c>
      <c r="C1107" s="1">
        <v>0.314241120562469</v>
      </c>
    </row>
    <row r="1108" spans="1:3" x14ac:dyDescent="0.25">
      <c r="A1108" t="s">
        <v>22</v>
      </c>
      <c r="B1108" t="s">
        <v>80</v>
      </c>
      <c r="C1108" s="1">
        <v>0.30358469011371197</v>
      </c>
    </row>
    <row r="1109" spans="1:3" x14ac:dyDescent="0.25">
      <c r="A1109" t="s">
        <v>22</v>
      </c>
      <c r="B1109" t="s">
        <v>82</v>
      </c>
      <c r="C1109" s="1">
        <v>0.31865770048139402</v>
      </c>
    </row>
    <row r="1110" spans="1:3" x14ac:dyDescent="0.25">
      <c r="A1110" t="s">
        <v>22</v>
      </c>
      <c r="B1110" t="s">
        <v>83</v>
      </c>
      <c r="C1110" s="1">
        <v>0.30109521865768002</v>
      </c>
    </row>
    <row r="1111" spans="1:3" x14ac:dyDescent="0.25">
      <c r="A1111" t="s">
        <v>22</v>
      </c>
      <c r="B1111" t="s">
        <v>85</v>
      </c>
      <c r="C1111" s="1">
        <v>0.31163400420529103</v>
      </c>
    </row>
    <row r="1112" spans="1:3" x14ac:dyDescent="0.25">
      <c r="A1112" t="s">
        <v>22</v>
      </c>
      <c r="B1112" t="s">
        <v>89</v>
      </c>
      <c r="C1112" s="1">
        <v>0.29991030983609701</v>
      </c>
    </row>
    <row r="1113" spans="1:3" x14ac:dyDescent="0.25">
      <c r="A1113" t="s">
        <v>22</v>
      </c>
      <c r="B1113" t="s">
        <v>90</v>
      </c>
      <c r="C1113" s="1">
        <v>0.291193968854772</v>
      </c>
    </row>
    <row r="1114" spans="1:3" x14ac:dyDescent="0.25">
      <c r="A1114" t="s">
        <v>22</v>
      </c>
      <c r="B1114" t="s">
        <v>91</v>
      </c>
      <c r="C1114" s="1">
        <v>0.296464712659885</v>
      </c>
    </row>
    <row r="1115" spans="1:3" x14ac:dyDescent="0.25">
      <c r="A1115" t="s">
        <v>22</v>
      </c>
      <c r="B1115" t="s">
        <v>94</v>
      </c>
      <c r="C1115" s="1">
        <v>0.30299757342966199</v>
      </c>
    </row>
    <row r="1116" spans="1:3" x14ac:dyDescent="0.25">
      <c r="A1116" t="s">
        <v>22</v>
      </c>
      <c r="B1116" t="s">
        <v>96</v>
      </c>
      <c r="C1116" s="1">
        <v>0.28975639025738598</v>
      </c>
    </row>
    <row r="1117" spans="1:3" x14ac:dyDescent="0.25">
      <c r="A1117" t="s">
        <v>22</v>
      </c>
      <c r="B1117" t="s">
        <v>97</v>
      </c>
      <c r="C1117" s="1">
        <v>0.30359292897701201</v>
      </c>
    </row>
    <row r="1118" spans="1:3" x14ac:dyDescent="0.25">
      <c r="A1118" t="s">
        <v>22</v>
      </c>
      <c r="B1118" t="s">
        <v>99</v>
      </c>
      <c r="C1118" s="1">
        <v>0.30061345060304101</v>
      </c>
    </row>
    <row r="1119" spans="1:3" x14ac:dyDescent="0.25">
      <c r="A1119" t="s">
        <v>22</v>
      </c>
      <c r="B1119" t="s">
        <v>102</v>
      </c>
      <c r="C1119" s="1">
        <v>0.29956398875775397</v>
      </c>
    </row>
    <row r="1120" spans="1:3" x14ac:dyDescent="0.25">
      <c r="A1120" t="s">
        <v>22</v>
      </c>
      <c r="B1120" t="s">
        <v>103</v>
      </c>
      <c r="C1120" s="1">
        <v>0.29610161845841398</v>
      </c>
    </row>
    <row r="1121" spans="1:3" x14ac:dyDescent="0.25">
      <c r="A1121" t="s">
        <v>23</v>
      </c>
      <c r="B1121" t="s">
        <v>31</v>
      </c>
      <c r="C1121" s="1">
        <v>0.28970917647227001</v>
      </c>
    </row>
    <row r="1122" spans="1:3" x14ac:dyDescent="0.25">
      <c r="A1122" t="s">
        <v>23</v>
      </c>
      <c r="B1122" t="s">
        <v>41</v>
      </c>
      <c r="C1122" s="1">
        <v>0.30028948628993102</v>
      </c>
    </row>
    <row r="1123" spans="1:3" x14ac:dyDescent="0.25">
      <c r="A1123" t="s">
        <v>23</v>
      </c>
      <c r="B1123" t="s">
        <v>46</v>
      </c>
      <c r="C1123" s="1">
        <v>0.30508060774047302</v>
      </c>
    </row>
    <row r="1124" spans="1:3" x14ac:dyDescent="0.25">
      <c r="A1124" t="s">
        <v>23</v>
      </c>
      <c r="B1124" t="s">
        <v>71</v>
      </c>
      <c r="C1124" s="1">
        <v>0.30559452972454099</v>
      </c>
    </row>
    <row r="1125" spans="1:3" x14ac:dyDescent="0.25">
      <c r="A1125" t="s">
        <v>23</v>
      </c>
      <c r="B1125" t="s">
        <v>79</v>
      </c>
      <c r="C1125" s="1">
        <v>0.30156839104363198</v>
      </c>
    </row>
    <row r="1126" spans="1:3" x14ac:dyDescent="0.25">
      <c r="A1126" t="s">
        <v>23</v>
      </c>
      <c r="B1126" t="s">
        <v>82</v>
      </c>
      <c r="C1126" s="1">
        <v>0.28992922190596399</v>
      </c>
    </row>
    <row r="1127" spans="1:3" x14ac:dyDescent="0.25">
      <c r="A1127" t="s">
        <v>23</v>
      </c>
      <c r="B1127" t="s">
        <v>90</v>
      </c>
      <c r="C1127" s="1">
        <v>0.29336076066570199</v>
      </c>
    </row>
    <row r="1128" spans="1:3" x14ac:dyDescent="0.25">
      <c r="A1128" t="s">
        <v>23</v>
      </c>
      <c r="B1128" t="s">
        <v>103</v>
      </c>
      <c r="C1128" s="1">
        <v>0.309813688493636</v>
      </c>
    </row>
    <row r="1129" spans="1:3" x14ac:dyDescent="0.25">
      <c r="A1129" t="s">
        <v>24</v>
      </c>
      <c r="B1129" t="s">
        <v>25</v>
      </c>
      <c r="C1129" s="1">
        <v>0.305160288558184</v>
      </c>
    </row>
    <row r="1130" spans="1:3" x14ac:dyDescent="0.25">
      <c r="A1130" t="s">
        <v>24</v>
      </c>
      <c r="B1130" t="s">
        <v>26</v>
      </c>
      <c r="C1130" s="1">
        <v>0.30597991814652298</v>
      </c>
    </row>
    <row r="1131" spans="1:3" x14ac:dyDescent="0.25">
      <c r="A1131" t="s">
        <v>24</v>
      </c>
      <c r="B1131" t="s">
        <v>27</v>
      </c>
      <c r="C1131" s="1">
        <v>0.33891993710972701</v>
      </c>
    </row>
    <row r="1132" spans="1:3" x14ac:dyDescent="0.25">
      <c r="A1132" t="s">
        <v>24</v>
      </c>
      <c r="B1132" t="s">
        <v>28</v>
      </c>
      <c r="C1132" s="1">
        <v>0.34139983200957402</v>
      </c>
    </row>
    <row r="1133" spans="1:3" x14ac:dyDescent="0.25">
      <c r="A1133" t="s">
        <v>24</v>
      </c>
      <c r="B1133" t="s">
        <v>29</v>
      </c>
      <c r="C1133" s="1">
        <v>0.31793067142489001</v>
      </c>
    </row>
    <row r="1134" spans="1:3" x14ac:dyDescent="0.25">
      <c r="A1134" t="s">
        <v>24</v>
      </c>
      <c r="B1134" t="s">
        <v>30</v>
      </c>
      <c r="C1134" s="1">
        <v>0.33298636766970602</v>
      </c>
    </row>
    <row r="1135" spans="1:3" x14ac:dyDescent="0.25">
      <c r="A1135" t="s">
        <v>24</v>
      </c>
      <c r="B1135" t="s">
        <v>32</v>
      </c>
      <c r="C1135" s="1">
        <v>0.31646036525544102</v>
      </c>
    </row>
    <row r="1136" spans="1:3" x14ac:dyDescent="0.25">
      <c r="A1136" t="s">
        <v>24</v>
      </c>
      <c r="B1136" t="s">
        <v>33</v>
      </c>
      <c r="C1136" s="1">
        <v>0.33117641581483698</v>
      </c>
    </row>
    <row r="1137" spans="1:3" x14ac:dyDescent="0.25">
      <c r="A1137" t="s">
        <v>24</v>
      </c>
      <c r="B1137" t="s">
        <v>34</v>
      </c>
      <c r="C1137" s="1">
        <v>0.32765276581883002</v>
      </c>
    </row>
    <row r="1138" spans="1:3" x14ac:dyDescent="0.25">
      <c r="A1138" t="s">
        <v>24</v>
      </c>
      <c r="B1138" t="s">
        <v>35</v>
      </c>
      <c r="C1138" s="1">
        <v>0.32633649865784198</v>
      </c>
    </row>
    <row r="1139" spans="1:3" x14ac:dyDescent="0.25">
      <c r="A1139" t="s">
        <v>24</v>
      </c>
      <c r="B1139" t="s">
        <v>36</v>
      </c>
      <c r="C1139" s="1">
        <v>0.31924131523640198</v>
      </c>
    </row>
    <row r="1140" spans="1:3" x14ac:dyDescent="0.25">
      <c r="A1140" t="s">
        <v>24</v>
      </c>
      <c r="B1140" t="s">
        <v>37</v>
      </c>
      <c r="C1140" s="1">
        <v>0.31395823561914499</v>
      </c>
    </row>
    <row r="1141" spans="1:3" x14ac:dyDescent="0.25">
      <c r="A1141" t="s">
        <v>24</v>
      </c>
      <c r="B1141" t="s">
        <v>39</v>
      </c>
      <c r="C1141" s="1">
        <v>0.31304486193898401</v>
      </c>
    </row>
    <row r="1142" spans="1:3" x14ac:dyDescent="0.25">
      <c r="A1142" t="s">
        <v>24</v>
      </c>
      <c r="B1142" t="s">
        <v>40</v>
      </c>
      <c r="C1142" s="1">
        <v>0.32065831858837701</v>
      </c>
    </row>
    <row r="1143" spans="1:3" x14ac:dyDescent="0.25">
      <c r="A1143" t="s">
        <v>24</v>
      </c>
      <c r="B1143" t="s">
        <v>42</v>
      </c>
      <c r="C1143" s="1">
        <v>0.32533741404665201</v>
      </c>
    </row>
    <row r="1144" spans="1:3" x14ac:dyDescent="0.25">
      <c r="A1144" t="s">
        <v>24</v>
      </c>
      <c r="B1144" t="s">
        <v>43</v>
      </c>
      <c r="C1144" s="1">
        <v>0.305325026666871</v>
      </c>
    </row>
    <row r="1145" spans="1:3" x14ac:dyDescent="0.25">
      <c r="A1145" t="s">
        <v>24</v>
      </c>
      <c r="B1145" t="s">
        <v>44</v>
      </c>
      <c r="C1145" s="1">
        <v>0.31841096125092699</v>
      </c>
    </row>
    <row r="1146" spans="1:3" x14ac:dyDescent="0.25">
      <c r="A1146" t="s">
        <v>24</v>
      </c>
      <c r="B1146" t="s">
        <v>45</v>
      </c>
      <c r="C1146" s="1">
        <v>0.32410579992734201</v>
      </c>
    </row>
    <row r="1147" spans="1:3" x14ac:dyDescent="0.25">
      <c r="A1147" t="s">
        <v>24</v>
      </c>
      <c r="B1147" t="s">
        <v>47</v>
      </c>
      <c r="C1147" s="1">
        <v>0.316764793394268</v>
      </c>
    </row>
    <row r="1148" spans="1:3" x14ac:dyDescent="0.25">
      <c r="A1148" t="s">
        <v>24</v>
      </c>
      <c r="B1148" t="s">
        <v>48</v>
      </c>
      <c r="C1148" s="1">
        <v>0.329339332100822</v>
      </c>
    </row>
    <row r="1149" spans="1:3" x14ac:dyDescent="0.25">
      <c r="A1149" t="s">
        <v>24</v>
      </c>
      <c r="B1149" t="s">
        <v>49</v>
      </c>
      <c r="C1149" s="1">
        <v>0.32223516045345002</v>
      </c>
    </row>
    <row r="1150" spans="1:3" x14ac:dyDescent="0.25">
      <c r="A1150" t="s">
        <v>24</v>
      </c>
      <c r="B1150" t="s">
        <v>50</v>
      </c>
      <c r="C1150" s="1">
        <v>0.34765156104190797</v>
      </c>
    </row>
    <row r="1151" spans="1:3" x14ac:dyDescent="0.25">
      <c r="A1151" t="s">
        <v>24</v>
      </c>
      <c r="B1151" t="s">
        <v>51</v>
      </c>
      <c r="C1151" s="1">
        <v>0.348112708399749</v>
      </c>
    </row>
    <row r="1152" spans="1:3" x14ac:dyDescent="0.25">
      <c r="A1152" t="s">
        <v>24</v>
      </c>
      <c r="B1152" t="s">
        <v>52</v>
      </c>
      <c r="C1152" s="1">
        <v>0.34164697931020699</v>
      </c>
    </row>
    <row r="1153" spans="1:3" x14ac:dyDescent="0.25">
      <c r="A1153" t="s">
        <v>24</v>
      </c>
      <c r="B1153" t="s">
        <v>53</v>
      </c>
      <c r="C1153" s="1">
        <v>0.31897542055808298</v>
      </c>
    </row>
    <row r="1154" spans="1:3" x14ac:dyDescent="0.25">
      <c r="A1154" t="s">
        <v>24</v>
      </c>
      <c r="B1154" t="s">
        <v>54</v>
      </c>
      <c r="C1154" s="1">
        <v>0.31311629074299502</v>
      </c>
    </row>
    <row r="1155" spans="1:3" x14ac:dyDescent="0.25">
      <c r="A1155" t="s">
        <v>24</v>
      </c>
      <c r="B1155" t="s">
        <v>55</v>
      </c>
      <c r="C1155" s="1">
        <v>0.34045056466684098</v>
      </c>
    </row>
    <row r="1156" spans="1:3" x14ac:dyDescent="0.25">
      <c r="A1156" t="s">
        <v>24</v>
      </c>
      <c r="B1156" t="s">
        <v>56</v>
      </c>
      <c r="C1156" s="1">
        <v>0.33155492789771102</v>
      </c>
    </row>
    <row r="1157" spans="1:3" x14ac:dyDescent="0.25">
      <c r="A1157" t="s">
        <v>24</v>
      </c>
      <c r="B1157" t="s">
        <v>57</v>
      </c>
      <c r="C1157" s="1">
        <v>0.323484607241739</v>
      </c>
    </row>
    <row r="1158" spans="1:3" x14ac:dyDescent="0.25">
      <c r="A1158" t="s">
        <v>24</v>
      </c>
      <c r="B1158" t="s">
        <v>58</v>
      </c>
      <c r="C1158" s="1">
        <v>0.34320780656129601</v>
      </c>
    </row>
    <row r="1159" spans="1:3" x14ac:dyDescent="0.25">
      <c r="A1159" t="s">
        <v>24</v>
      </c>
      <c r="B1159" t="s">
        <v>59</v>
      </c>
      <c r="C1159" s="1">
        <v>0.33453989227336201</v>
      </c>
    </row>
    <row r="1160" spans="1:3" x14ac:dyDescent="0.25">
      <c r="A1160" t="s">
        <v>24</v>
      </c>
      <c r="B1160" t="s">
        <v>60</v>
      </c>
      <c r="C1160" s="1">
        <v>0.32372394131459298</v>
      </c>
    </row>
    <row r="1161" spans="1:3" x14ac:dyDescent="0.25">
      <c r="A1161" t="s">
        <v>24</v>
      </c>
      <c r="B1161" t="s">
        <v>61</v>
      </c>
      <c r="C1161" s="1">
        <v>0.33665818311908202</v>
      </c>
    </row>
    <row r="1162" spans="1:3" x14ac:dyDescent="0.25">
      <c r="A1162" t="s">
        <v>24</v>
      </c>
      <c r="B1162" t="s">
        <v>62</v>
      </c>
      <c r="C1162" s="1">
        <v>0.33864762185550401</v>
      </c>
    </row>
    <row r="1163" spans="1:3" x14ac:dyDescent="0.25">
      <c r="A1163" t="s">
        <v>24</v>
      </c>
      <c r="B1163" t="s">
        <v>63</v>
      </c>
      <c r="C1163" s="1">
        <v>0.33717176653980602</v>
      </c>
    </row>
    <row r="1164" spans="1:3" x14ac:dyDescent="0.25">
      <c r="A1164" t="s">
        <v>24</v>
      </c>
      <c r="B1164" t="s">
        <v>64</v>
      </c>
      <c r="C1164" s="1">
        <v>0.338001293713308</v>
      </c>
    </row>
    <row r="1165" spans="1:3" x14ac:dyDescent="0.25">
      <c r="A1165" t="s">
        <v>24</v>
      </c>
      <c r="B1165" t="s">
        <v>65</v>
      </c>
      <c r="C1165" s="1">
        <v>0.34570518913463399</v>
      </c>
    </row>
    <row r="1166" spans="1:3" x14ac:dyDescent="0.25">
      <c r="A1166" t="s">
        <v>24</v>
      </c>
      <c r="B1166" t="s">
        <v>66</v>
      </c>
      <c r="C1166" s="1">
        <v>0.343673594371388</v>
      </c>
    </row>
    <row r="1167" spans="1:3" x14ac:dyDescent="0.25">
      <c r="A1167" t="s">
        <v>24</v>
      </c>
      <c r="B1167" t="s">
        <v>67</v>
      </c>
      <c r="C1167" s="1">
        <v>0.34377550131264401</v>
      </c>
    </row>
    <row r="1168" spans="1:3" x14ac:dyDescent="0.25">
      <c r="A1168" t="s">
        <v>24</v>
      </c>
      <c r="B1168" t="s">
        <v>68</v>
      </c>
      <c r="C1168" s="1">
        <v>0.32803735987253302</v>
      </c>
    </row>
    <row r="1169" spans="1:3" x14ac:dyDescent="0.25">
      <c r="A1169" t="s">
        <v>24</v>
      </c>
      <c r="B1169" t="s">
        <v>69</v>
      </c>
      <c r="C1169" s="1">
        <v>0.333102365000847</v>
      </c>
    </row>
    <row r="1170" spans="1:3" x14ac:dyDescent="0.25">
      <c r="A1170" t="s">
        <v>24</v>
      </c>
      <c r="B1170" t="s">
        <v>70</v>
      </c>
      <c r="C1170" s="1">
        <v>0.33423285760750898</v>
      </c>
    </row>
    <row r="1171" spans="1:3" x14ac:dyDescent="0.25">
      <c r="A1171" t="s">
        <v>24</v>
      </c>
      <c r="B1171" t="s">
        <v>71</v>
      </c>
      <c r="C1171" s="1">
        <v>0.294697875187659</v>
      </c>
    </row>
    <row r="1172" spans="1:3" x14ac:dyDescent="0.25">
      <c r="A1172" t="s">
        <v>24</v>
      </c>
      <c r="B1172" t="s">
        <v>72</v>
      </c>
      <c r="C1172" s="1">
        <v>0.33969512216054598</v>
      </c>
    </row>
    <row r="1173" spans="1:3" x14ac:dyDescent="0.25">
      <c r="A1173" t="s">
        <v>24</v>
      </c>
      <c r="B1173" t="s">
        <v>73</v>
      </c>
      <c r="C1173" s="1">
        <v>0.32676185227401999</v>
      </c>
    </row>
    <row r="1174" spans="1:3" x14ac:dyDescent="0.25">
      <c r="A1174" t="s">
        <v>24</v>
      </c>
      <c r="B1174" t="s">
        <v>74</v>
      </c>
      <c r="C1174" s="1">
        <v>0.31403716625228101</v>
      </c>
    </row>
    <row r="1175" spans="1:3" x14ac:dyDescent="0.25">
      <c r="A1175" t="s">
        <v>24</v>
      </c>
      <c r="B1175" t="s">
        <v>75</v>
      </c>
      <c r="C1175" s="1">
        <v>0.33262343595007399</v>
      </c>
    </row>
    <row r="1176" spans="1:3" x14ac:dyDescent="0.25">
      <c r="A1176" t="s">
        <v>24</v>
      </c>
      <c r="B1176" t="s">
        <v>76</v>
      </c>
      <c r="C1176" s="1">
        <v>0.34331365500011601</v>
      </c>
    </row>
    <row r="1177" spans="1:3" x14ac:dyDescent="0.25">
      <c r="A1177" t="s">
        <v>24</v>
      </c>
      <c r="B1177" t="s">
        <v>77</v>
      </c>
      <c r="C1177" s="1">
        <v>0.31263078007663497</v>
      </c>
    </row>
    <row r="1178" spans="1:3" x14ac:dyDescent="0.25">
      <c r="A1178" t="s">
        <v>24</v>
      </c>
      <c r="B1178" t="s">
        <v>78</v>
      </c>
      <c r="C1178" s="1">
        <v>0.33245830686527</v>
      </c>
    </row>
    <row r="1179" spans="1:3" x14ac:dyDescent="0.25">
      <c r="A1179" t="s">
        <v>24</v>
      </c>
      <c r="B1179" t="s">
        <v>80</v>
      </c>
      <c r="C1179" s="1">
        <v>0.31097699719409699</v>
      </c>
    </row>
    <row r="1180" spans="1:3" x14ac:dyDescent="0.25">
      <c r="A1180" t="s">
        <v>24</v>
      </c>
      <c r="B1180" t="s">
        <v>81</v>
      </c>
      <c r="C1180" s="1">
        <v>0.32034886933189699</v>
      </c>
    </row>
    <row r="1181" spans="1:3" x14ac:dyDescent="0.25">
      <c r="A1181" t="s">
        <v>24</v>
      </c>
      <c r="B1181" t="s">
        <v>83</v>
      </c>
      <c r="C1181" s="1">
        <v>0.30310796598178802</v>
      </c>
    </row>
    <row r="1182" spans="1:3" x14ac:dyDescent="0.25">
      <c r="A1182" t="s">
        <v>24</v>
      </c>
      <c r="B1182" t="s">
        <v>84</v>
      </c>
      <c r="C1182" s="1">
        <v>0.33531413267881399</v>
      </c>
    </row>
    <row r="1183" spans="1:3" x14ac:dyDescent="0.25">
      <c r="A1183" t="s">
        <v>24</v>
      </c>
      <c r="B1183" t="s">
        <v>85</v>
      </c>
      <c r="C1183" s="1">
        <v>0.32470372015812399</v>
      </c>
    </row>
    <row r="1184" spans="1:3" x14ac:dyDescent="0.25">
      <c r="A1184" t="s">
        <v>24</v>
      </c>
      <c r="B1184" t="s">
        <v>86</v>
      </c>
      <c r="C1184" s="1">
        <v>0.33807047964247899</v>
      </c>
    </row>
    <row r="1185" spans="1:3" x14ac:dyDescent="0.25">
      <c r="A1185" t="s">
        <v>24</v>
      </c>
      <c r="B1185" t="s">
        <v>88</v>
      </c>
      <c r="C1185" s="1">
        <v>0.340289209713173</v>
      </c>
    </row>
    <row r="1186" spans="1:3" x14ac:dyDescent="0.25">
      <c r="A1186" t="s">
        <v>24</v>
      </c>
      <c r="B1186" t="s">
        <v>89</v>
      </c>
      <c r="C1186" s="1">
        <v>0.32801204327344202</v>
      </c>
    </row>
    <row r="1187" spans="1:3" x14ac:dyDescent="0.25">
      <c r="A1187" t="s">
        <v>24</v>
      </c>
      <c r="B1187" t="s">
        <v>90</v>
      </c>
      <c r="C1187" s="1">
        <v>0.28991828101855499</v>
      </c>
    </row>
    <row r="1188" spans="1:3" x14ac:dyDescent="0.25">
      <c r="A1188" t="s">
        <v>24</v>
      </c>
      <c r="B1188" t="s">
        <v>91</v>
      </c>
      <c r="C1188" s="1">
        <v>0.31529350692819402</v>
      </c>
    </row>
    <row r="1189" spans="1:3" x14ac:dyDescent="0.25">
      <c r="A1189" t="s">
        <v>24</v>
      </c>
      <c r="B1189" t="s">
        <v>92</v>
      </c>
      <c r="C1189" s="1">
        <v>0.31375038997146898</v>
      </c>
    </row>
    <row r="1190" spans="1:3" x14ac:dyDescent="0.25">
      <c r="A1190" t="s">
        <v>24</v>
      </c>
      <c r="B1190" t="s">
        <v>93</v>
      </c>
      <c r="C1190" s="1">
        <v>0.34219806208229597</v>
      </c>
    </row>
    <row r="1191" spans="1:3" x14ac:dyDescent="0.25">
      <c r="A1191" t="s">
        <v>24</v>
      </c>
      <c r="B1191" t="s">
        <v>94</v>
      </c>
      <c r="C1191" s="1">
        <v>0.33637633151102703</v>
      </c>
    </row>
    <row r="1192" spans="1:3" x14ac:dyDescent="0.25">
      <c r="A1192" t="s">
        <v>24</v>
      </c>
      <c r="B1192" t="s">
        <v>95</v>
      </c>
      <c r="C1192" s="1">
        <v>0.320582431682361</v>
      </c>
    </row>
    <row r="1193" spans="1:3" x14ac:dyDescent="0.25">
      <c r="A1193" t="s">
        <v>24</v>
      </c>
      <c r="B1193" t="s">
        <v>96</v>
      </c>
      <c r="C1193" s="1">
        <v>0.30503020339620601</v>
      </c>
    </row>
    <row r="1194" spans="1:3" x14ac:dyDescent="0.25">
      <c r="A1194" t="s">
        <v>24</v>
      </c>
      <c r="B1194" t="s">
        <v>97</v>
      </c>
      <c r="C1194" s="1">
        <v>0.33189465398781498</v>
      </c>
    </row>
    <row r="1195" spans="1:3" x14ac:dyDescent="0.25">
      <c r="A1195" t="s">
        <v>24</v>
      </c>
      <c r="B1195" t="s">
        <v>98</v>
      </c>
      <c r="C1195" s="1">
        <v>0.30715283138111399</v>
      </c>
    </row>
    <row r="1196" spans="1:3" x14ac:dyDescent="0.25">
      <c r="A1196" t="s">
        <v>24</v>
      </c>
      <c r="B1196" t="s">
        <v>99</v>
      </c>
      <c r="C1196" s="1">
        <v>0.32790575734262101</v>
      </c>
    </row>
    <row r="1197" spans="1:3" x14ac:dyDescent="0.25">
      <c r="A1197" t="s">
        <v>24</v>
      </c>
      <c r="B1197" t="s">
        <v>101</v>
      </c>
      <c r="C1197" s="1">
        <v>0.33278358391962998</v>
      </c>
    </row>
    <row r="1198" spans="1:3" x14ac:dyDescent="0.25">
      <c r="A1198" t="s">
        <v>24</v>
      </c>
      <c r="B1198" t="s">
        <v>102</v>
      </c>
      <c r="C1198" s="1">
        <v>0.32156021340908703</v>
      </c>
    </row>
    <row r="1199" spans="1:3" x14ac:dyDescent="0.25">
      <c r="A1199" t="s">
        <v>25</v>
      </c>
      <c r="B1199" t="s">
        <v>27</v>
      </c>
      <c r="C1199" s="1">
        <v>0.31080695825850801</v>
      </c>
    </row>
    <row r="1200" spans="1:3" x14ac:dyDescent="0.25">
      <c r="A1200" t="s">
        <v>25</v>
      </c>
      <c r="B1200" t="s">
        <v>29</v>
      </c>
      <c r="C1200" s="1">
        <v>0.28903058848396501</v>
      </c>
    </row>
    <row r="1201" spans="1:3" x14ac:dyDescent="0.25">
      <c r="A1201" t="s">
        <v>25</v>
      </c>
      <c r="B1201" t="s">
        <v>31</v>
      </c>
      <c r="C1201" s="1">
        <v>0.29538643307196799</v>
      </c>
    </row>
    <row r="1202" spans="1:3" x14ac:dyDescent="0.25">
      <c r="A1202" t="s">
        <v>25</v>
      </c>
      <c r="B1202" t="s">
        <v>33</v>
      </c>
      <c r="C1202" s="1">
        <v>0.320284182201795</v>
      </c>
    </row>
    <row r="1203" spans="1:3" x14ac:dyDescent="0.25">
      <c r="A1203" t="s">
        <v>25</v>
      </c>
      <c r="B1203" t="s">
        <v>34</v>
      </c>
      <c r="C1203" s="1">
        <v>0.307746311649578</v>
      </c>
    </row>
    <row r="1204" spans="1:3" x14ac:dyDescent="0.25">
      <c r="A1204" t="s">
        <v>25</v>
      </c>
      <c r="B1204" t="s">
        <v>35</v>
      </c>
      <c r="C1204" s="1">
        <v>0.31596775369437202</v>
      </c>
    </row>
    <row r="1205" spans="1:3" x14ac:dyDescent="0.25">
      <c r="A1205" t="s">
        <v>25</v>
      </c>
      <c r="B1205" t="s">
        <v>37</v>
      </c>
      <c r="C1205" s="1">
        <v>0.30134705049236499</v>
      </c>
    </row>
    <row r="1206" spans="1:3" x14ac:dyDescent="0.25">
      <c r="A1206" t="s">
        <v>25</v>
      </c>
      <c r="B1206" t="s">
        <v>40</v>
      </c>
      <c r="C1206" s="1">
        <v>0.305706027997036</v>
      </c>
    </row>
    <row r="1207" spans="1:3" x14ac:dyDescent="0.25">
      <c r="A1207" t="s">
        <v>25</v>
      </c>
      <c r="B1207" t="s">
        <v>42</v>
      </c>
      <c r="C1207" s="1">
        <v>0.29103825584246801</v>
      </c>
    </row>
    <row r="1208" spans="1:3" x14ac:dyDescent="0.25">
      <c r="A1208" t="s">
        <v>25</v>
      </c>
      <c r="B1208" t="s">
        <v>43</v>
      </c>
      <c r="C1208" s="1">
        <v>0.30148724266768701</v>
      </c>
    </row>
    <row r="1209" spans="1:3" x14ac:dyDescent="0.25">
      <c r="A1209" t="s">
        <v>25</v>
      </c>
      <c r="B1209" t="s">
        <v>44</v>
      </c>
      <c r="C1209" s="1">
        <v>0.30696006008009602</v>
      </c>
    </row>
    <row r="1210" spans="1:3" x14ac:dyDescent="0.25">
      <c r="A1210" t="s">
        <v>25</v>
      </c>
      <c r="B1210" t="s">
        <v>45</v>
      </c>
      <c r="C1210" s="1">
        <v>0.30523267103968799</v>
      </c>
    </row>
    <row r="1211" spans="1:3" x14ac:dyDescent="0.25">
      <c r="A1211" t="s">
        <v>25</v>
      </c>
      <c r="B1211" t="s">
        <v>47</v>
      </c>
      <c r="C1211" s="1">
        <v>0.30480002071870699</v>
      </c>
    </row>
    <row r="1212" spans="1:3" x14ac:dyDescent="0.25">
      <c r="A1212" t="s">
        <v>25</v>
      </c>
      <c r="B1212" t="s">
        <v>49</v>
      </c>
      <c r="C1212" s="1">
        <v>0.31506597010876303</v>
      </c>
    </row>
    <row r="1213" spans="1:3" x14ac:dyDescent="0.25">
      <c r="A1213" t="s">
        <v>25</v>
      </c>
      <c r="B1213" t="s">
        <v>50</v>
      </c>
      <c r="C1213" s="1">
        <v>0.31228296549344903</v>
      </c>
    </row>
    <row r="1214" spans="1:3" x14ac:dyDescent="0.25">
      <c r="A1214" t="s">
        <v>25</v>
      </c>
      <c r="B1214" t="s">
        <v>51</v>
      </c>
      <c r="C1214" s="1">
        <v>0.31551047714320901</v>
      </c>
    </row>
    <row r="1215" spans="1:3" x14ac:dyDescent="0.25">
      <c r="A1215" t="s">
        <v>25</v>
      </c>
      <c r="B1215" t="s">
        <v>54</v>
      </c>
      <c r="C1215" s="1">
        <v>0.30093071417731498</v>
      </c>
    </row>
    <row r="1216" spans="1:3" x14ac:dyDescent="0.25">
      <c r="A1216" t="s">
        <v>25</v>
      </c>
      <c r="B1216" t="s">
        <v>55</v>
      </c>
      <c r="C1216" s="1">
        <v>0.29933938761095602</v>
      </c>
    </row>
    <row r="1217" spans="1:3" x14ac:dyDescent="0.25">
      <c r="A1217" t="s">
        <v>25</v>
      </c>
      <c r="B1217" t="s">
        <v>58</v>
      </c>
      <c r="C1217" s="1">
        <v>0.31072472971366899</v>
      </c>
    </row>
    <row r="1218" spans="1:3" x14ac:dyDescent="0.25">
      <c r="A1218" t="s">
        <v>25</v>
      </c>
      <c r="B1218" t="s">
        <v>59</v>
      </c>
      <c r="C1218" s="1">
        <v>0.31832407676728902</v>
      </c>
    </row>
    <row r="1219" spans="1:3" x14ac:dyDescent="0.25">
      <c r="A1219" t="s">
        <v>25</v>
      </c>
      <c r="B1219" t="s">
        <v>60</v>
      </c>
      <c r="C1219" s="1">
        <v>0.28902544928442803</v>
      </c>
    </row>
    <row r="1220" spans="1:3" x14ac:dyDescent="0.25">
      <c r="A1220" t="s">
        <v>25</v>
      </c>
      <c r="B1220" t="s">
        <v>61</v>
      </c>
      <c r="C1220" s="1">
        <v>0.30657893363840599</v>
      </c>
    </row>
    <row r="1221" spans="1:3" x14ac:dyDescent="0.25">
      <c r="A1221" t="s">
        <v>25</v>
      </c>
      <c r="B1221" t="s">
        <v>62</v>
      </c>
      <c r="C1221" s="1">
        <v>0.29240957110275501</v>
      </c>
    </row>
    <row r="1222" spans="1:3" x14ac:dyDescent="0.25">
      <c r="A1222" t="s">
        <v>25</v>
      </c>
      <c r="B1222" t="s">
        <v>63</v>
      </c>
      <c r="C1222" s="1">
        <v>0.29107719190075398</v>
      </c>
    </row>
    <row r="1223" spans="1:3" x14ac:dyDescent="0.25">
      <c r="A1223" t="s">
        <v>25</v>
      </c>
      <c r="B1223" t="s">
        <v>64</v>
      </c>
      <c r="C1223" s="1">
        <v>0.32096670249336801</v>
      </c>
    </row>
    <row r="1224" spans="1:3" x14ac:dyDescent="0.25">
      <c r="A1224" t="s">
        <v>25</v>
      </c>
      <c r="B1224" t="s">
        <v>65</v>
      </c>
      <c r="C1224" s="1">
        <v>0.31121133085881098</v>
      </c>
    </row>
    <row r="1225" spans="1:3" x14ac:dyDescent="0.25">
      <c r="A1225" t="s">
        <v>25</v>
      </c>
      <c r="B1225" t="s">
        <v>66</v>
      </c>
      <c r="C1225" s="1">
        <v>0.31399282158945002</v>
      </c>
    </row>
    <row r="1226" spans="1:3" x14ac:dyDescent="0.25">
      <c r="A1226" t="s">
        <v>25</v>
      </c>
      <c r="B1226" t="s">
        <v>67</v>
      </c>
      <c r="C1226" s="1">
        <v>0.32358433812079701</v>
      </c>
    </row>
    <row r="1227" spans="1:3" x14ac:dyDescent="0.25">
      <c r="A1227" t="s">
        <v>25</v>
      </c>
      <c r="B1227" t="s">
        <v>68</v>
      </c>
      <c r="C1227" s="1">
        <v>0.29293101755890599</v>
      </c>
    </row>
    <row r="1228" spans="1:3" x14ac:dyDescent="0.25">
      <c r="A1228" t="s">
        <v>25</v>
      </c>
      <c r="B1228" t="s">
        <v>69</v>
      </c>
      <c r="C1228" s="1">
        <v>0.31040152028501999</v>
      </c>
    </row>
    <row r="1229" spans="1:3" x14ac:dyDescent="0.25">
      <c r="A1229" t="s">
        <v>25</v>
      </c>
      <c r="B1229" t="s">
        <v>70</v>
      </c>
      <c r="C1229" s="1">
        <v>0.32431806571037602</v>
      </c>
    </row>
    <row r="1230" spans="1:3" x14ac:dyDescent="0.25">
      <c r="A1230" t="s">
        <v>25</v>
      </c>
      <c r="B1230" t="s">
        <v>72</v>
      </c>
      <c r="C1230" s="1">
        <v>0.32334303199476</v>
      </c>
    </row>
    <row r="1231" spans="1:3" x14ac:dyDescent="0.25">
      <c r="A1231" t="s">
        <v>25</v>
      </c>
      <c r="B1231" t="s">
        <v>73</v>
      </c>
      <c r="C1231" s="1">
        <v>0.30510865330053999</v>
      </c>
    </row>
    <row r="1232" spans="1:3" x14ac:dyDescent="0.25">
      <c r="A1232" t="s">
        <v>25</v>
      </c>
      <c r="B1232" t="s">
        <v>74</v>
      </c>
      <c r="C1232" s="1">
        <v>0.31251538814057001</v>
      </c>
    </row>
    <row r="1233" spans="1:3" x14ac:dyDescent="0.25">
      <c r="A1233" t="s">
        <v>25</v>
      </c>
      <c r="B1233" t="s">
        <v>75</v>
      </c>
      <c r="C1233" s="1">
        <v>0.31459278746307401</v>
      </c>
    </row>
    <row r="1234" spans="1:3" x14ac:dyDescent="0.25">
      <c r="A1234" t="s">
        <v>25</v>
      </c>
      <c r="B1234" t="s">
        <v>76</v>
      </c>
      <c r="C1234" s="1">
        <v>0.29827499427165399</v>
      </c>
    </row>
    <row r="1235" spans="1:3" x14ac:dyDescent="0.25">
      <c r="A1235" t="s">
        <v>25</v>
      </c>
      <c r="B1235" t="s">
        <v>77</v>
      </c>
      <c r="C1235" s="1">
        <v>0.29420990001229302</v>
      </c>
    </row>
    <row r="1236" spans="1:3" x14ac:dyDescent="0.25">
      <c r="A1236" t="s">
        <v>25</v>
      </c>
      <c r="B1236" t="s">
        <v>78</v>
      </c>
      <c r="C1236" s="1">
        <v>0.31995173446563302</v>
      </c>
    </row>
    <row r="1237" spans="1:3" x14ac:dyDescent="0.25">
      <c r="A1237" t="s">
        <v>25</v>
      </c>
      <c r="B1237" t="s">
        <v>80</v>
      </c>
      <c r="C1237" s="1">
        <v>0.30234486676306399</v>
      </c>
    </row>
    <row r="1238" spans="1:3" x14ac:dyDescent="0.25">
      <c r="A1238" t="s">
        <v>25</v>
      </c>
      <c r="B1238" t="s">
        <v>82</v>
      </c>
      <c r="C1238" s="1">
        <v>0.29103126278273</v>
      </c>
    </row>
    <row r="1239" spans="1:3" x14ac:dyDescent="0.25">
      <c r="A1239" t="s">
        <v>25</v>
      </c>
      <c r="B1239" t="s">
        <v>83</v>
      </c>
      <c r="C1239" s="1">
        <v>0.30564024103776999</v>
      </c>
    </row>
    <row r="1240" spans="1:3" x14ac:dyDescent="0.25">
      <c r="A1240" t="s">
        <v>25</v>
      </c>
      <c r="B1240" t="s">
        <v>85</v>
      </c>
      <c r="C1240" s="1">
        <v>0.31320030753205502</v>
      </c>
    </row>
    <row r="1241" spans="1:3" x14ac:dyDescent="0.25">
      <c r="A1241" t="s">
        <v>25</v>
      </c>
      <c r="B1241" t="s">
        <v>86</v>
      </c>
      <c r="C1241" s="1">
        <v>0.28954269950542699</v>
      </c>
    </row>
    <row r="1242" spans="1:3" x14ac:dyDescent="0.25">
      <c r="A1242" t="s">
        <v>25</v>
      </c>
      <c r="B1242" t="s">
        <v>89</v>
      </c>
      <c r="C1242" s="1">
        <v>0.31011558105468501</v>
      </c>
    </row>
    <row r="1243" spans="1:3" x14ac:dyDescent="0.25">
      <c r="A1243" t="s">
        <v>25</v>
      </c>
      <c r="B1243" t="s">
        <v>90</v>
      </c>
      <c r="C1243" s="1">
        <v>0.29703272492621802</v>
      </c>
    </row>
    <row r="1244" spans="1:3" x14ac:dyDescent="0.25">
      <c r="A1244" t="s">
        <v>25</v>
      </c>
      <c r="B1244" t="s">
        <v>91</v>
      </c>
      <c r="C1244" s="1">
        <v>0.30029328762034502</v>
      </c>
    </row>
    <row r="1245" spans="1:3" x14ac:dyDescent="0.25">
      <c r="A1245" t="s">
        <v>25</v>
      </c>
      <c r="B1245" t="s">
        <v>93</v>
      </c>
      <c r="C1245" s="1">
        <v>0.30392789233267398</v>
      </c>
    </row>
    <row r="1246" spans="1:3" x14ac:dyDescent="0.25">
      <c r="A1246" t="s">
        <v>25</v>
      </c>
      <c r="B1246" t="s">
        <v>94</v>
      </c>
      <c r="C1246" s="1">
        <v>0.31661949802925698</v>
      </c>
    </row>
    <row r="1247" spans="1:3" x14ac:dyDescent="0.25">
      <c r="A1247" t="s">
        <v>25</v>
      </c>
      <c r="B1247" t="s">
        <v>95</v>
      </c>
      <c r="C1247" s="1">
        <v>0.29414792797304201</v>
      </c>
    </row>
    <row r="1248" spans="1:3" x14ac:dyDescent="0.25">
      <c r="A1248" t="s">
        <v>25</v>
      </c>
      <c r="B1248" t="s">
        <v>96</v>
      </c>
      <c r="C1248" s="1">
        <v>0.29141609478571301</v>
      </c>
    </row>
    <row r="1249" spans="1:3" x14ac:dyDescent="0.25">
      <c r="A1249" t="s">
        <v>25</v>
      </c>
      <c r="B1249" t="s">
        <v>97</v>
      </c>
      <c r="C1249" s="1">
        <v>0.31634943187694597</v>
      </c>
    </row>
    <row r="1250" spans="1:3" x14ac:dyDescent="0.25">
      <c r="A1250" t="s">
        <v>25</v>
      </c>
      <c r="B1250" t="s">
        <v>98</v>
      </c>
      <c r="C1250" s="1">
        <v>0.29113423021798501</v>
      </c>
    </row>
    <row r="1251" spans="1:3" x14ac:dyDescent="0.25">
      <c r="A1251" t="s">
        <v>25</v>
      </c>
      <c r="B1251" t="s">
        <v>99</v>
      </c>
      <c r="C1251" s="1">
        <v>0.29985291382440099</v>
      </c>
    </row>
    <row r="1252" spans="1:3" x14ac:dyDescent="0.25">
      <c r="A1252" t="s">
        <v>25</v>
      </c>
      <c r="B1252" t="s">
        <v>102</v>
      </c>
      <c r="C1252" s="1">
        <v>0.30234962834606499</v>
      </c>
    </row>
    <row r="1253" spans="1:3" x14ac:dyDescent="0.25">
      <c r="A1253" t="s">
        <v>26</v>
      </c>
      <c r="B1253" t="s">
        <v>27</v>
      </c>
      <c r="C1253" s="1">
        <v>0.32326155403573698</v>
      </c>
    </row>
    <row r="1254" spans="1:3" x14ac:dyDescent="0.25">
      <c r="A1254" t="s">
        <v>26</v>
      </c>
      <c r="B1254" t="s">
        <v>28</v>
      </c>
      <c r="C1254" s="1">
        <v>0.300953727141269</v>
      </c>
    </row>
    <row r="1255" spans="1:3" x14ac:dyDescent="0.25">
      <c r="A1255" t="s">
        <v>26</v>
      </c>
      <c r="B1255" t="s">
        <v>29</v>
      </c>
      <c r="C1255" s="1">
        <v>0.30657038357768002</v>
      </c>
    </row>
    <row r="1256" spans="1:3" x14ac:dyDescent="0.25">
      <c r="A1256" t="s">
        <v>26</v>
      </c>
      <c r="B1256" t="s">
        <v>33</v>
      </c>
      <c r="C1256" s="1">
        <v>0.29142253946659002</v>
      </c>
    </row>
    <row r="1257" spans="1:3" x14ac:dyDescent="0.25">
      <c r="A1257" t="s">
        <v>26</v>
      </c>
      <c r="B1257" t="s">
        <v>35</v>
      </c>
      <c r="C1257" s="1">
        <v>0.29589692947513802</v>
      </c>
    </row>
    <row r="1258" spans="1:3" x14ac:dyDescent="0.25">
      <c r="A1258" t="s">
        <v>26</v>
      </c>
      <c r="B1258" t="s">
        <v>36</v>
      </c>
      <c r="C1258" s="1">
        <v>0.29439791631346002</v>
      </c>
    </row>
    <row r="1259" spans="1:3" x14ac:dyDescent="0.25">
      <c r="A1259" t="s">
        <v>26</v>
      </c>
      <c r="B1259" t="s">
        <v>38</v>
      </c>
      <c r="C1259" s="1">
        <v>0.29833899925924001</v>
      </c>
    </row>
    <row r="1260" spans="1:3" x14ac:dyDescent="0.25">
      <c r="A1260" t="s">
        <v>26</v>
      </c>
      <c r="B1260" t="s">
        <v>40</v>
      </c>
      <c r="C1260" s="1">
        <v>0.307933515556579</v>
      </c>
    </row>
    <row r="1261" spans="1:3" x14ac:dyDescent="0.25">
      <c r="A1261" t="s">
        <v>26</v>
      </c>
      <c r="B1261" t="s">
        <v>45</v>
      </c>
      <c r="C1261" s="1">
        <v>0.30239994646884</v>
      </c>
    </row>
    <row r="1262" spans="1:3" x14ac:dyDescent="0.25">
      <c r="A1262" t="s">
        <v>26</v>
      </c>
      <c r="B1262" t="s">
        <v>48</v>
      </c>
      <c r="C1262" s="1">
        <v>0.30618355282360499</v>
      </c>
    </row>
    <row r="1263" spans="1:3" x14ac:dyDescent="0.25">
      <c r="A1263" t="s">
        <v>26</v>
      </c>
      <c r="B1263" t="s">
        <v>49</v>
      </c>
      <c r="C1263" s="1">
        <v>0.30010958977997099</v>
      </c>
    </row>
    <row r="1264" spans="1:3" x14ac:dyDescent="0.25">
      <c r="A1264" t="s">
        <v>26</v>
      </c>
      <c r="B1264" t="s">
        <v>50</v>
      </c>
      <c r="C1264" s="1">
        <v>0.30070772853046301</v>
      </c>
    </row>
    <row r="1265" spans="1:3" x14ac:dyDescent="0.25">
      <c r="A1265" t="s">
        <v>26</v>
      </c>
      <c r="B1265" t="s">
        <v>51</v>
      </c>
      <c r="C1265" s="1">
        <v>0.30904979431482099</v>
      </c>
    </row>
    <row r="1266" spans="1:3" x14ac:dyDescent="0.25">
      <c r="A1266" t="s">
        <v>26</v>
      </c>
      <c r="B1266" t="s">
        <v>52</v>
      </c>
      <c r="C1266" s="1">
        <v>0.29220890692443802</v>
      </c>
    </row>
    <row r="1267" spans="1:3" x14ac:dyDescent="0.25">
      <c r="A1267" t="s">
        <v>26</v>
      </c>
      <c r="B1267" t="s">
        <v>53</v>
      </c>
      <c r="C1267" s="1">
        <v>0.300209538875507</v>
      </c>
    </row>
    <row r="1268" spans="1:3" x14ac:dyDescent="0.25">
      <c r="A1268" t="s">
        <v>26</v>
      </c>
      <c r="B1268" t="s">
        <v>55</v>
      </c>
      <c r="C1268" s="1">
        <v>0.30238642609856597</v>
      </c>
    </row>
    <row r="1269" spans="1:3" x14ac:dyDescent="0.25">
      <c r="A1269" t="s">
        <v>26</v>
      </c>
      <c r="B1269" t="s">
        <v>56</v>
      </c>
      <c r="C1269" s="1">
        <v>0.313046756145136</v>
      </c>
    </row>
    <row r="1270" spans="1:3" x14ac:dyDescent="0.25">
      <c r="A1270" t="s">
        <v>26</v>
      </c>
      <c r="B1270" t="s">
        <v>57</v>
      </c>
      <c r="C1270" s="1">
        <v>0.289460531687457</v>
      </c>
    </row>
    <row r="1271" spans="1:3" x14ac:dyDescent="0.25">
      <c r="A1271" t="s">
        <v>26</v>
      </c>
      <c r="B1271" t="s">
        <v>58</v>
      </c>
      <c r="C1271" s="1">
        <v>0.29538075596097002</v>
      </c>
    </row>
    <row r="1272" spans="1:3" x14ac:dyDescent="0.25">
      <c r="A1272" t="s">
        <v>26</v>
      </c>
      <c r="B1272" t="s">
        <v>59</v>
      </c>
      <c r="C1272" s="1">
        <v>0.307932316512876</v>
      </c>
    </row>
    <row r="1273" spans="1:3" x14ac:dyDescent="0.25">
      <c r="A1273" t="s">
        <v>26</v>
      </c>
      <c r="B1273" t="s">
        <v>60</v>
      </c>
      <c r="C1273" s="1">
        <v>0.29613058084261201</v>
      </c>
    </row>
    <row r="1274" spans="1:3" x14ac:dyDescent="0.25">
      <c r="A1274" t="s">
        <v>26</v>
      </c>
      <c r="B1274" t="s">
        <v>61</v>
      </c>
      <c r="C1274" s="1">
        <v>0.30559987334824501</v>
      </c>
    </row>
    <row r="1275" spans="1:3" x14ac:dyDescent="0.25">
      <c r="A1275" t="s">
        <v>26</v>
      </c>
      <c r="B1275" t="s">
        <v>62</v>
      </c>
      <c r="C1275" s="1">
        <v>0.31074702778014501</v>
      </c>
    </row>
    <row r="1276" spans="1:3" x14ac:dyDescent="0.25">
      <c r="A1276" t="s">
        <v>26</v>
      </c>
      <c r="B1276" t="s">
        <v>63</v>
      </c>
      <c r="C1276" s="1">
        <v>0.310883503323377</v>
      </c>
    </row>
    <row r="1277" spans="1:3" x14ac:dyDescent="0.25">
      <c r="A1277" t="s">
        <v>26</v>
      </c>
      <c r="B1277" t="s">
        <v>64</v>
      </c>
      <c r="C1277" s="1">
        <v>0.30275822725675999</v>
      </c>
    </row>
    <row r="1278" spans="1:3" x14ac:dyDescent="0.25">
      <c r="A1278" t="s">
        <v>26</v>
      </c>
      <c r="B1278" t="s">
        <v>65</v>
      </c>
      <c r="C1278" s="1">
        <v>0.308040679750334</v>
      </c>
    </row>
    <row r="1279" spans="1:3" x14ac:dyDescent="0.25">
      <c r="A1279" t="s">
        <v>26</v>
      </c>
      <c r="B1279" t="s">
        <v>66</v>
      </c>
      <c r="C1279" s="1">
        <v>0.30387543471719902</v>
      </c>
    </row>
    <row r="1280" spans="1:3" x14ac:dyDescent="0.25">
      <c r="A1280" t="s">
        <v>26</v>
      </c>
      <c r="B1280" t="s">
        <v>67</v>
      </c>
      <c r="C1280" s="1">
        <v>0.30937942604661001</v>
      </c>
    </row>
    <row r="1281" spans="1:3" x14ac:dyDescent="0.25">
      <c r="A1281" t="s">
        <v>26</v>
      </c>
      <c r="B1281" t="s">
        <v>68</v>
      </c>
      <c r="C1281" s="1">
        <v>0.31230395818536</v>
      </c>
    </row>
    <row r="1282" spans="1:3" x14ac:dyDescent="0.25">
      <c r="A1282" t="s">
        <v>26</v>
      </c>
      <c r="B1282" t="s">
        <v>69</v>
      </c>
      <c r="C1282" s="1">
        <v>0.290473267246461</v>
      </c>
    </row>
    <row r="1283" spans="1:3" x14ac:dyDescent="0.25">
      <c r="A1283" t="s">
        <v>26</v>
      </c>
      <c r="B1283" t="s">
        <v>70</v>
      </c>
      <c r="C1283" s="1">
        <v>0.31222643111655302</v>
      </c>
    </row>
    <row r="1284" spans="1:3" x14ac:dyDescent="0.25">
      <c r="A1284" t="s">
        <v>26</v>
      </c>
      <c r="B1284" t="s">
        <v>72</v>
      </c>
      <c r="C1284" s="1">
        <v>0.302303081378344</v>
      </c>
    </row>
    <row r="1285" spans="1:3" x14ac:dyDescent="0.25">
      <c r="A1285" t="s">
        <v>26</v>
      </c>
      <c r="B1285" t="s">
        <v>74</v>
      </c>
      <c r="C1285" s="1">
        <v>0.29707869784152002</v>
      </c>
    </row>
    <row r="1286" spans="1:3" x14ac:dyDescent="0.25">
      <c r="A1286" t="s">
        <v>26</v>
      </c>
      <c r="B1286" t="s">
        <v>75</v>
      </c>
      <c r="C1286" s="1">
        <v>0.304913120814162</v>
      </c>
    </row>
    <row r="1287" spans="1:3" x14ac:dyDescent="0.25">
      <c r="A1287" t="s">
        <v>26</v>
      </c>
      <c r="B1287" t="s">
        <v>76</v>
      </c>
      <c r="C1287" s="1">
        <v>0.30399088140507602</v>
      </c>
    </row>
    <row r="1288" spans="1:3" x14ac:dyDescent="0.25">
      <c r="A1288" t="s">
        <v>26</v>
      </c>
      <c r="B1288" t="s">
        <v>77</v>
      </c>
      <c r="C1288" s="1">
        <v>0.29940483722723399</v>
      </c>
    </row>
    <row r="1289" spans="1:3" x14ac:dyDescent="0.25">
      <c r="A1289" t="s">
        <v>26</v>
      </c>
      <c r="B1289" t="s">
        <v>78</v>
      </c>
      <c r="C1289" s="1">
        <v>0.29236816679801098</v>
      </c>
    </row>
    <row r="1290" spans="1:3" x14ac:dyDescent="0.25">
      <c r="A1290" t="s">
        <v>26</v>
      </c>
      <c r="B1290" t="s">
        <v>84</v>
      </c>
      <c r="C1290" s="1">
        <v>0.30759447670572798</v>
      </c>
    </row>
    <row r="1291" spans="1:3" x14ac:dyDescent="0.25">
      <c r="A1291" t="s">
        <v>26</v>
      </c>
      <c r="B1291" t="s">
        <v>85</v>
      </c>
      <c r="C1291" s="1">
        <v>0.30598459195634098</v>
      </c>
    </row>
    <row r="1292" spans="1:3" x14ac:dyDescent="0.25">
      <c r="A1292" t="s">
        <v>26</v>
      </c>
      <c r="B1292" t="s">
        <v>86</v>
      </c>
      <c r="C1292" s="1">
        <v>0.30397419542626403</v>
      </c>
    </row>
    <row r="1293" spans="1:3" x14ac:dyDescent="0.25">
      <c r="A1293" t="s">
        <v>26</v>
      </c>
      <c r="B1293" t="s">
        <v>87</v>
      </c>
      <c r="C1293" s="1">
        <v>0.29712495485512302</v>
      </c>
    </row>
    <row r="1294" spans="1:3" x14ac:dyDescent="0.25">
      <c r="A1294" t="s">
        <v>26</v>
      </c>
      <c r="B1294" t="s">
        <v>88</v>
      </c>
      <c r="C1294" s="1">
        <v>0.29980377222911397</v>
      </c>
    </row>
    <row r="1295" spans="1:3" x14ac:dyDescent="0.25">
      <c r="A1295" t="s">
        <v>26</v>
      </c>
      <c r="B1295" t="s">
        <v>89</v>
      </c>
      <c r="C1295" s="1">
        <v>0.290384449265218</v>
      </c>
    </row>
    <row r="1296" spans="1:3" x14ac:dyDescent="0.25">
      <c r="A1296" t="s">
        <v>26</v>
      </c>
      <c r="B1296" t="s">
        <v>92</v>
      </c>
      <c r="C1296" s="1">
        <v>0.299378860000374</v>
      </c>
    </row>
    <row r="1297" spans="1:3" x14ac:dyDescent="0.25">
      <c r="A1297" t="s">
        <v>26</v>
      </c>
      <c r="B1297" t="s">
        <v>93</v>
      </c>
      <c r="C1297" s="1">
        <v>0.31129819037175599</v>
      </c>
    </row>
    <row r="1298" spans="1:3" x14ac:dyDescent="0.25">
      <c r="A1298" t="s">
        <v>26</v>
      </c>
      <c r="B1298" t="s">
        <v>94</v>
      </c>
      <c r="C1298" s="1">
        <v>0.30752089721382098</v>
      </c>
    </row>
    <row r="1299" spans="1:3" x14ac:dyDescent="0.25">
      <c r="A1299" t="s">
        <v>26</v>
      </c>
      <c r="B1299" t="s">
        <v>96</v>
      </c>
      <c r="C1299" s="1">
        <v>0.28917776825541103</v>
      </c>
    </row>
    <row r="1300" spans="1:3" x14ac:dyDescent="0.25">
      <c r="A1300" t="s">
        <v>26</v>
      </c>
      <c r="B1300" t="s">
        <v>97</v>
      </c>
      <c r="C1300" s="1">
        <v>0.313195739743381</v>
      </c>
    </row>
    <row r="1301" spans="1:3" x14ac:dyDescent="0.25">
      <c r="A1301" t="s">
        <v>26</v>
      </c>
      <c r="B1301" t="s">
        <v>99</v>
      </c>
      <c r="C1301" s="1">
        <v>0.30715388795989501</v>
      </c>
    </row>
    <row r="1302" spans="1:3" x14ac:dyDescent="0.25">
      <c r="A1302" t="s">
        <v>26</v>
      </c>
      <c r="B1302" t="s">
        <v>101</v>
      </c>
      <c r="C1302" s="1">
        <v>0.31766376060479001</v>
      </c>
    </row>
    <row r="1303" spans="1:3" x14ac:dyDescent="0.25">
      <c r="A1303" t="s">
        <v>26</v>
      </c>
      <c r="B1303" t="s">
        <v>102</v>
      </c>
      <c r="C1303" s="1">
        <v>0.30505012910206297</v>
      </c>
    </row>
    <row r="1304" spans="1:3" x14ac:dyDescent="0.25">
      <c r="A1304" t="s">
        <v>27</v>
      </c>
      <c r="B1304" t="s">
        <v>28</v>
      </c>
      <c r="C1304" s="1">
        <v>0.329621944605693</v>
      </c>
    </row>
    <row r="1305" spans="1:3" x14ac:dyDescent="0.25">
      <c r="A1305" t="s">
        <v>27</v>
      </c>
      <c r="B1305" t="s">
        <v>29</v>
      </c>
      <c r="C1305" s="1">
        <v>0.321698652480917</v>
      </c>
    </row>
    <row r="1306" spans="1:3" x14ac:dyDescent="0.25">
      <c r="A1306" t="s">
        <v>27</v>
      </c>
      <c r="B1306" t="s">
        <v>30</v>
      </c>
      <c r="C1306" s="1">
        <v>0.322112898266603</v>
      </c>
    </row>
    <row r="1307" spans="1:3" x14ac:dyDescent="0.25">
      <c r="A1307" t="s">
        <v>27</v>
      </c>
      <c r="B1307" t="s">
        <v>31</v>
      </c>
      <c r="C1307" s="1">
        <v>0.302030892363012</v>
      </c>
    </row>
    <row r="1308" spans="1:3" x14ac:dyDescent="0.25">
      <c r="A1308" t="s">
        <v>27</v>
      </c>
      <c r="B1308" t="s">
        <v>32</v>
      </c>
      <c r="C1308" s="1">
        <v>0.32087670954145803</v>
      </c>
    </row>
    <row r="1309" spans="1:3" x14ac:dyDescent="0.25">
      <c r="A1309" t="s">
        <v>27</v>
      </c>
      <c r="B1309" t="s">
        <v>33</v>
      </c>
      <c r="C1309" s="1">
        <v>0.32579139334959301</v>
      </c>
    </row>
    <row r="1310" spans="1:3" x14ac:dyDescent="0.25">
      <c r="A1310" t="s">
        <v>27</v>
      </c>
      <c r="B1310" t="s">
        <v>34</v>
      </c>
      <c r="C1310" s="1">
        <v>0.31557995891538898</v>
      </c>
    </row>
    <row r="1311" spans="1:3" x14ac:dyDescent="0.25">
      <c r="A1311" t="s">
        <v>27</v>
      </c>
      <c r="B1311" t="s">
        <v>35</v>
      </c>
      <c r="C1311" s="1">
        <v>0.31790766889111099</v>
      </c>
    </row>
    <row r="1312" spans="1:3" x14ac:dyDescent="0.25">
      <c r="A1312" t="s">
        <v>27</v>
      </c>
      <c r="B1312" t="s">
        <v>36</v>
      </c>
      <c r="C1312" s="1">
        <v>0.32307738954040599</v>
      </c>
    </row>
    <row r="1313" spans="1:3" x14ac:dyDescent="0.25">
      <c r="A1313" t="s">
        <v>27</v>
      </c>
      <c r="B1313" t="s">
        <v>37</v>
      </c>
      <c r="C1313" s="1">
        <v>0.31316335010999602</v>
      </c>
    </row>
    <row r="1314" spans="1:3" x14ac:dyDescent="0.25">
      <c r="A1314" t="s">
        <v>27</v>
      </c>
      <c r="B1314" t="s">
        <v>39</v>
      </c>
      <c r="C1314" s="1">
        <v>0.31900790619348202</v>
      </c>
    </row>
    <row r="1315" spans="1:3" x14ac:dyDescent="0.25">
      <c r="A1315" t="s">
        <v>27</v>
      </c>
      <c r="B1315" t="s">
        <v>40</v>
      </c>
      <c r="C1315" s="1">
        <v>0.32031324203538503</v>
      </c>
    </row>
    <row r="1316" spans="1:3" x14ac:dyDescent="0.25">
      <c r="A1316" t="s">
        <v>27</v>
      </c>
      <c r="B1316" t="s">
        <v>41</v>
      </c>
      <c r="C1316" s="1">
        <v>0.29994602566678802</v>
      </c>
    </row>
    <row r="1317" spans="1:3" x14ac:dyDescent="0.25">
      <c r="A1317" t="s">
        <v>27</v>
      </c>
      <c r="B1317" t="s">
        <v>42</v>
      </c>
      <c r="C1317" s="1">
        <v>0.321488528868701</v>
      </c>
    </row>
    <row r="1318" spans="1:3" x14ac:dyDescent="0.25">
      <c r="A1318" t="s">
        <v>27</v>
      </c>
      <c r="B1318" t="s">
        <v>43</v>
      </c>
      <c r="C1318" s="1">
        <v>0.30781036852761601</v>
      </c>
    </row>
    <row r="1319" spans="1:3" x14ac:dyDescent="0.25">
      <c r="A1319" t="s">
        <v>27</v>
      </c>
      <c r="B1319" t="s">
        <v>44</v>
      </c>
      <c r="C1319" s="1">
        <v>0.317942295196806</v>
      </c>
    </row>
    <row r="1320" spans="1:3" x14ac:dyDescent="0.25">
      <c r="A1320" t="s">
        <v>27</v>
      </c>
      <c r="B1320" t="s">
        <v>45</v>
      </c>
      <c r="C1320" s="1">
        <v>0.320019786811642</v>
      </c>
    </row>
    <row r="1321" spans="1:3" x14ac:dyDescent="0.25">
      <c r="A1321" t="s">
        <v>27</v>
      </c>
      <c r="B1321" t="s">
        <v>47</v>
      </c>
      <c r="C1321" s="1">
        <v>0.31305614416476601</v>
      </c>
    </row>
    <row r="1322" spans="1:3" x14ac:dyDescent="0.25">
      <c r="A1322" t="s">
        <v>27</v>
      </c>
      <c r="B1322" t="s">
        <v>48</v>
      </c>
      <c r="C1322" s="1">
        <v>0.32477646690921302</v>
      </c>
    </row>
    <row r="1323" spans="1:3" x14ac:dyDescent="0.25">
      <c r="A1323" t="s">
        <v>27</v>
      </c>
      <c r="B1323" t="s">
        <v>49</v>
      </c>
      <c r="C1323" s="1">
        <v>0.32082163673636599</v>
      </c>
    </row>
    <row r="1324" spans="1:3" x14ac:dyDescent="0.25">
      <c r="A1324" t="s">
        <v>27</v>
      </c>
      <c r="B1324" t="s">
        <v>50</v>
      </c>
      <c r="C1324" s="1">
        <v>0.33962695970305801</v>
      </c>
    </row>
    <row r="1325" spans="1:3" x14ac:dyDescent="0.25">
      <c r="A1325" t="s">
        <v>27</v>
      </c>
      <c r="B1325" t="s">
        <v>51</v>
      </c>
      <c r="C1325" s="1">
        <v>0.34181030622922498</v>
      </c>
    </row>
    <row r="1326" spans="1:3" x14ac:dyDescent="0.25">
      <c r="A1326" t="s">
        <v>27</v>
      </c>
      <c r="B1326" t="s">
        <v>52</v>
      </c>
      <c r="C1326" s="1">
        <v>0.32507742845682103</v>
      </c>
    </row>
    <row r="1327" spans="1:3" x14ac:dyDescent="0.25">
      <c r="A1327" t="s">
        <v>27</v>
      </c>
      <c r="B1327" t="s">
        <v>53</v>
      </c>
      <c r="C1327" s="1">
        <v>0.31972935782915601</v>
      </c>
    </row>
    <row r="1328" spans="1:3" x14ac:dyDescent="0.25">
      <c r="A1328" t="s">
        <v>27</v>
      </c>
      <c r="B1328" t="s">
        <v>54</v>
      </c>
      <c r="C1328" s="1">
        <v>0.31340372124194199</v>
      </c>
    </row>
    <row r="1329" spans="1:3" x14ac:dyDescent="0.25">
      <c r="A1329" t="s">
        <v>27</v>
      </c>
      <c r="B1329" t="s">
        <v>55</v>
      </c>
      <c r="C1329" s="1">
        <v>0.33638913104573298</v>
      </c>
    </row>
    <row r="1330" spans="1:3" x14ac:dyDescent="0.25">
      <c r="A1330" t="s">
        <v>27</v>
      </c>
      <c r="B1330" t="s">
        <v>56</v>
      </c>
      <c r="C1330" s="1">
        <v>0.32262170526293998</v>
      </c>
    </row>
    <row r="1331" spans="1:3" x14ac:dyDescent="0.25">
      <c r="A1331" t="s">
        <v>27</v>
      </c>
      <c r="B1331" t="s">
        <v>57</v>
      </c>
      <c r="C1331" s="1">
        <v>0.31815321136068703</v>
      </c>
    </row>
    <row r="1332" spans="1:3" x14ac:dyDescent="0.25">
      <c r="A1332" t="s">
        <v>27</v>
      </c>
      <c r="B1332" t="s">
        <v>58</v>
      </c>
      <c r="C1332" s="1">
        <v>0.33511299383211901</v>
      </c>
    </row>
    <row r="1333" spans="1:3" x14ac:dyDescent="0.25">
      <c r="A1333" t="s">
        <v>27</v>
      </c>
      <c r="B1333" t="s">
        <v>59</v>
      </c>
      <c r="C1333" s="1">
        <v>0.32605575734154002</v>
      </c>
    </row>
    <row r="1334" spans="1:3" x14ac:dyDescent="0.25">
      <c r="A1334" t="s">
        <v>27</v>
      </c>
      <c r="B1334" t="s">
        <v>60</v>
      </c>
      <c r="C1334" s="1">
        <v>0.32079851886577898</v>
      </c>
    </row>
    <row r="1335" spans="1:3" x14ac:dyDescent="0.25">
      <c r="A1335" t="s">
        <v>27</v>
      </c>
      <c r="B1335" t="s">
        <v>61</v>
      </c>
      <c r="C1335" s="1">
        <v>0.32858913001960699</v>
      </c>
    </row>
    <row r="1336" spans="1:3" x14ac:dyDescent="0.25">
      <c r="A1336" t="s">
        <v>27</v>
      </c>
      <c r="B1336" t="s">
        <v>62</v>
      </c>
      <c r="C1336" s="1">
        <v>0.33047341085529103</v>
      </c>
    </row>
    <row r="1337" spans="1:3" x14ac:dyDescent="0.25">
      <c r="A1337" t="s">
        <v>27</v>
      </c>
      <c r="B1337" t="s">
        <v>63</v>
      </c>
      <c r="C1337" s="1">
        <v>0.32692417505476501</v>
      </c>
    </row>
    <row r="1338" spans="1:3" x14ac:dyDescent="0.25">
      <c r="A1338" t="s">
        <v>27</v>
      </c>
      <c r="B1338" t="s">
        <v>64</v>
      </c>
      <c r="C1338" s="1">
        <v>0.32707481148111101</v>
      </c>
    </row>
    <row r="1339" spans="1:3" x14ac:dyDescent="0.25">
      <c r="A1339" t="s">
        <v>27</v>
      </c>
      <c r="B1339" t="s">
        <v>65</v>
      </c>
      <c r="C1339" s="1">
        <v>0.33927520576138598</v>
      </c>
    </row>
    <row r="1340" spans="1:3" x14ac:dyDescent="0.25">
      <c r="A1340" t="s">
        <v>27</v>
      </c>
      <c r="B1340" t="s">
        <v>66</v>
      </c>
      <c r="C1340" s="1">
        <v>0.336924666894728</v>
      </c>
    </row>
    <row r="1341" spans="1:3" x14ac:dyDescent="0.25">
      <c r="A1341" t="s">
        <v>27</v>
      </c>
      <c r="B1341" t="s">
        <v>67</v>
      </c>
      <c r="C1341" s="1">
        <v>0.335663751355259</v>
      </c>
    </row>
    <row r="1342" spans="1:3" x14ac:dyDescent="0.25">
      <c r="A1342" t="s">
        <v>27</v>
      </c>
      <c r="B1342" t="s">
        <v>68</v>
      </c>
      <c r="C1342" s="1">
        <v>0.32304111428119597</v>
      </c>
    </row>
    <row r="1343" spans="1:3" x14ac:dyDescent="0.25">
      <c r="A1343" t="s">
        <v>27</v>
      </c>
      <c r="B1343" t="s">
        <v>69</v>
      </c>
      <c r="C1343" s="1">
        <v>0.32462724722356501</v>
      </c>
    </row>
    <row r="1344" spans="1:3" x14ac:dyDescent="0.25">
      <c r="A1344" t="s">
        <v>27</v>
      </c>
      <c r="B1344" t="s">
        <v>70</v>
      </c>
      <c r="C1344" s="1">
        <v>0.32211539101263498</v>
      </c>
    </row>
    <row r="1345" spans="1:3" x14ac:dyDescent="0.25">
      <c r="A1345" t="s">
        <v>27</v>
      </c>
      <c r="B1345" t="s">
        <v>71</v>
      </c>
      <c r="C1345" s="1">
        <v>0.31500305491229302</v>
      </c>
    </row>
    <row r="1346" spans="1:3" x14ac:dyDescent="0.25">
      <c r="A1346" t="s">
        <v>27</v>
      </c>
      <c r="B1346" t="s">
        <v>72</v>
      </c>
      <c r="C1346" s="1">
        <v>0.33182753806707099</v>
      </c>
    </row>
    <row r="1347" spans="1:3" x14ac:dyDescent="0.25">
      <c r="A1347" t="s">
        <v>27</v>
      </c>
      <c r="B1347" t="s">
        <v>73</v>
      </c>
      <c r="C1347" s="1">
        <v>0.31645286260834898</v>
      </c>
    </row>
    <row r="1348" spans="1:3" x14ac:dyDescent="0.25">
      <c r="A1348" t="s">
        <v>27</v>
      </c>
      <c r="B1348" t="s">
        <v>74</v>
      </c>
      <c r="C1348" s="1">
        <v>0.31448007363418601</v>
      </c>
    </row>
    <row r="1349" spans="1:3" x14ac:dyDescent="0.25">
      <c r="A1349" t="s">
        <v>27</v>
      </c>
      <c r="B1349" t="s">
        <v>75</v>
      </c>
      <c r="C1349" s="1">
        <v>0.32594553432285001</v>
      </c>
    </row>
    <row r="1350" spans="1:3" x14ac:dyDescent="0.25">
      <c r="A1350" t="s">
        <v>27</v>
      </c>
      <c r="B1350" t="s">
        <v>76</v>
      </c>
      <c r="C1350" s="1">
        <v>0.330915478774711</v>
      </c>
    </row>
    <row r="1351" spans="1:3" x14ac:dyDescent="0.25">
      <c r="A1351" t="s">
        <v>27</v>
      </c>
      <c r="B1351" t="s">
        <v>77</v>
      </c>
      <c r="C1351" s="1">
        <v>0.31892359541794901</v>
      </c>
    </row>
    <row r="1352" spans="1:3" x14ac:dyDescent="0.25">
      <c r="A1352" t="s">
        <v>27</v>
      </c>
      <c r="B1352" t="s">
        <v>78</v>
      </c>
      <c r="C1352" s="1">
        <v>0.32379790130914099</v>
      </c>
    </row>
    <row r="1353" spans="1:3" x14ac:dyDescent="0.25">
      <c r="A1353" t="s">
        <v>27</v>
      </c>
      <c r="B1353" t="s">
        <v>80</v>
      </c>
      <c r="C1353" s="1">
        <v>0.31128219541296298</v>
      </c>
    </row>
    <row r="1354" spans="1:3" x14ac:dyDescent="0.25">
      <c r="A1354" t="s">
        <v>27</v>
      </c>
      <c r="B1354" t="s">
        <v>81</v>
      </c>
      <c r="C1354" s="1">
        <v>0.31794653570327103</v>
      </c>
    </row>
    <row r="1355" spans="1:3" x14ac:dyDescent="0.25">
      <c r="A1355" t="s">
        <v>27</v>
      </c>
      <c r="B1355" t="s">
        <v>83</v>
      </c>
      <c r="C1355" s="1">
        <v>0.31661368608010099</v>
      </c>
    </row>
    <row r="1356" spans="1:3" x14ac:dyDescent="0.25">
      <c r="A1356" t="s">
        <v>27</v>
      </c>
      <c r="B1356" t="s">
        <v>84</v>
      </c>
      <c r="C1356" s="1">
        <v>0.32729448523465499</v>
      </c>
    </row>
    <row r="1357" spans="1:3" x14ac:dyDescent="0.25">
      <c r="A1357" t="s">
        <v>27</v>
      </c>
      <c r="B1357" t="s">
        <v>85</v>
      </c>
      <c r="C1357" s="1">
        <v>0.32337298125686098</v>
      </c>
    </row>
    <row r="1358" spans="1:3" x14ac:dyDescent="0.25">
      <c r="A1358" t="s">
        <v>27</v>
      </c>
      <c r="B1358" t="s">
        <v>86</v>
      </c>
      <c r="C1358" s="1">
        <v>0.33311823249189798</v>
      </c>
    </row>
    <row r="1359" spans="1:3" x14ac:dyDescent="0.25">
      <c r="A1359" t="s">
        <v>27</v>
      </c>
      <c r="B1359" t="s">
        <v>88</v>
      </c>
      <c r="C1359" s="1">
        <v>0.33306190133876001</v>
      </c>
    </row>
    <row r="1360" spans="1:3" x14ac:dyDescent="0.25">
      <c r="A1360" t="s">
        <v>27</v>
      </c>
      <c r="B1360" t="s">
        <v>89</v>
      </c>
      <c r="C1360" s="1">
        <v>0.32216215817738503</v>
      </c>
    </row>
    <row r="1361" spans="1:3" x14ac:dyDescent="0.25">
      <c r="A1361" t="s">
        <v>27</v>
      </c>
      <c r="B1361" t="s">
        <v>90</v>
      </c>
      <c r="C1361" s="1">
        <v>0.30704672904137897</v>
      </c>
    </row>
    <row r="1362" spans="1:3" x14ac:dyDescent="0.25">
      <c r="A1362" t="s">
        <v>27</v>
      </c>
      <c r="B1362" t="s">
        <v>91</v>
      </c>
      <c r="C1362" s="1">
        <v>0.31033730311735203</v>
      </c>
    </row>
    <row r="1363" spans="1:3" x14ac:dyDescent="0.25">
      <c r="A1363" t="s">
        <v>27</v>
      </c>
      <c r="B1363" t="s">
        <v>92</v>
      </c>
      <c r="C1363" s="1">
        <v>0.32277470069820302</v>
      </c>
    </row>
    <row r="1364" spans="1:3" x14ac:dyDescent="0.25">
      <c r="A1364" t="s">
        <v>27</v>
      </c>
      <c r="B1364" t="s">
        <v>93</v>
      </c>
      <c r="C1364" s="1">
        <v>0.33672110373814901</v>
      </c>
    </row>
    <row r="1365" spans="1:3" x14ac:dyDescent="0.25">
      <c r="A1365" t="s">
        <v>27</v>
      </c>
      <c r="B1365" t="s">
        <v>94</v>
      </c>
      <c r="C1365" s="1">
        <v>0.32767820790400098</v>
      </c>
    </row>
    <row r="1366" spans="1:3" x14ac:dyDescent="0.25">
      <c r="A1366" t="s">
        <v>27</v>
      </c>
      <c r="B1366" t="s">
        <v>95</v>
      </c>
      <c r="C1366" s="1">
        <v>0.31099903657856198</v>
      </c>
    </row>
    <row r="1367" spans="1:3" x14ac:dyDescent="0.25">
      <c r="A1367" t="s">
        <v>27</v>
      </c>
      <c r="B1367" t="s">
        <v>96</v>
      </c>
      <c r="C1367" s="1">
        <v>0.32043250008740898</v>
      </c>
    </row>
    <row r="1368" spans="1:3" x14ac:dyDescent="0.25">
      <c r="A1368" t="s">
        <v>27</v>
      </c>
      <c r="B1368" t="s">
        <v>97</v>
      </c>
      <c r="C1368" s="1">
        <v>0.324114337973269</v>
      </c>
    </row>
    <row r="1369" spans="1:3" x14ac:dyDescent="0.25">
      <c r="A1369" t="s">
        <v>27</v>
      </c>
      <c r="B1369" t="s">
        <v>98</v>
      </c>
      <c r="C1369" s="1">
        <v>0.31224787205972498</v>
      </c>
    </row>
    <row r="1370" spans="1:3" x14ac:dyDescent="0.25">
      <c r="A1370" t="s">
        <v>27</v>
      </c>
      <c r="B1370" t="s">
        <v>99</v>
      </c>
      <c r="C1370" s="1">
        <v>0.32468161030255399</v>
      </c>
    </row>
    <row r="1371" spans="1:3" x14ac:dyDescent="0.25">
      <c r="A1371" t="s">
        <v>27</v>
      </c>
      <c r="B1371" t="s">
        <v>101</v>
      </c>
      <c r="C1371" s="1">
        <v>0.327884633222147</v>
      </c>
    </row>
    <row r="1372" spans="1:3" x14ac:dyDescent="0.25">
      <c r="A1372" t="s">
        <v>27</v>
      </c>
      <c r="B1372" t="s">
        <v>102</v>
      </c>
      <c r="C1372" s="1">
        <v>0.32245648517110298</v>
      </c>
    </row>
    <row r="1373" spans="1:3" x14ac:dyDescent="0.25">
      <c r="A1373" t="s">
        <v>27</v>
      </c>
      <c r="B1373" t="s">
        <v>103</v>
      </c>
      <c r="C1373" s="1">
        <v>0.30800990319393401</v>
      </c>
    </row>
    <row r="1374" spans="1:3" x14ac:dyDescent="0.25">
      <c r="A1374" t="s">
        <v>28</v>
      </c>
      <c r="B1374" t="s">
        <v>29</v>
      </c>
      <c r="C1374" s="1">
        <v>0.294282829296385</v>
      </c>
    </row>
    <row r="1375" spans="1:3" x14ac:dyDescent="0.25">
      <c r="A1375" t="s">
        <v>28</v>
      </c>
      <c r="B1375" t="s">
        <v>30</v>
      </c>
      <c r="C1375" s="1">
        <v>0.29228582311060203</v>
      </c>
    </row>
    <row r="1376" spans="1:3" x14ac:dyDescent="0.25">
      <c r="A1376" t="s">
        <v>28</v>
      </c>
      <c r="B1376" t="s">
        <v>32</v>
      </c>
      <c r="C1376" s="1">
        <v>0.29226588243947699</v>
      </c>
    </row>
    <row r="1377" spans="1:3" x14ac:dyDescent="0.25">
      <c r="A1377" t="s">
        <v>28</v>
      </c>
      <c r="B1377" t="s">
        <v>33</v>
      </c>
      <c r="C1377" s="1">
        <v>0.32649924916498302</v>
      </c>
    </row>
    <row r="1378" spans="1:3" x14ac:dyDescent="0.25">
      <c r="A1378" t="s">
        <v>28</v>
      </c>
      <c r="B1378" t="s">
        <v>34</v>
      </c>
      <c r="C1378" s="1">
        <v>0.295869233654587</v>
      </c>
    </row>
    <row r="1379" spans="1:3" x14ac:dyDescent="0.25">
      <c r="A1379" t="s">
        <v>28</v>
      </c>
      <c r="B1379" t="s">
        <v>35</v>
      </c>
      <c r="C1379" s="1">
        <v>0.30219191937385398</v>
      </c>
    </row>
    <row r="1380" spans="1:3" x14ac:dyDescent="0.25">
      <c r="A1380" t="s">
        <v>28</v>
      </c>
      <c r="B1380" t="s">
        <v>36</v>
      </c>
      <c r="C1380" s="1">
        <v>0.29735655977506897</v>
      </c>
    </row>
    <row r="1381" spans="1:3" x14ac:dyDescent="0.25">
      <c r="A1381" t="s">
        <v>28</v>
      </c>
      <c r="B1381" t="s">
        <v>37</v>
      </c>
      <c r="C1381" s="1">
        <v>0.29417063468729499</v>
      </c>
    </row>
    <row r="1382" spans="1:3" x14ac:dyDescent="0.25">
      <c r="A1382" t="s">
        <v>28</v>
      </c>
      <c r="B1382" t="s">
        <v>39</v>
      </c>
      <c r="C1382" s="1">
        <v>0.30184654691020901</v>
      </c>
    </row>
    <row r="1383" spans="1:3" x14ac:dyDescent="0.25">
      <c r="A1383" t="s">
        <v>28</v>
      </c>
      <c r="B1383" t="s">
        <v>40</v>
      </c>
      <c r="C1383" s="1">
        <v>0.30041177097034699</v>
      </c>
    </row>
    <row r="1384" spans="1:3" x14ac:dyDescent="0.25">
      <c r="A1384" t="s">
        <v>28</v>
      </c>
      <c r="B1384" t="s">
        <v>42</v>
      </c>
      <c r="C1384" s="1">
        <v>0.29511501294671599</v>
      </c>
    </row>
    <row r="1385" spans="1:3" x14ac:dyDescent="0.25">
      <c r="A1385" t="s">
        <v>28</v>
      </c>
      <c r="B1385" t="s">
        <v>44</v>
      </c>
      <c r="C1385" s="1">
        <v>0.29456346884297102</v>
      </c>
    </row>
    <row r="1386" spans="1:3" x14ac:dyDescent="0.25">
      <c r="A1386" t="s">
        <v>28</v>
      </c>
      <c r="B1386" t="s">
        <v>45</v>
      </c>
      <c r="C1386" s="1">
        <v>0.31290781594107198</v>
      </c>
    </row>
    <row r="1387" spans="1:3" x14ac:dyDescent="0.25">
      <c r="A1387" t="s">
        <v>28</v>
      </c>
      <c r="B1387" t="s">
        <v>47</v>
      </c>
      <c r="C1387" s="1">
        <v>0.296115558571999</v>
      </c>
    </row>
    <row r="1388" spans="1:3" x14ac:dyDescent="0.25">
      <c r="A1388" t="s">
        <v>28</v>
      </c>
      <c r="B1388" t="s">
        <v>48</v>
      </c>
      <c r="C1388" s="1">
        <v>0.29423511251965101</v>
      </c>
    </row>
    <row r="1389" spans="1:3" x14ac:dyDescent="0.25">
      <c r="A1389" t="s">
        <v>28</v>
      </c>
      <c r="B1389" t="s">
        <v>49</v>
      </c>
      <c r="C1389" s="1">
        <v>0.30679985235294899</v>
      </c>
    </row>
    <row r="1390" spans="1:3" x14ac:dyDescent="0.25">
      <c r="A1390" t="s">
        <v>28</v>
      </c>
      <c r="B1390" t="s">
        <v>50</v>
      </c>
      <c r="C1390" s="1">
        <v>0.34256959163225598</v>
      </c>
    </row>
    <row r="1391" spans="1:3" x14ac:dyDescent="0.25">
      <c r="A1391" t="s">
        <v>28</v>
      </c>
      <c r="B1391" t="s">
        <v>51</v>
      </c>
      <c r="C1391" s="1">
        <v>0.34547299307895701</v>
      </c>
    </row>
    <row r="1392" spans="1:3" x14ac:dyDescent="0.25">
      <c r="A1392" t="s">
        <v>28</v>
      </c>
      <c r="B1392" t="s">
        <v>52</v>
      </c>
      <c r="C1392" s="1">
        <v>0.30518418007435999</v>
      </c>
    </row>
    <row r="1393" spans="1:3" x14ac:dyDescent="0.25">
      <c r="A1393" t="s">
        <v>28</v>
      </c>
      <c r="B1393" t="s">
        <v>53</v>
      </c>
      <c r="C1393" s="1">
        <v>0.29729225522327501</v>
      </c>
    </row>
    <row r="1394" spans="1:3" x14ac:dyDescent="0.25">
      <c r="A1394" t="s">
        <v>28</v>
      </c>
      <c r="B1394" t="s">
        <v>54</v>
      </c>
      <c r="C1394" s="1">
        <v>0.29484242032833002</v>
      </c>
    </row>
    <row r="1395" spans="1:3" x14ac:dyDescent="0.25">
      <c r="A1395" t="s">
        <v>28</v>
      </c>
      <c r="B1395" t="s">
        <v>55</v>
      </c>
      <c r="C1395" s="1">
        <v>0.33559541313860702</v>
      </c>
    </row>
    <row r="1396" spans="1:3" x14ac:dyDescent="0.25">
      <c r="A1396" t="s">
        <v>28</v>
      </c>
      <c r="B1396" t="s">
        <v>56</v>
      </c>
      <c r="C1396" s="1">
        <v>0.308406828818794</v>
      </c>
    </row>
    <row r="1397" spans="1:3" x14ac:dyDescent="0.25">
      <c r="A1397" t="s">
        <v>28</v>
      </c>
      <c r="B1397" t="s">
        <v>58</v>
      </c>
      <c r="C1397" s="1">
        <v>0.338845112371224</v>
      </c>
    </row>
    <row r="1398" spans="1:3" x14ac:dyDescent="0.25">
      <c r="A1398" t="s">
        <v>28</v>
      </c>
      <c r="B1398" t="s">
        <v>59</v>
      </c>
      <c r="C1398" s="1">
        <v>0.31772725333747498</v>
      </c>
    </row>
    <row r="1399" spans="1:3" x14ac:dyDescent="0.25">
      <c r="A1399" t="s">
        <v>28</v>
      </c>
      <c r="B1399" t="s">
        <v>60</v>
      </c>
      <c r="C1399" s="1">
        <v>0.30523443647258602</v>
      </c>
    </row>
    <row r="1400" spans="1:3" x14ac:dyDescent="0.25">
      <c r="A1400" t="s">
        <v>28</v>
      </c>
      <c r="B1400" t="s">
        <v>61</v>
      </c>
      <c r="C1400" s="1">
        <v>0.33153534470895102</v>
      </c>
    </row>
    <row r="1401" spans="1:3" x14ac:dyDescent="0.25">
      <c r="A1401" t="s">
        <v>28</v>
      </c>
      <c r="B1401" t="s">
        <v>62</v>
      </c>
      <c r="C1401" s="1">
        <v>0.32172474520945699</v>
      </c>
    </row>
    <row r="1402" spans="1:3" x14ac:dyDescent="0.25">
      <c r="A1402" t="s">
        <v>28</v>
      </c>
      <c r="B1402" t="s">
        <v>63</v>
      </c>
      <c r="C1402" s="1">
        <v>0.31467632096627202</v>
      </c>
    </row>
    <row r="1403" spans="1:3" x14ac:dyDescent="0.25">
      <c r="A1403" t="s">
        <v>28</v>
      </c>
      <c r="B1403" t="s">
        <v>64</v>
      </c>
      <c r="C1403" s="1">
        <v>0.33182532397377701</v>
      </c>
    </row>
    <row r="1404" spans="1:3" x14ac:dyDescent="0.25">
      <c r="A1404" t="s">
        <v>28</v>
      </c>
      <c r="B1404" t="s">
        <v>65</v>
      </c>
      <c r="C1404" s="1">
        <v>0.34617468818583802</v>
      </c>
    </row>
    <row r="1405" spans="1:3" x14ac:dyDescent="0.25">
      <c r="A1405" t="s">
        <v>28</v>
      </c>
      <c r="B1405" t="s">
        <v>66</v>
      </c>
      <c r="C1405" s="1">
        <v>0.34470432829359199</v>
      </c>
    </row>
    <row r="1406" spans="1:3" x14ac:dyDescent="0.25">
      <c r="A1406" t="s">
        <v>28</v>
      </c>
      <c r="B1406" t="s">
        <v>67</v>
      </c>
      <c r="C1406" s="1">
        <v>0.34297721666908498</v>
      </c>
    </row>
    <row r="1407" spans="1:3" x14ac:dyDescent="0.25">
      <c r="A1407" t="s">
        <v>28</v>
      </c>
      <c r="B1407" t="s">
        <v>68</v>
      </c>
      <c r="C1407" s="1">
        <v>0.29791045353655898</v>
      </c>
    </row>
    <row r="1408" spans="1:3" x14ac:dyDescent="0.25">
      <c r="A1408" t="s">
        <v>28</v>
      </c>
      <c r="B1408" t="s">
        <v>69</v>
      </c>
      <c r="C1408" s="1">
        <v>0.32322077336308103</v>
      </c>
    </row>
    <row r="1409" spans="1:3" x14ac:dyDescent="0.25">
      <c r="A1409" t="s">
        <v>28</v>
      </c>
      <c r="B1409" t="s">
        <v>70</v>
      </c>
      <c r="C1409" s="1">
        <v>0.32712862756962202</v>
      </c>
    </row>
    <row r="1410" spans="1:3" x14ac:dyDescent="0.25">
      <c r="A1410" t="s">
        <v>28</v>
      </c>
      <c r="B1410" t="s">
        <v>72</v>
      </c>
      <c r="C1410" s="1">
        <v>0.339051062806762</v>
      </c>
    </row>
    <row r="1411" spans="1:3" x14ac:dyDescent="0.25">
      <c r="A1411" t="s">
        <v>28</v>
      </c>
      <c r="B1411" t="s">
        <v>73</v>
      </c>
      <c r="C1411" s="1">
        <v>0.31115771060085001</v>
      </c>
    </row>
    <row r="1412" spans="1:3" x14ac:dyDescent="0.25">
      <c r="A1412" t="s">
        <v>28</v>
      </c>
      <c r="B1412" t="s">
        <v>74</v>
      </c>
      <c r="C1412" s="1">
        <v>0.30032200468493703</v>
      </c>
    </row>
    <row r="1413" spans="1:3" x14ac:dyDescent="0.25">
      <c r="A1413" t="s">
        <v>28</v>
      </c>
      <c r="B1413" t="s">
        <v>75</v>
      </c>
      <c r="C1413" s="1">
        <v>0.31401681619413402</v>
      </c>
    </row>
    <row r="1414" spans="1:3" x14ac:dyDescent="0.25">
      <c r="A1414" t="s">
        <v>28</v>
      </c>
      <c r="B1414" t="s">
        <v>76</v>
      </c>
      <c r="C1414" s="1">
        <v>0.32279771728366702</v>
      </c>
    </row>
    <row r="1415" spans="1:3" x14ac:dyDescent="0.25">
      <c r="A1415" t="s">
        <v>28</v>
      </c>
      <c r="B1415" t="s">
        <v>77</v>
      </c>
      <c r="C1415" s="1">
        <v>0.29296476211116801</v>
      </c>
    </row>
    <row r="1416" spans="1:3" x14ac:dyDescent="0.25">
      <c r="A1416" t="s">
        <v>28</v>
      </c>
      <c r="B1416" t="s">
        <v>78</v>
      </c>
      <c r="C1416" s="1">
        <v>0.32004426775786798</v>
      </c>
    </row>
    <row r="1417" spans="1:3" x14ac:dyDescent="0.25">
      <c r="A1417" t="s">
        <v>28</v>
      </c>
      <c r="B1417" t="s">
        <v>80</v>
      </c>
      <c r="C1417" s="1">
        <v>0.29011096691342902</v>
      </c>
    </row>
    <row r="1418" spans="1:3" x14ac:dyDescent="0.25">
      <c r="A1418" t="s">
        <v>28</v>
      </c>
      <c r="B1418" t="s">
        <v>83</v>
      </c>
      <c r="C1418" s="1">
        <v>0.29350105883739902</v>
      </c>
    </row>
    <row r="1419" spans="1:3" x14ac:dyDescent="0.25">
      <c r="A1419" t="s">
        <v>28</v>
      </c>
      <c r="B1419" t="s">
        <v>84</v>
      </c>
      <c r="C1419" s="1">
        <v>0.31125415902806403</v>
      </c>
    </row>
    <row r="1420" spans="1:3" x14ac:dyDescent="0.25">
      <c r="A1420" t="s">
        <v>28</v>
      </c>
      <c r="B1420" t="s">
        <v>85</v>
      </c>
      <c r="C1420" s="1">
        <v>0.31216476242961499</v>
      </c>
    </row>
    <row r="1421" spans="1:3" x14ac:dyDescent="0.25">
      <c r="A1421" t="s">
        <v>28</v>
      </c>
      <c r="B1421" t="s">
        <v>86</v>
      </c>
      <c r="C1421" s="1">
        <v>0.32357803231761501</v>
      </c>
    </row>
    <row r="1422" spans="1:3" x14ac:dyDescent="0.25">
      <c r="A1422" t="s">
        <v>28</v>
      </c>
      <c r="B1422" t="s">
        <v>88</v>
      </c>
      <c r="C1422" s="1">
        <v>0.31076074509434698</v>
      </c>
    </row>
    <row r="1423" spans="1:3" x14ac:dyDescent="0.25">
      <c r="A1423" t="s">
        <v>28</v>
      </c>
      <c r="B1423" t="s">
        <v>89</v>
      </c>
      <c r="C1423" s="1">
        <v>0.31787945281173902</v>
      </c>
    </row>
    <row r="1424" spans="1:3" x14ac:dyDescent="0.25">
      <c r="A1424" t="s">
        <v>28</v>
      </c>
      <c r="B1424" t="s">
        <v>91</v>
      </c>
      <c r="C1424" s="1">
        <v>0.29275225835192598</v>
      </c>
    </row>
    <row r="1425" spans="1:3" x14ac:dyDescent="0.25">
      <c r="A1425" t="s">
        <v>28</v>
      </c>
      <c r="B1425" t="s">
        <v>92</v>
      </c>
      <c r="C1425" s="1">
        <v>0.29435715940367102</v>
      </c>
    </row>
    <row r="1426" spans="1:3" x14ac:dyDescent="0.25">
      <c r="A1426" t="s">
        <v>28</v>
      </c>
      <c r="B1426" t="s">
        <v>93</v>
      </c>
      <c r="C1426" s="1">
        <v>0.33806470860606203</v>
      </c>
    </row>
    <row r="1427" spans="1:3" x14ac:dyDescent="0.25">
      <c r="A1427" t="s">
        <v>28</v>
      </c>
      <c r="B1427" t="s">
        <v>94</v>
      </c>
      <c r="C1427" s="1">
        <v>0.33253495157454499</v>
      </c>
    </row>
    <row r="1428" spans="1:3" x14ac:dyDescent="0.25">
      <c r="A1428" t="s">
        <v>28</v>
      </c>
      <c r="B1428" t="s">
        <v>96</v>
      </c>
      <c r="C1428" s="1">
        <v>0.30279263993976302</v>
      </c>
    </row>
    <row r="1429" spans="1:3" x14ac:dyDescent="0.25">
      <c r="A1429" t="s">
        <v>28</v>
      </c>
      <c r="B1429" t="s">
        <v>97</v>
      </c>
      <c r="C1429" s="1">
        <v>0.32645002583792199</v>
      </c>
    </row>
    <row r="1430" spans="1:3" x14ac:dyDescent="0.25">
      <c r="A1430" t="s">
        <v>28</v>
      </c>
      <c r="B1430" t="s">
        <v>99</v>
      </c>
      <c r="C1430" s="1">
        <v>0.30640040560954701</v>
      </c>
    </row>
    <row r="1431" spans="1:3" x14ac:dyDescent="0.25">
      <c r="A1431" t="s">
        <v>28</v>
      </c>
      <c r="B1431" t="s">
        <v>101</v>
      </c>
      <c r="C1431" s="1">
        <v>0.30945125309816301</v>
      </c>
    </row>
    <row r="1432" spans="1:3" x14ac:dyDescent="0.25">
      <c r="A1432" t="s">
        <v>28</v>
      </c>
      <c r="B1432" t="s">
        <v>102</v>
      </c>
      <c r="C1432" s="1">
        <v>0.29897809555919402</v>
      </c>
    </row>
    <row r="1433" spans="1:3" x14ac:dyDescent="0.25">
      <c r="A1433" t="s">
        <v>29</v>
      </c>
      <c r="B1433" t="s">
        <v>30</v>
      </c>
      <c r="C1433" s="1">
        <v>0.302822133550878</v>
      </c>
    </row>
    <row r="1434" spans="1:3" x14ac:dyDescent="0.25">
      <c r="A1434" t="s">
        <v>29</v>
      </c>
      <c r="B1434" t="s">
        <v>31</v>
      </c>
      <c r="C1434" s="1">
        <v>0.29462785812512199</v>
      </c>
    </row>
    <row r="1435" spans="1:3" x14ac:dyDescent="0.25">
      <c r="A1435" t="s">
        <v>29</v>
      </c>
      <c r="B1435" t="s">
        <v>33</v>
      </c>
      <c r="C1435" s="1">
        <v>0.30111959098246499</v>
      </c>
    </row>
    <row r="1436" spans="1:3" x14ac:dyDescent="0.25">
      <c r="A1436" t="s">
        <v>29</v>
      </c>
      <c r="B1436" t="s">
        <v>34</v>
      </c>
      <c r="C1436" s="1">
        <v>0.29528084476673599</v>
      </c>
    </row>
    <row r="1437" spans="1:3" x14ac:dyDescent="0.25">
      <c r="A1437" t="s">
        <v>29</v>
      </c>
      <c r="B1437" t="s">
        <v>35</v>
      </c>
      <c r="C1437" s="1">
        <v>0.30301772034893898</v>
      </c>
    </row>
    <row r="1438" spans="1:3" x14ac:dyDescent="0.25">
      <c r="A1438" t="s">
        <v>29</v>
      </c>
      <c r="B1438" t="s">
        <v>36</v>
      </c>
      <c r="C1438" s="1">
        <v>0.29799913280599999</v>
      </c>
    </row>
    <row r="1439" spans="1:3" x14ac:dyDescent="0.25">
      <c r="A1439" t="s">
        <v>29</v>
      </c>
      <c r="B1439" t="s">
        <v>38</v>
      </c>
      <c r="C1439" s="1">
        <v>0.30360454061313902</v>
      </c>
    </row>
    <row r="1440" spans="1:3" x14ac:dyDescent="0.25">
      <c r="A1440" t="s">
        <v>29</v>
      </c>
      <c r="B1440" t="s">
        <v>39</v>
      </c>
      <c r="C1440" s="1">
        <v>0.29039645469002001</v>
      </c>
    </row>
    <row r="1441" spans="1:3" x14ac:dyDescent="0.25">
      <c r="A1441" t="s">
        <v>29</v>
      </c>
      <c r="B1441" t="s">
        <v>40</v>
      </c>
      <c r="C1441" s="1">
        <v>0.30739689043713597</v>
      </c>
    </row>
    <row r="1442" spans="1:3" x14ac:dyDescent="0.25">
      <c r="A1442" t="s">
        <v>29</v>
      </c>
      <c r="B1442" t="s">
        <v>41</v>
      </c>
      <c r="C1442" s="1">
        <v>0.30470858430220699</v>
      </c>
    </row>
    <row r="1443" spans="1:3" x14ac:dyDescent="0.25">
      <c r="A1443" t="s">
        <v>29</v>
      </c>
      <c r="B1443" t="s">
        <v>42</v>
      </c>
      <c r="C1443" s="1">
        <v>0.29345879386188101</v>
      </c>
    </row>
    <row r="1444" spans="1:3" x14ac:dyDescent="0.25">
      <c r="A1444" t="s">
        <v>29</v>
      </c>
      <c r="B1444" t="s">
        <v>44</v>
      </c>
      <c r="C1444" s="1">
        <v>0.29014925527986701</v>
      </c>
    </row>
    <row r="1445" spans="1:3" x14ac:dyDescent="0.25">
      <c r="A1445" t="s">
        <v>29</v>
      </c>
      <c r="B1445" t="s">
        <v>45</v>
      </c>
      <c r="C1445" s="1">
        <v>0.30173294437192899</v>
      </c>
    </row>
    <row r="1446" spans="1:3" x14ac:dyDescent="0.25">
      <c r="A1446" t="s">
        <v>29</v>
      </c>
      <c r="B1446" t="s">
        <v>48</v>
      </c>
      <c r="C1446" s="1">
        <v>0.30329235413230798</v>
      </c>
    </row>
    <row r="1447" spans="1:3" x14ac:dyDescent="0.25">
      <c r="A1447" t="s">
        <v>29</v>
      </c>
      <c r="B1447" t="s">
        <v>49</v>
      </c>
      <c r="C1447" s="1">
        <v>0.29969431344133202</v>
      </c>
    </row>
    <row r="1448" spans="1:3" x14ac:dyDescent="0.25">
      <c r="A1448" t="s">
        <v>29</v>
      </c>
      <c r="B1448" t="s">
        <v>50</v>
      </c>
      <c r="C1448" s="1">
        <v>0.31570575123169398</v>
      </c>
    </row>
    <row r="1449" spans="1:3" x14ac:dyDescent="0.25">
      <c r="A1449" t="s">
        <v>29</v>
      </c>
      <c r="B1449" t="s">
        <v>51</v>
      </c>
      <c r="C1449" s="1">
        <v>0.321227540405573</v>
      </c>
    </row>
    <row r="1450" spans="1:3" x14ac:dyDescent="0.25">
      <c r="A1450" t="s">
        <v>29</v>
      </c>
      <c r="B1450" t="s">
        <v>52</v>
      </c>
      <c r="C1450" s="1">
        <v>0.29931415780628501</v>
      </c>
    </row>
    <row r="1451" spans="1:3" x14ac:dyDescent="0.25">
      <c r="A1451" t="s">
        <v>29</v>
      </c>
      <c r="B1451" t="s">
        <v>53</v>
      </c>
      <c r="C1451" s="1">
        <v>0.29176264159783799</v>
      </c>
    </row>
    <row r="1452" spans="1:3" x14ac:dyDescent="0.25">
      <c r="A1452" t="s">
        <v>29</v>
      </c>
      <c r="B1452" t="s">
        <v>55</v>
      </c>
      <c r="C1452" s="1">
        <v>0.30843426281761699</v>
      </c>
    </row>
    <row r="1453" spans="1:3" x14ac:dyDescent="0.25">
      <c r="A1453" t="s">
        <v>29</v>
      </c>
      <c r="B1453" t="s">
        <v>56</v>
      </c>
      <c r="C1453" s="1">
        <v>0.31117922864370301</v>
      </c>
    </row>
    <row r="1454" spans="1:3" x14ac:dyDescent="0.25">
      <c r="A1454" t="s">
        <v>29</v>
      </c>
      <c r="B1454" t="s">
        <v>57</v>
      </c>
      <c r="C1454" s="1">
        <v>0.303946578227072</v>
      </c>
    </row>
    <row r="1455" spans="1:3" x14ac:dyDescent="0.25">
      <c r="A1455" t="s">
        <v>29</v>
      </c>
      <c r="B1455" t="s">
        <v>58</v>
      </c>
      <c r="C1455" s="1">
        <v>0.30800119474479298</v>
      </c>
    </row>
    <row r="1456" spans="1:3" x14ac:dyDescent="0.25">
      <c r="A1456" t="s">
        <v>29</v>
      </c>
      <c r="B1456" t="s">
        <v>59</v>
      </c>
      <c r="C1456" s="1">
        <v>0.30906719830645302</v>
      </c>
    </row>
    <row r="1457" spans="1:3" x14ac:dyDescent="0.25">
      <c r="A1457" t="s">
        <v>29</v>
      </c>
      <c r="B1457" t="s">
        <v>60</v>
      </c>
      <c r="C1457" s="1">
        <v>0.30403692492329698</v>
      </c>
    </row>
    <row r="1458" spans="1:3" x14ac:dyDescent="0.25">
      <c r="A1458" t="s">
        <v>29</v>
      </c>
      <c r="B1458" t="s">
        <v>61</v>
      </c>
      <c r="C1458" s="1">
        <v>0.30580761068478202</v>
      </c>
    </row>
    <row r="1459" spans="1:3" x14ac:dyDescent="0.25">
      <c r="A1459" t="s">
        <v>29</v>
      </c>
      <c r="B1459" t="s">
        <v>62</v>
      </c>
      <c r="C1459" s="1">
        <v>0.31346007143583399</v>
      </c>
    </row>
    <row r="1460" spans="1:3" x14ac:dyDescent="0.25">
      <c r="A1460" t="s">
        <v>29</v>
      </c>
      <c r="B1460" t="s">
        <v>63</v>
      </c>
      <c r="C1460" s="1">
        <v>0.31388632153837398</v>
      </c>
    </row>
    <row r="1461" spans="1:3" x14ac:dyDescent="0.25">
      <c r="A1461" t="s">
        <v>29</v>
      </c>
      <c r="B1461" t="s">
        <v>64</v>
      </c>
      <c r="C1461" s="1">
        <v>0.31036446573439402</v>
      </c>
    </row>
    <row r="1462" spans="1:3" x14ac:dyDescent="0.25">
      <c r="A1462" t="s">
        <v>29</v>
      </c>
      <c r="B1462" t="s">
        <v>65</v>
      </c>
      <c r="C1462" s="1">
        <v>0.31698610008433498</v>
      </c>
    </row>
    <row r="1463" spans="1:3" x14ac:dyDescent="0.25">
      <c r="A1463" t="s">
        <v>29</v>
      </c>
      <c r="B1463" t="s">
        <v>66</v>
      </c>
      <c r="C1463" s="1">
        <v>0.31345866843793302</v>
      </c>
    </row>
    <row r="1464" spans="1:3" x14ac:dyDescent="0.25">
      <c r="A1464" t="s">
        <v>29</v>
      </c>
      <c r="B1464" t="s">
        <v>67</v>
      </c>
      <c r="C1464" s="1">
        <v>0.31702457743281898</v>
      </c>
    </row>
    <row r="1465" spans="1:3" x14ac:dyDescent="0.25">
      <c r="A1465" t="s">
        <v>29</v>
      </c>
      <c r="B1465" t="s">
        <v>68</v>
      </c>
      <c r="C1465" s="1">
        <v>0.30907348938618101</v>
      </c>
    </row>
    <row r="1466" spans="1:3" x14ac:dyDescent="0.25">
      <c r="A1466" t="s">
        <v>29</v>
      </c>
      <c r="B1466" t="s">
        <v>69</v>
      </c>
      <c r="C1466" s="1">
        <v>0.29564452181346101</v>
      </c>
    </row>
    <row r="1467" spans="1:3" x14ac:dyDescent="0.25">
      <c r="A1467" t="s">
        <v>29</v>
      </c>
      <c r="B1467" t="s">
        <v>70</v>
      </c>
      <c r="C1467" s="1">
        <v>0.31471891796689599</v>
      </c>
    </row>
    <row r="1468" spans="1:3" x14ac:dyDescent="0.25">
      <c r="A1468" t="s">
        <v>29</v>
      </c>
      <c r="B1468" t="s">
        <v>71</v>
      </c>
      <c r="C1468" s="1">
        <v>0.31243452298454799</v>
      </c>
    </row>
    <row r="1469" spans="1:3" x14ac:dyDescent="0.25">
      <c r="A1469" t="s">
        <v>29</v>
      </c>
      <c r="B1469" t="s">
        <v>72</v>
      </c>
      <c r="C1469" s="1">
        <v>0.31252317961190301</v>
      </c>
    </row>
    <row r="1470" spans="1:3" x14ac:dyDescent="0.25">
      <c r="A1470" t="s">
        <v>29</v>
      </c>
      <c r="B1470" t="s">
        <v>74</v>
      </c>
      <c r="C1470" s="1">
        <v>0.29451937755131502</v>
      </c>
    </row>
    <row r="1471" spans="1:3" x14ac:dyDescent="0.25">
      <c r="A1471" t="s">
        <v>29</v>
      </c>
      <c r="B1471" t="s">
        <v>75</v>
      </c>
      <c r="C1471" s="1">
        <v>0.306778346485719</v>
      </c>
    </row>
    <row r="1472" spans="1:3" x14ac:dyDescent="0.25">
      <c r="A1472" t="s">
        <v>29</v>
      </c>
      <c r="B1472" t="s">
        <v>76</v>
      </c>
      <c r="C1472" s="1">
        <v>0.31261518459545501</v>
      </c>
    </row>
    <row r="1473" spans="1:3" x14ac:dyDescent="0.25">
      <c r="A1473" t="s">
        <v>29</v>
      </c>
      <c r="B1473" t="s">
        <v>77</v>
      </c>
      <c r="C1473" s="1">
        <v>0.29825170349077701</v>
      </c>
    </row>
    <row r="1474" spans="1:3" x14ac:dyDescent="0.25">
      <c r="A1474" t="s">
        <v>29</v>
      </c>
      <c r="B1474" t="s">
        <v>78</v>
      </c>
      <c r="C1474" s="1">
        <v>0.30201270059005703</v>
      </c>
    </row>
    <row r="1475" spans="1:3" x14ac:dyDescent="0.25">
      <c r="A1475" t="s">
        <v>29</v>
      </c>
      <c r="B1475" t="s">
        <v>81</v>
      </c>
      <c r="C1475" s="1">
        <v>0.29765911046127103</v>
      </c>
    </row>
    <row r="1476" spans="1:3" x14ac:dyDescent="0.25">
      <c r="A1476" t="s">
        <v>29</v>
      </c>
      <c r="B1476" t="s">
        <v>82</v>
      </c>
      <c r="C1476" s="1">
        <v>0.28970415655818599</v>
      </c>
    </row>
    <row r="1477" spans="1:3" x14ac:dyDescent="0.25">
      <c r="A1477" t="s">
        <v>29</v>
      </c>
      <c r="B1477" t="s">
        <v>83</v>
      </c>
      <c r="C1477" s="1">
        <v>0.29705902406530899</v>
      </c>
    </row>
    <row r="1478" spans="1:3" x14ac:dyDescent="0.25">
      <c r="A1478" t="s">
        <v>29</v>
      </c>
      <c r="B1478" t="s">
        <v>84</v>
      </c>
      <c r="C1478" s="1">
        <v>0.30757017510239898</v>
      </c>
    </row>
    <row r="1479" spans="1:3" x14ac:dyDescent="0.25">
      <c r="A1479" t="s">
        <v>29</v>
      </c>
      <c r="B1479" t="s">
        <v>85</v>
      </c>
      <c r="C1479" s="1">
        <v>0.30367551271200599</v>
      </c>
    </row>
    <row r="1480" spans="1:3" x14ac:dyDescent="0.25">
      <c r="A1480" t="s">
        <v>29</v>
      </c>
      <c r="B1480" t="s">
        <v>86</v>
      </c>
      <c r="C1480" s="1">
        <v>0.30550965349084902</v>
      </c>
    </row>
    <row r="1481" spans="1:3" x14ac:dyDescent="0.25">
      <c r="A1481" t="s">
        <v>29</v>
      </c>
      <c r="B1481" t="s">
        <v>87</v>
      </c>
      <c r="C1481" s="1">
        <v>0.30645361044651398</v>
      </c>
    </row>
    <row r="1482" spans="1:3" x14ac:dyDescent="0.25">
      <c r="A1482" t="s">
        <v>29</v>
      </c>
      <c r="B1482" t="s">
        <v>88</v>
      </c>
      <c r="C1482" s="1">
        <v>0.29471853347274801</v>
      </c>
    </row>
    <row r="1483" spans="1:3" x14ac:dyDescent="0.25">
      <c r="A1483" t="s">
        <v>29</v>
      </c>
      <c r="B1483" t="s">
        <v>89</v>
      </c>
      <c r="C1483" s="1">
        <v>0.29498819795252901</v>
      </c>
    </row>
    <row r="1484" spans="1:3" x14ac:dyDescent="0.25">
      <c r="A1484" t="s">
        <v>29</v>
      </c>
      <c r="B1484" t="s">
        <v>90</v>
      </c>
      <c r="C1484" s="1">
        <v>0.29671261714762498</v>
      </c>
    </row>
    <row r="1485" spans="1:3" x14ac:dyDescent="0.25">
      <c r="A1485" t="s">
        <v>29</v>
      </c>
      <c r="B1485" t="s">
        <v>92</v>
      </c>
      <c r="C1485" s="1">
        <v>0.30334974797348502</v>
      </c>
    </row>
    <row r="1486" spans="1:3" x14ac:dyDescent="0.25">
      <c r="A1486" t="s">
        <v>29</v>
      </c>
      <c r="B1486" t="s">
        <v>93</v>
      </c>
      <c r="C1486" s="1">
        <v>0.32057165551373201</v>
      </c>
    </row>
    <row r="1487" spans="1:3" x14ac:dyDescent="0.25">
      <c r="A1487" t="s">
        <v>29</v>
      </c>
      <c r="B1487" t="s">
        <v>94</v>
      </c>
      <c r="C1487" s="1">
        <v>0.31199864791757798</v>
      </c>
    </row>
    <row r="1488" spans="1:3" x14ac:dyDescent="0.25">
      <c r="A1488" t="s">
        <v>29</v>
      </c>
      <c r="B1488" t="s">
        <v>95</v>
      </c>
      <c r="C1488" s="1">
        <v>0.29468914639585603</v>
      </c>
    </row>
    <row r="1489" spans="1:3" x14ac:dyDescent="0.25">
      <c r="A1489" t="s">
        <v>29</v>
      </c>
      <c r="B1489" t="s">
        <v>96</v>
      </c>
      <c r="C1489" s="1">
        <v>0.29930495820809699</v>
      </c>
    </row>
    <row r="1490" spans="1:3" x14ac:dyDescent="0.25">
      <c r="A1490" t="s">
        <v>29</v>
      </c>
      <c r="B1490" t="s">
        <v>97</v>
      </c>
      <c r="C1490" s="1">
        <v>0.31408493580025199</v>
      </c>
    </row>
    <row r="1491" spans="1:3" x14ac:dyDescent="0.25">
      <c r="A1491" t="s">
        <v>29</v>
      </c>
      <c r="B1491" t="s">
        <v>98</v>
      </c>
      <c r="C1491" s="1">
        <v>0.291157770557675</v>
      </c>
    </row>
    <row r="1492" spans="1:3" x14ac:dyDescent="0.25">
      <c r="A1492" t="s">
        <v>29</v>
      </c>
      <c r="B1492" t="s">
        <v>99</v>
      </c>
      <c r="C1492" s="1">
        <v>0.30302964393364501</v>
      </c>
    </row>
    <row r="1493" spans="1:3" x14ac:dyDescent="0.25">
      <c r="A1493" t="s">
        <v>29</v>
      </c>
      <c r="B1493" t="s">
        <v>100</v>
      </c>
      <c r="C1493" s="1">
        <v>0.28998394355503498</v>
      </c>
    </row>
    <row r="1494" spans="1:3" x14ac:dyDescent="0.25">
      <c r="A1494" t="s">
        <v>29</v>
      </c>
      <c r="B1494" t="s">
        <v>101</v>
      </c>
      <c r="C1494" s="1">
        <v>0.30704632469431198</v>
      </c>
    </row>
    <row r="1495" spans="1:3" x14ac:dyDescent="0.25">
      <c r="A1495" t="s">
        <v>29</v>
      </c>
      <c r="B1495" t="s">
        <v>102</v>
      </c>
      <c r="C1495" s="1">
        <v>0.30365590798378</v>
      </c>
    </row>
    <row r="1496" spans="1:3" x14ac:dyDescent="0.25">
      <c r="A1496" t="s">
        <v>29</v>
      </c>
      <c r="B1496" t="s">
        <v>103</v>
      </c>
      <c r="C1496" s="1">
        <v>0.31557712883805999</v>
      </c>
    </row>
    <row r="1497" spans="1:3" x14ac:dyDescent="0.25">
      <c r="A1497" t="s">
        <v>30</v>
      </c>
      <c r="B1497" t="s">
        <v>33</v>
      </c>
      <c r="C1497" s="1">
        <v>0.313878930621241</v>
      </c>
    </row>
    <row r="1498" spans="1:3" x14ac:dyDescent="0.25">
      <c r="A1498" t="s">
        <v>30</v>
      </c>
      <c r="B1498" t="s">
        <v>34</v>
      </c>
      <c r="C1498" s="1">
        <v>0.30016558279467698</v>
      </c>
    </row>
    <row r="1499" spans="1:3" x14ac:dyDescent="0.25">
      <c r="A1499" t="s">
        <v>30</v>
      </c>
      <c r="B1499" t="s">
        <v>35</v>
      </c>
      <c r="C1499" s="1">
        <v>0.30721327158247302</v>
      </c>
    </row>
    <row r="1500" spans="1:3" x14ac:dyDescent="0.25">
      <c r="A1500" t="s">
        <v>30</v>
      </c>
      <c r="B1500" t="s">
        <v>40</v>
      </c>
      <c r="C1500" s="1">
        <v>0.306410654480613</v>
      </c>
    </row>
    <row r="1501" spans="1:3" x14ac:dyDescent="0.25">
      <c r="A1501" t="s">
        <v>30</v>
      </c>
      <c r="B1501" t="s">
        <v>42</v>
      </c>
      <c r="C1501" s="1">
        <v>0.292714153030952</v>
      </c>
    </row>
    <row r="1502" spans="1:3" x14ac:dyDescent="0.25">
      <c r="A1502" t="s">
        <v>30</v>
      </c>
      <c r="B1502" t="s">
        <v>44</v>
      </c>
      <c r="C1502" s="1">
        <v>0.29745211856996501</v>
      </c>
    </row>
    <row r="1503" spans="1:3" x14ac:dyDescent="0.25">
      <c r="A1503" t="s">
        <v>30</v>
      </c>
      <c r="B1503" t="s">
        <v>45</v>
      </c>
      <c r="C1503" s="1">
        <v>0.29889642247512599</v>
      </c>
    </row>
    <row r="1504" spans="1:3" x14ac:dyDescent="0.25">
      <c r="A1504" t="s">
        <v>30</v>
      </c>
      <c r="B1504" t="s">
        <v>48</v>
      </c>
      <c r="C1504" s="1">
        <v>0.30149725303455099</v>
      </c>
    </row>
    <row r="1505" spans="1:3" x14ac:dyDescent="0.25">
      <c r="A1505" t="s">
        <v>30</v>
      </c>
      <c r="B1505" t="s">
        <v>49</v>
      </c>
      <c r="C1505" s="1">
        <v>0.30673072743829699</v>
      </c>
    </row>
    <row r="1506" spans="1:3" x14ac:dyDescent="0.25">
      <c r="A1506" t="s">
        <v>30</v>
      </c>
      <c r="B1506" t="s">
        <v>50</v>
      </c>
      <c r="C1506" s="1">
        <v>0.33567381123162299</v>
      </c>
    </row>
    <row r="1507" spans="1:3" x14ac:dyDescent="0.25">
      <c r="A1507" t="s">
        <v>30</v>
      </c>
      <c r="B1507" t="s">
        <v>51</v>
      </c>
      <c r="C1507" s="1">
        <v>0.33759082322315098</v>
      </c>
    </row>
    <row r="1508" spans="1:3" x14ac:dyDescent="0.25">
      <c r="A1508" t="s">
        <v>30</v>
      </c>
      <c r="B1508" t="s">
        <v>52</v>
      </c>
      <c r="C1508" s="1">
        <v>0.30668897641823001</v>
      </c>
    </row>
    <row r="1509" spans="1:3" x14ac:dyDescent="0.25">
      <c r="A1509" t="s">
        <v>30</v>
      </c>
      <c r="B1509" t="s">
        <v>55</v>
      </c>
      <c r="C1509" s="1">
        <v>0.31833891736421499</v>
      </c>
    </row>
    <row r="1510" spans="1:3" x14ac:dyDescent="0.25">
      <c r="A1510" t="s">
        <v>30</v>
      </c>
      <c r="B1510" t="s">
        <v>56</v>
      </c>
      <c r="C1510" s="1">
        <v>0.307577824565407</v>
      </c>
    </row>
    <row r="1511" spans="1:3" x14ac:dyDescent="0.25">
      <c r="A1511" t="s">
        <v>30</v>
      </c>
      <c r="B1511" t="s">
        <v>58</v>
      </c>
      <c r="C1511" s="1">
        <v>0.32656932155991403</v>
      </c>
    </row>
    <row r="1512" spans="1:3" x14ac:dyDescent="0.25">
      <c r="A1512" t="s">
        <v>30</v>
      </c>
      <c r="B1512" t="s">
        <v>59</v>
      </c>
      <c r="C1512" s="1">
        <v>0.31442478049523298</v>
      </c>
    </row>
    <row r="1513" spans="1:3" x14ac:dyDescent="0.25">
      <c r="A1513" t="s">
        <v>30</v>
      </c>
      <c r="B1513" t="s">
        <v>60</v>
      </c>
      <c r="C1513" s="1">
        <v>0.29216905814653499</v>
      </c>
    </row>
    <row r="1514" spans="1:3" x14ac:dyDescent="0.25">
      <c r="A1514" t="s">
        <v>30</v>
      </c>
      <c r="B1514" t="s">
        <v>61</v>
      </c>
      <c r="C1514" s="1">
        <v>0.31048074885992799</v>
      </c>
    </row>
    <row r="1515" spans="1:3" x14ac:dyDescent="0.25">
      <c r="A1515" t="s">
        <v>30</v>
      </c>
      <c r="B1515" t="s">
        <v>62</v>
      </c>
      <c r="C1515" s="1">
        <v>0.31695740450086801</v>
      </c>
    </row>
    <row r="1516" spans="1:3" x14ac:dyDescent="0.25">
      <c r="A1516" t="s">
        <v>30</v>
      </c>
      <c r="B1516" t="s">
        <v>63</v>
      </c>
      <c r="C1516" s="1">
        <v>0.31633758935721701</v>
      </c>
    </row>
    <row r="1517" spans="1:3" x14ac:dyDescent="0.25">
      <c r="A1517" t="s">
        <v>30</v>
      </c>
      <c r="B1517" t="s">
        <v>64</v>
      </c>
      <c r="C1517" s="1">
        <v>0.32118669405850397</v>
      </c>
    </row>
    <row r="1518" spans="1:3" x14ac:dyDescent="0.25">
      <c r="A1518" t="s">
        <v>30</v>
      </c>
      <c r="B1518" t="s">
        <v>65</v>
      </c>
      <c r="C1518" s="1">
        <v>0.33120274775991898</v>
      </c>
    </row>
    <row r="1519" spans="1:3" x14ac:dyDescent="0.25">
      <c r="A1519" t="s">
        <v>30</v>
      </c>
      <c r="B1519" t="s">
        <v>66</v>
      </c>
      <c r="C1519" s="1">
        <v>0.328314851881644</v>
      </c>
    </row>
    <row r="1520" spans="1:3" x14ac:dyDescent="0.25">
      <c r="A1520" t="s">
        <v>30</v>
      </c>
      <c r="B1520" t="s">
        <v>67</v>
      </c>
      <c r="C1520" s="1">
        <v>0.32872467812394801</v>
      </c>
    </row>
    <row r="1521" spans="1:3" x14ac:dyDescent="0.25">
      <c r="A1521" t="s">
        <v>30</v>
      </c>
      <c r="B1521" t="s">
        <v>68</v>
      </c>
      <c r="C1521" s="1">
        <v>0.30454282300343999</v>
      </c>
    </row>
    <row r="1522" spans="1:3" x14ac:dyDescent="0.25">
      <c r="A1522" t="s">
        <v>30</v>
      </c>
      <c r="B1522" t="s">
        <v>69</v>
      </c>
      <c r="C1522" s="1">
        <v>0.304802876820153</v>
      </c>
    </row>
    <row r="1523" spans="1:3" x14ac:dyDescent="0.25">
      <c r="A1523" t="s">
        <v>30</v>
      </c>
      <c r="B1523" t="s">
        <v>70</v>
      </c>
      <c r="C1523" s="1">
        <v>0.32036017799975097</v>
      </c>
    </row>
    <row r="1524" spans="1:3" x14ac:dyDescent="0.25">
      <c r="A1524" t="s">
        <v>30</v>
      </c>
      <c r="B1524" t="s">
        <v>71</v>
      </c>
      <c r="C1524" s="1">
        <v>0.294140908344726</v>
      </c>
    </row>
    <row r="1525" spans="1:3" x14ac:dyDescent="0.25">
      <c r="A1525" t="s">
        <v>30</v>
      </c>
      <c r="B1525" t="s">
        <v>72</v>
      </c>
      <c r="C1525" s="1">
        <v>0.32709920503273998</v>
      </c>
    </row>
    <row r="1526" spans="1:3" x14ac:dyDescent="0.25">
      <c r="A1526" t="s">
        <v>30</v>
      </c>
      <c r="B1526" t="s">
        <v>73</v>
      </c>
      <c r="C1526" s="1">
        <v>0.29207627744671899</v>
      </c>
    </row>
    <row r="1527" spans="1:3" x14ac:dyDescent="0.25">
      <c r="A1527" t="s">
        <v>30</v>
      </c>
      <c r="B1527" t="s">
        <v>74</v>
      </c>
      <c r="C1527" s="1">
        <v>0.295803347220636</v>
      </c>
    </row>
    <row r="1528" spans="1:3" x14ac:dyDescent="0.25">
      <c r="A1528" t="s">
        <v>30</v>
      </c>
      <c r="B1528" t="s">
        <v>75</v>
      </c>
      <c r="C1528" s="1">
        <v>0.31274939036829502</v>
      </c>
    </row>
    <row r="1529" spans="1:3" x14ac:dyDescent="0.25">
      <c r="A1529" t="s">
        <v>30</v>
      </c>
      <c r="B1529" t="s">
        <v>76</v>
      </c>
      <c r="C1529" s="1">
        <v>0.32346457201760298</v>
      </c>
    </row>
    <row r="1530" spans="1:3" x14ac:dyDescent="0.25">
      <c r="A1530" t="s">
        <v>30</v>
      </c>
      <c r="B1530" t="s">
        <v>77</v>
      </c>
      <c r="C1530" s="1">
        <v>0.30085912780205998</v>
      </c>
    </row>
    <row r="1531" spans="1:3" x14ac:dyDescent="0.25">
      <c r="A1531" t="s">
        <v>30</v>
      </c>
      <c r="B1531" t="s">
        <v>78</v>
      </c>
      <c r="C1531" s="1">
        <v>0.31511721214016097</v>
      </c>
    </row>
    <row r="1532" spans="1:3" x14ac:dyDescent="0.25">
      <c r="A1532" t="s">
        <v>30</v>
      </c>
      <c r="B1532" t="s">
        <v>81</v>
      </c>
      <c r="C1532" s="1">
        <v>0.293088316468544</v>
      </c>
    </row>
    <row r="1533" spans="1:3" x14ac:dyDescent="0.25">
      <c r="A1533" t="s">
        <v>30</v>
      </c>
      <c r="B1533" t="s">
        <v>83</v>
      </c>
      <c r="C1533" s="1">
        <v>0.29408420419200598</v>
      </c>
    </row>
    <row r="1534" spans="1:3" x14ac:dyDescent="0.25">
      <c r="A1534" t="s">
        <v>30</v>
      </c>
      <c r="B1534" t="s">
        <v>84</v>
      </c>
      <c r="C1534" s="1">
        <v>0.30765712752191199</v>
      </c>
    </row>
    <row r="1535" spans="1:3" x14ac:dyDescent="0.25">
      <c r="A1535" t="s">
        <v>30</v>
      </c>
      <c r="B1535" t="s">
        <v>85</v>
      </c>
      <c r="C1535" s="1">
        <v>0.30672225187676699</v>
      </c>
    </row>
    <row r="1536" spans="1:3" x14ac:dyDescent="0.25">
      <c r="A1536" t="s">
        <v>30</v>
      </c>
      <c r="B1536" t="s">
        <v>86</v>
      </c>
      <c r="C1536" s="1">
        <v>0.309382992719547</v>
      </c>
    </row>
    <row r="1537" spans="1:3" x14ac:dyDescent="0.25">
      <c r="A1537" t="s">
        <v>30</v>
      </c>
      <c r="B1537" t="s">
        <v>88</v>
      </c>
      <c r="C1537" s="1">
        <v>0.30433979147717599</v>
      </c>
    </row>
    <row r="1538" spans="1:3" x14ac:dyDescent="0.25">
      <c r="A1538" t="s">
        <v>30</v>
      </c>
      <c r="B1538" t="s">
        <v>89</v>
      </c>
      <c r="C1538" s="1">
        <v>0.30083844188292103</v>
      </c>
    </row>
    <row r="1539" spans="1:3" x14ac:dyDescent="0.25">
      <c r="A1539" t="s">
        <v>30</v>
      </c>
      <c r="B1539" t="s">
        <v>92</v>
      </c>
      <c r="C1539" s="1">
        <v>0.29481538994386902</v>
      </c>
    </row>
    <row r="1540" spans="1:3" x14ac:dyDescent="0.25">
      <c r="A1540" t="s">
        <v>30</v>
      </c>
      <c r="B1540" t="s">
        <v>93</v>
      </c>
      <c r="C1540" s="1">
        <v>0.33268410212097899</v>
      </c>
    </row>
    <row r="1541" spans="1:3" x14ac:dyDescent="0.25">
      <c r="A1541" t="s">
        <v>30</v>
      </c>
      <c r="B1541" t="s">
        <v>94</v>
      </c>
      <c r="C1541" s="1">
        <v>0.31879937814363302</v>
      </c>
    </row>
    <row r="1542" spans="1:3" x14ac:dyDescent="0.25">
      <c r="A1542" t="s">
        <v>30</v>
      </c>
      <c r="B1542" t="s">
        <v>97</v>
      </c>
      <c r="C1542" s="1">
        <v>0.31501539225174502</v>
      </c>
    </row>
    <row r="1543" spans="1:3" x14ac:dyDescent="0.25">
      <c r="A1543" t="s">
        <v>30</v>
      </c>
      <c r="B1543" t="s">
        <v>99</v>
      </c>
      <c r="C1543" s="1">
        <v>0.299237753316212</v>
      </c>
    </row>
    <row r="1544" spans="1:3" x14ac:dyDescent="0.25">
      <c r="A1544" t="s">
        <v>30</v>
      </c>
      <c r="B1544" t="s">
        <v>101</v>
      </c>
      <c r="C1544" s="1">
        <v>0.304113776334552</v>
      </c>
    </row>
    <row r="1545" spans="1:3" x14ac:dyDescent="0.25">
      <c r="A1545" t="s">
        <v>30</v>
      </c>
      <c r="B1545" t="s">
        <v>102</v>
      </c>
      <c r="C1545" s="1">
        <v>0.30783172509595003</v>
      </c>
    </row>
    <row r="1546" spans="1:3" x14ac:dyDescent="0.25">
      <c r="A1546" t="s">
        <v>30</v>
      </c>
      <c r="B1546" t="s">
        <v>103</v>
      </c>
      <c r="C1546" s="1">
        <v>0.28924111540685898</v>
      </c>
    </row>
    <row r="1547" spans="1:3" x14ac:dyDescent="0.25">
      <c r="A1547" t="s">
        <v>31</v>
      </c>
      <c r="B1547" t="s">
        <v>33</v>
      </c>
      <c r="C1547" s="1">
        <v>0.30621532539754698</v>
      </c>
    </row>
    <row r="1548" spans="1:3" x14ac:dyDescent="0.25">
      <c r="A1548" t="s">
        <v>31</v>
      </c>
      <c r="B1548" t="s">
        <v>34</v>
      </c>
      <c r="C1548" s="1">
        <v>0.29519210395962397</v>
      </c>
    </row>
    <row r="1549" spans="1:3" x14ac:dyDescent="0.25">
      <c r="A1549" t="s">
        <v>31</v>
      </c>
      <c r="B1549" t="s">
        <v>35</v>
      </c>
      <c r="C1549" s="1">
        <v>0.31127931467928599</v>
      </c>
    </row>
    <row r="1550" spans="1:3" x14ac:dyDescent="0.25">
      <c r="A1550" t="s">
        <v>31</v>
      </c>
      <c r="B1550" t="s">
        <v>36</v>
      </c>
      <c r="C1550" s="1">
        <v>0.28955032322927698</v>
      </c>
    </row>
    <row r="1551" spans="1:3" x14ac:dyDescent="0.25">
      <c r="A1551" t="s">
        <v>31</v>
      </c>
      <c r="B1551" t="s">
        <v>37</v>
      </c>
      <c r="C1551" s="1">
        <v>0.31451015215398198</v>
      </c>
    </row>
    <row r="1552" spans="1:3" x14ac:dyDescent="0.25">
      <c r="A1552" t="s">
        <v>31</v>
      </c>
      <c r="B1552" t="s">
        <v>38</v>
      </c>
      <c r="C1552" s="1">
        <v>0.31030866122599898</v>
      </c>
    </row>
    <row r="1553" spans="1:3" x14ac:dyDescent="0.25">
      <c r="A1553" t="s">
        <v>31</v>
      </c>
      <c r="B1553" t="s">
        <v>39</v>
      </c>
      <c r="C1553" s="1">
        <v>0.29862839144883702</v>
      </c>
    </row>
    <row r="1554" spans="1:3" x14ac:dyDescent="0.25">
      <c r="A1554" t="s">
        <v>31</v>
      </c>
      <c r="B1554" t="s">
        <v>40</v>
      </c>
      <c r="C1554" s="1">
        <v>0.31055351776505502</v>
      </c>
    </row>
    <row r="1555" spans="1:3" x14ac:dyDescent="0.25">
      <c r="A1555" t="s">
        <v>31</v>
      </c>
      <c r="B1555" t="s">
        <v>41</v>
      </c>
      <c r="C1555" s="1">
        <v>0.29001975478587999</v>
      </c>
    </row>
    <row r="1556" spans="1:3" x14ac:dyDescent="0.25">
      <c r="A1556" t="s">
        <v>31</v>
      </c>
      <c r="B1556" t="s">
        <v>42</v>
      </c>
      <c r="C1556" s="1">
        <v>0.29465387148848099</v>
      </c>
    </row>
    <row r="1557" spans="1:3" x14ac:dyDescent="0.25">
      <c r="A1557" t="s">
        <v>31</v>
      </c>
      <c r="B1557" t="s">
        <v>43</v>
      </c>
      <c r="C1557" s="1">
        <v>0.31602799729148301</v>
      </c>
    </row>
    <row r="1558" spans="1:3" x14ac:dyDescent="0.25">
      <c r="A1558" t="s">
        <v>31</v>
      </c>
      <c r="B1558" t="s">
        <v>44</v>
      </c>
      <c r="C1558" s="1">
        <v>0.30944919186685299</v>
      </c>
    </row>
    <row r="1559" spans="1:3" x14ac:dyDescent="0.25">
      <c r="A1559" t="s">
        <v>31</v>
      </c>
      <c r="B1559" t="s">
        <v>45</v>
      </c>
      <c r="C1559" s="1">
        <v>0.30831054096328298</v>
      </c>
    </row>
    <row r="1560" spans="1:3" x14ac:dyDescent="0.25">
      <c r="A1560" t="s">
        <v>31</v>
      </c>
      <c r="B1560" t="s">
        <v>46</v>
      </c>
      <c r="C1560" s="1">
        <v>0.29687593978518101</v>
      </c>
    </row>
    <row r="1561" spans="1:3" x14ac:dyDescent="0.25">
      <c r="A1561" t="s">
        <v>31</v>
      </c>
      <c r="B1561" t="s">
        <v>47</v>
      </c>
      <c r="C1561" s="1">
        <v>0.30147435800914202</v>
      </c>
    </row>
    <row r="1562" spans="1:3" x14ac:dyDescent="0.25">
      <c r="A1562" t="s">
        <v>31</v>
      </c>
      <c r="B1562" t="s">
        <v>49</v>
      </c>
      <c r="C1562" s="1">
        <v>0.318771236271578</v>
      </c>
    </row>
    <row r="1563" spans="1:3" x14ac:dyDescent="0.25">
      <c r="A1563" t="s">
        <v>31</v>
      </c>
      <c r="B1563" t="s">
        <v>53</v>
      </c>
      <c r="C1563" s="1">
        <v>0.30095502493410298</v>
      </c>
    </row>
    <row r="1564" spans="1:3" x14ac:dyDescent="0.25">
      <c r="A1564" t="s">
        <v>31</v>
      </c>
      <c r="B1564" t="s">
        <v>54</v>
      </c>
      <c r="C1564" s="1">
        <v>0.31413207195741299</v>
      </c>
    </row>
    <row r="1565" spans="1:3" x14ac:dyDescent="0.25">
      <c r="A1565" t="s">
        <v>31</v>
      </c>
      <c r="B1565" t="s">
        <v>59</v>
      </c>
      <c r="C1565" s="1">
        <v>0.31463638699469498</v>
      </c>
    </row>
    <row r="1566" spans="1:3" x14ac:dyDescent="0.25">
      <c r="A1566" t="s">
        <v>31</v>
      </c>
      <c r="B1566" t="s">
        <v>60</v>
      </c>
      <c r="C1566" s="1">
        <v>0.29011824616403498</v>
      </c>
    </row>
    <row r="1567" spans="1:3" x14ac:dyDescent="0.25">
      <c r="A1567" t="s">
        <v>31</v>
      </c>
      <c r="B1567" t="s">
        <v>61</v>
      </c>
      <c r="C1567" s="1">
        <v>0.30006202198917697</v>
      </c>
    </row>
    <row r="1568" spans="1:3" x14ac:dyDescent="0.25">
      <c r="A1568" t="s">
        <v>31</v>
      </c>
      <c r="B1568" t="s">
        <v>64</v>
      </c>
      <c r="C1568" s="1">
        <v>0.30988337795953802</v>
      </c>
    </row>
    <row r="1569" spans="1:3" x14ac:dyDescent="0.25">
      <c r="A1569" t="s">
        <v>31</v>
      </c>
      <c r="B1569" t="s">
        <v>65</v>
      </c>
      <c r="C1569" s="1">
        <v>0.28904093232913902</v>
      </c>
    </row>
    <row r="1570" spans="1:3" x14ac:dyDescent="0.25">
      <c r="A1570" t="s">
        <v>31</v>
      </c>
      <c r="B1570" t="s">
        <v>66</v>
      </c>
      <c r="C1570" s="1">
        <v>0.29361131102843901</v>
      </c>
    </row>
    <row r="1571" spans="1:3" x14ac:dyDescent="0.25">
      <c r="A1571" t="s">
        <v>31</v>
      </c>
      <c r="B1571" t="s">
        <v>67</v>
      </c>
      <c r="C1571" s="1">
        <v>0.30723787369247901</v>
      </c>
    </row>
    <row r="1572" spans="1:3" x14ac:dyDescent="0.25">
      <c r="A1572" t="s">
        <v>31</v>
      </c>
      <c r="B1572" t="s">
        <v>68</v>
      </c>
      <c r="C1572" s="1">
        <v>0.289340021736883</v>
      </c>
    </row>
    <row r="1573" spans="1:3" x14ac:dyDescent="0.25">
      <c r="A1573" t="s">
        <v>31</v>
      </c>
      <c r="B1573" t="s">
        <v>69</v>
      </c>
      <c r="C1573" s="1">
        <v>0.30482407060047501</v>
      </c>
    </row>
    <row r="1574" spans="1:3" x14ac:dyDescent="0.25">
      <c r="A1574" t="s">
        <v>31</v>
      </c>
      <c r="B1574" t="s">
        <v>70</v>
      </c>
      <c r="C1574" s="1">
        <v>0.31692199269905802</v>
      </c>
    </row>
    <row r="1575" spans="1:3" x14ac:dyDescent="0.25">
      <c r="A1575" t="s">
        <v>31</v>
      </c>
      <c r="B1575" t="s">
        <v>72</v>
      </c>
      <c r="C1575" s="1">
        <v>0.30500751293055101</v>
      </c>
    </row>
    <row r="1576" spans="1:3" x14ac:dyDescent="0.25">
      <c r="A1576" t="s">
        <v>31</v>
      </c>
      <c r="B1576" t="s">
        <v>73</v>
      </c>
      <c r="C1576" s="1">
        <v>0.30822652028974101</v>
      </c>
    </row>
    <row r="1577" spans="1:3" x14ac:dyDescent="0.25">
      <c r="A1577" t="s">
        <v>31</v>
      </c>
      <c r="B1577" t="s">
        <v>74</v>
      </c>
      <c r="C1577" s="1">
        <v>0.321180288938545</v>
      </c>
    </row>
    <row r="1578" spans="1:3" x14ac:dyDescent="0.25">
      <c r="A1578" t="s">
        <v>31</v>
      </c>
      <c r="B1578" t="s">
        <v>75</v>
      </c>
      <c r="C1578" s="1">
        <v>0.31413349790371098</v>
      </c>
    </row>
    <row r="1579" spans="1:3" x14ac:dyDescent="0.25">
      <c r="A1579" t="s">
        <v>31</v>
      </c>
      <c r="B1579" t="s">
        <v>77</v>
      </c>
      <c r="C1579" s="1">
        <v>0.30590710563143397</v>
      </c>
    </row>
    <row r="1580" spans="1:3" x14ac:dyDescent="0.25">
      <c r="A1580" t="s">
        <v>31</v>
      </c>
      <c r="B1580" t="s">
        <v>78</v>
      </c>
      <c r="C1580" s="1">
        <v>0.303969908955385</v>
      </c>
    </row>
    <row r="1581" spans="1:3" x14ac:dyDescent="0.25">
      <c r="A1581" t="s">
        <v>31</v>
      </c>
      <c r="B1581" t="s">
        <v>79</v>
      </c>
      <c r="C1581" s="1">
        <v>0.31261351454064201</v>
      </c>
    </row>
    <row r="1582" spans="1:3" x14ac:dyDescent="0.25">
      <c r="A1582" t="s">
        <v>31</v>
      </c>
      <c r="B1582" t="s">
        <v>80</v>
      </c>
      <c r="C1582" s="1">
        <v>0.31553071513672798</v>
      </c>
    </row>
    <row r="1583" spans="1:3" x14ac:dyDescent="0.25">
      <c r="A1583" t="s">
        <v>31</v>
      </c>
      <c r="B1583" t="s">
        <v>82</v>
      </c>
      <c r="C1583" s="1">
        <v>0.31981139562205702</v>
      </c>
    </row>
    <row r="1584" spans="1:3" x14ac:dyDescent="0.25">
      <c r="A1584" t="s">
        <v>31</v>
      </c>
      <c r="B1584" t="s">
        <v>83</v>
      </c>
      <c r="C1584" s="1">
        <v>0.31190800070229802</v>
      </c>
    </row>
    <row r="1585" spans="1:3" x14ac:dyDescent="0.25">
      <c r="A1585" t="s">
        <v>31</v>
      </c>
      <c r="B1585" t="s">
        <v>85</v>
      </c>
      <c r="C1585" s="1">
        <v>0.32080917175726997</v>
      </c>
    </row>
    <row r="1586" spans="1:3" x14ac:dyDescent="0.25">
      <c r="A1586" t="s">
        <v>31</v>
      </c>
      <c r="B1586" t="s">
        <v>89</v>
      </c>
      <c r="C1586" s="1">
        <v>0.30852140195890498</v>
      </c>
    </row>
    <row r="1587" spans="1:3" x14ac:dyDescent="0.25">
      <c r="A1587" t="s">
        <v>31</v>
      </c>
      <c r="B1587" t="s">
        <v>90</v>
      </c>
      <c r="C1587" s="1">
        <v>0.30066831327347399</v>
      </c>
    </row>
    <row r="1588" spans="1:3" x14ac:dyDescent="0.25">
      <c r="A1588" t="s">
        <v>31</v>
      </c>
      <c r="B1588" t="s">
        <v>91</v>
      </c>
      <c r="C1588" s="1">
        <v>0.30943645732028302</v>
      </c>
    </row>
    <row r="1589" spans="1:3" x14ac:dyDescent="0.25">
      <c r="A1589" t="s">
        <v>31</v>
      </c>
      <c r="B1589" t="s">
        <v>94</v>
      </c>
      <c r="C1589" s="1">
        <v>0.30985664766868198</v>
      </c>
    </row>
    <row r="1590" spans="1:3" x14ac:dyDescent="0.25">
      <c r="A1590" t="s">
        <v>31</v>
      </c>
      <c r="B1590" t="s">
        <v>96</v>
      </c>
      <c r="C1590" s="1">
        <v>0.29708698800516498</v>
      </c>
    </row>
    <row r="1591" spans="1:3" x14ac:dyDescent="0.25">
      <c r="A1591" t="s">
        <v>31</v>
      </c>
      <c r="B1591" t="s">
        <v>97</v>
      </c>
      <c r="C1591" s="1">
        <v>0.30925234542017299</v>
      </c>
    </row>
    <row r="1592" spans="1:3" x14ac:dyDescent="0.25">
      <c r="A1592" t="s">
        <v>31</v>
      </c>
      <c r="B1592" t="s">
        <v>98</v>
      </c>
      <c r="C1592" s="1">
        <v>0.29687577567432399</v>
      </c>
    </row>
    <row r="1593" spans="1:3" x14ac:dyDescent="0.25">
      <c r="A1593" t="s">
        <v>31</v>
      </c>
      <c r="B1593" t="s">
        <v>99</v>
      </c>
      <c r="C1593" s="1">
        <v>0.30701270722428098</v>
      </c>
    </row>
    <row r="1594" spans="1:3" x14ac:dyDescent="0.25">
      <c r="A1594" t="s">
        <v>31</v>
      </c>
      <c r="B1594" t="s">
        <v>100</v>
      </c>
      <c r="C1594" s="1">
        <v>0.29228668252025802</v>
      </c>
    </row>
    <row r="1595" spans="1:3" x14ac:dyDescent="0.25">
      <c r="A1595" t="s">
        <v>31</v>
      </c>
      <c r="B1595" t="s">
        <v>102</v>
      </c>
      <c r="C1595" s="1">
        <v>0.30542321390391902</v>
      </c>
    </row>
    <row r="1596" spans="1:3" x14ac:dyDescent="0.25">
      <c r="A1596" t="s">
        <v>31</v>
      </c>
      <c r="B1596" t="s">
        <v>103</v>
      </c>
      <c r="C1596" s="1">
        <v>0.28983618349210399</v>
      </c>
    </row>
    <row r="1597" spans="1:3" x14ac:dyDescent="0.25">
      <c r="A1597" t="s">
        <v>32</v>
      </c>
      <c r="B1597" t="s">
        <v>33</v>
      </c>
      <c r="C1597" s="1">
        <v>0.31869288177742899</v>
      </c>
    </row>
    <row r="1598" spans="1:3" x14ac:dyDescent="0.25">
      <c r="A1598" t="s">
        <v>32</v>
      </c>
      <c r="B1598" t="s">
        <v>34</v>
      </c>
      <c r="C1598" s="1">
        <v>0.29480786913731</v>
      </c>
    </row>
    <row r="1599" spans="1:3" x14ac:dyDescent="0.25">
      <c r="A1599" t="s">
        <v>32</v>
      </c>
      <c r="B1599" t="s">
        <v>35</v>
      </c>
      <c r="C1599" s="1">
        <v>0.302979848040689</v>
      </c>
    </row>
    <row r="1600" spans="1:3" x14ac:dyDescent="0.25">
      <c r="A1600" t="s">
        <v>32</v>
      </c>
      <c r="B1600" t="s">
        <v>37</v>
      </c>
      <c r="C1600" s="1">
        <v>0.29372900305676403</v>
      </c>
    </row>
    <row r="1601" spans="1:3" x14ac:dyDescent="0.25">
      <c r="A1601" t="s">
        <v>32</v>
      </c>
      <c r="B1601" t="s">
        <v>40</v>
      </c>
      <c r="C1601" s="1">
        <v>0.29841975428321399</v>
      </c>
    </row>
    <row r="1602" spans="1:3" x14ac:dyDescent="0.25">
      <c r="A1602" t="s">
        <v>32</v>
      </c>
      <c r="B1602" t="s">
        <v>43</v>
      </c>
      <c r="C1602" s="1">
        <v>0.29477128173572897</v>
      </c>
    </row>
    <row r="1603" spans="1:3" x14ac:dyDescent="0.25">
      <c r="A1603" t="s">
        <v>32</v>
      </c>
      <c r="B1603" t="s">
        <v>44</v>
      </c>
      <c r="C1603" s="1">
        <v>0.29097350905012298</v>
      </c>
    </row>
    <row r="1604" spans="1:3" x14ac:dyDescent="0.25">
      <c r="A1604" t="s">
        <v>32</v>
      </c>
      <c r="B1604" t="s">
        <v>45</v>
      </c>
      <c r="C1604" s="1">
        <v>0.31193716685978701</v>
      </c>
    </row>
    <row r="1605" spans="1:3" x14ac:dyDescent="0.25">
      <c r="A1605" t="s">
        <v>32</v>
      </c>
      <c r="B1605" t="s">
        <v>47</v>
      </c>
      <c r="C1605" s="1">
        <v>0.30834981004291101</v>
      </c>
    </row>
    <row r="1606" spans="1:3" x14ac:dyDescent="0.25">
      <c r="A1606" t="s">
        <v>32</v>
      </c>
      <c r="B1606" t="s">
        <v>49</v>
      </c>
      <c r="C1606" s="1">
        <v>0.30232881410917201</v>
      </c>
    </row>
    <row r="1607" spans="1:3" x14ac:dyDescent="0.25">
      <c r="A1607" t="s">
        <v>32</v>
      </c>
      <c r="B1607" t="s">
        <v>50</v>
      </c>
      <c r="C1607" s="1">
        <v>0.32000177672995</v>
      </c>
    </row>
    <row r="1608" spans="1:3" x14ac:dyDescent="0.25">
      <c r="A1608" t="s">
        <v>32</v>
      </c>
      <c r="B1608" t="s">
        <v>51</v>
      </c>
      <c r="C1608" s="1">
        <v>0.324089257173581</v>
      </c>
    </row>
    <row r="1609" spans="1:3" x14ac:dyDescent="0.25">
      <c r="A1609" t="s">
        <v>32</v>
      </c>
      <c r="B1609" t="s">
        <v>52</v>
      </c>
      <c r="C1609" s="1">
        <v>0.289226007965799</v>
      </c>
    </row>
    <row r="1610" spans="1:3" x14ac:dyDescent="0.25">
      <c r="A1610" t="s">
        <v>32</v>
      </c>
      <c r="B1610" t="s">
        <v>53</v>
      </c>
      <c r="C1610" s="1">
        <v>0.29729672461310602</v>
      </c>
    </row>
    <row r="1611" spans="1:3" x14ac:dyDescent="0.25">
      <c r="A1611" t="s">
        <v>32</v>
      </c>
      <c r="B1611" t="s">
        <v>54</v>
      </c>
      <c r="C1611" s="1">
        <v>0.29407551470922799</v>
      </c>
    </row>
    <row r="1612" spans="1:3" x14ac:dyDescent="0.25">
      <c r="A1612" t="s">
        <v>32</v>
      </c>
      <c r="B1612" t="s">
        <v>55</v>
      </c>
      <c r="C1612" s="1">
        <v>0.313197375500328</v>
      </c>
    </row>
    <row r="1613" spans="1:3" x14ac:dyDescent="0.25">
      <c r="A1613" t="s">
        <v>32</v>
      </c>
      <c r="B1613" t="s">
        <v>56</v>
      </c>
      <c r="C1613" s="1">
        <v>0.29700359066167598</v>
      </c>
    </row>
    <row r="1614" spans="1:3" x14ac:dyDescent="0.25">
      <c r="A1614" t="s">
        <v>32</v>
      </c>
      <c r="B1614" t="s">
        <v>58</v>
      </c>
      <c r="C1614" s="1">
        <v>0.31580590069890602</v>
      </c>
    </row>
    <row r="1615" spans="1:3" x14ac:dyDescent="0.25">
      <c r="A1615" t="s">
        <v>32</v>
      </c>
      <c r="B1615" t="s">
        <v>59</v>
      </c>
      <c r="C1615" s="1">
        <v>0.31273485764202102</v>
      </c>
    </row>
    <row r="1616" spans="1:3" x14ac:dyDescent="0.25">
      <c r="A1616" t="s">
        <v>32</v>
      </c>
      <c r="B1616" t="s">
        <v>61</v>
      </c>
      <c r="C1616" s="1">
        <v>0.31842875816235799</v>
      </c>
    </row>
    <row r="1617" spans="1:3" x14ac:dyDescent="0.25">
      <c r="A1617" t="s">
        <v>32</v>
      </c>
      <c r="B1617" t="s">
        <v>62</v>
      </c>
      <c r="C1617" s="1">
        <v>0.30291173295310198</v>
      </c>
    </row>
    <row r="1618" spans="1:3" x14ac:dyDescent="0.25">
      <c r="A1618" t="s">
        <v>32</v>
      </c>
      <c r="B1618" t="s">
        <v>63</v>
      </c>
      <c r="C1618" s="1">
        <v>0.29878004703024302</v>
      </c>
    </row>
    <row r="1619" spans="1:3" x14ac:dyDescent="0.25">
      <c r="A1619" t="s">
        <v>32</v>
      </c>
      <c r="B1619" t="s">
        <v>64</v>
      </c>
      <c r="C1619" s="1">
        <v>0.3205036512694</v>
      </c>
    </row>
    <row r="1620" spans="1:3" x14ac:dyDescent="0.25">
      <c r="A1620" t="s">
        <v>32</v>
      </c>
      <c r="B1620" t="s">
        <v>65</v>
      </c>
      <c r="C1620" s="1">
        <v>0.32312235826867097</v>
      </c>
    </row>
    <row r="1621" spans="1:3" x14ac:dyDescent="0.25">
      <c r="A1621" t="s">
        <v>32</v>
      </c>
      <c r="B1621" t="s">
        <v>66</v>
      </c>
      <c r="C1621" s="1">
        <v>0.32368890798038602</v>
      </c>
    </row>
    <row r="1622" spans="1:3" x14ac:dyDescent="0.25">
      <c r="A1622" t="s">
        <v>32</v>
      </c>
      <c r="B1622" t="s">
        <v>67</v>
      </c>
      <c r="C1622" s="1">
        <v>0.32950330662609201</v>
      </c>
    </row>
    <row r="1623" spans="1:3" x14ac:dyDescent="0.25">
      <c r="A1623" t="s">
        <v>32</v>
      </c>
      <c r="B1623" t="s">
        <v>68</v>
      </c>
      <c r="C1623" s="1">
        <v>0.29649375353037999</v>
      </c>
    </row>
    <row r="1624" spans="1:3" x14ac:dyDescent="0.25">
      <c r="A1624" t="s">
        <v>32</v>
      </c>
      <c r="B1624" t="s">
        <v>69</v>
      </c>
      <c r="C1624" s="1">
        <v>0.31126608784617199</v>
      </c>
    </row>
    <row r="1625" spans="1:3" x14ac:dyDescent="0.25">
      <c r="A1625" t="s">
        <v>32</v>
      </c>
      <c r="B1625" t="s">
        <v>70</v>
      </c>
      <c r="C1625" s="1">
        <v>0.31977737020430602</v>
      </c>
    </row>
    <row r="1626" spans="1:3" x14ac:dyDescent="0.25">
      <c r="A1626" t="s">
        <v>32</v>
      </c>
      <c r="B1626" t="s">
        <v>72</v>
      </c>
      <c r="C1626" s="1">
        <v>0.32481529230339501</v>
      </c>
    </row>
    <row r="1627" spans="1:3" x14ac:dyDescent="0.25">
      <c r="A1627" t="s">
        <v>32</v>
      </c>
      <c r="B1627" t="s">
        <v>73</v>
      </c>
      <c r="C1627" s="1">
        <v>0.30387713984208498</v>
      </c>
    </row>
    <row r="1628" spans="1:3" x14ac:dyDescent="0.25">
      <c r="A1628" t="s">
        <v>32</v>
      </c>
      <c r="B1628" t="s">
        <v>74</v>
      </c>
      <c r="C1628" s="1">
        <v>0.30088476001068798</v>
      </c>
    </row>
    <row r="1629" spans="1:3" x14ac:dyDescent="0.25">
      <c r="A1629" t="s">
        <v>32</v>
      </c>
      <c r="B1629" t="s">
        <v>75</v>
      </c>
      <c r="C1629" s="1">
        <v>0.306249050807332</v>
      </c>
    </row>
    <row r="1630" spans="1:3" x14ac:dyDescent="0.25">
      <c r="A1630" t="s">
        <v>32</v>
      </c>
      <c r="B1630" t="s">
        <v>76</v>
      </c>
      <c r="C1630" s="1">
        <v>0.30246952568798902</v>
      </c>
    </row>
    <row r="1631" spans="1:3" x14ac:dyDescent="0.25">
      <c r="A1631" t="s">
        <v>32</v>
      </c>
      <c r="B1631" t="s">
        <v>78</v>
      </c>
      <c r="C1631" s="1">
        <v>0.31291613441200999</v>
      </c>
    </row>
    <row r="1632" spans="1:3" x14ac:dyDescent="0.25">
      <c r="A1632" t="s">
        <v>32</v>
      </c>
      <c r="B1632" t="s">
        <v>80</v>
      </c>
      <c r="C1632" s="1">
        <v>0.29026228141420701</v>
      </c>
    </row>
    <row r="1633" spans="1:3" x14ac:dyDescent="0.25">
      <c r="A1633" t="s">
        <v>32</v>
      </c>
      <c r="B1633" t="s">
        <v>83</v>
      </c>
      <c r="C1633" s="1">
        <v>0.29339902723788502</v>
      </c>
    </row>
    <row r="1634" spans="1:3" x14ac:dyDescent="0.25">
      <c r="A1634" t="s">
        <v>32</v>
      </c>
      <c r="B1634" t="s">
        <v>84</v>
      </c>
      <c r="C1634" s="1">
        <v>0.29386750919268601</v>
      </c>
    </row>
    <row r="1635" spans="1:3" x14ac:dyDescent="0.25">
      <c r="A1635" t="s">
        <v>32</v>
      </c>
      <c r="B1635" t="s">
        <v>85</v>
      </c>
      <c r="C1635" s="1">
        <v>0.30733056701169897</v>
      </c>
    </row>
    <row r="1636" spans="1:3" x14ac:dyDescent="0.25">
      <c r="A1636" t="s">
        <v>32</v>
      </c>
      <c r="B1636" t="s">
        <v>86</v>
      </c>
      <c r="C1636" s="1">
        <v>0.30337217003245998</v>
      </c>
    </row>
    <row r="1637" spans="1:3" x14ac:dyDescent="0.25">
      <c r="A1637" t="s">
        <v>32</v>
      </c>
      <c r="B1637" t="s">
        <v>88</v>
      </c>
      <c r="C1637" s="1">
        <v>0.291463843805017</v>
      </c>
    </row>
    <row r="1638" spans="1:3" x14ac:dyDescent="0.25">
      <c r="A1638" t="s">
        <v>32</v>
      </c>
      <c r="B1638" t="s">
        <v>89</v>
      </c>
      <c r="C1638" s="1">
        <v>0.310302577399935</v>
      </c>
    </row>
    <row r="1639" spans="1:3" x14ac:dyDescent="0.25">
      <c r="A1639" t="s">
        <v>32</v>
      </c>
      <c r="B1639" t="s">
        <v>91</v>
      </c>
      <c r="C1639" s="1">
        <v>0.29278981798141102</v>
      </c>
    </row>
    <row r="1640" spans="1:3" x14ac:dyDescent="0.25">
      <c r="A1640" t="s">
        <v>32</v>
      </c>
      <c r="B1640" t="s">
        <v>93</v>
      </c>
      <c r="C1640" s="1">
        <v>0.31565779537848798</v>
      </c>
    </row>
    <row r="1641" spans="1:3" x14ac:dyDescent="0.25">
      <c r="A1641" t="s">
        <v>32</v>
      </c>
      <c r="B1641" t="s">
        <v>94</v>
      </c>
      <c r="C1641" s="1">
        <v>0.31921096885443301</v>
      </c>
    </row>
    <row r="1642" spans="1:3" x14ac:dyDescent="0.25">
      <c r="A1642" t="s">
        <v>32</v>
      </c>
      <c r="B1642" t="s">
        <v>96</v>
      </c>
      <c r="C1642" s="1">
        <v>0.29045285332030202</v>
      </c>
    </row>
    <row r="1643" spans="1:3" x14ac:dyDescent="0.25">
      <c r="A1643" t="s">
        <v>32</v>
      </c>
      <c r="B1643" t="s">
        <v>97</v>
      </c>
      <c r="C1643" s="1">
        <v>0.32720969346259499</v>
      </c>
    </row>
    <row r="1644" spans="1:3" x14ac:dyDescent="0.25">
      <c r="A1644" t="s">
        <v>32</v>
      </c>
      <c r="B1644" t="s">
        <v>99</v>
      </c>
      <c r="C1644" s="1">
        <v>0.30223395503039802</v>
      </c>
    </row>
    <row r="1645" spans="1:3" x14ac:dyDescent="0.25">
      <c r="A1645" t="s">
        <v>32</v>
      </c>
      <c r="B1645" t="s">
        <v>101</v>
      </c>
      <c r="C1645" s="1">
        <v>0.29809478133370898</v>
      </c>
    </row>
    <row r="1646" spans="1:3" x14ac:dyDescent="0.25">
      <c r="A1646" t="s">
        <v>32</v>
      </c>
      <c r="B1646" t="s">
        <v>102</v>
      </c>
      <c r="C1646" s="1">
        <v>0.29498974331889999</v>
      </c>
    </row>
    <row r="1647" spans="1:3" x14ac:dyDescent="0.25">
      <c r="A1647" t="s">
        <v>33</v>
      </c>
      <c r="B1647" t="s">
        <v>34</v>
      </c>
      <c r="C1647" s="1">
        <v>0.32836586355373698</v>
      </c>
    </row>
    <row r="1648" spans="1:3" x14ac:dyDescent="0.25">
      <c r="A1648" t="s">
        <v>33</v>
      </c>
      <c r="B1648" t="s">
        <v>35</v>
      </c>
      <c r="C1648" s="1">
        <v>0.328112495167381</v>
      </c>
    </row>
    <row r="1649" spans="1:3" x14ac:dyDescent="0.25">
      <c r="A1649" t="s">
        <v>33</v>
      </c>
      <c r="B1649" t="s">
        <v>36</v>
      </c>
      <c r="C1649" s="1">
        <v>0.30839827080208798</v>
      </c>
    </row>
    <row r="1650" spans="1:3" x14ac:dyDescent="0.25">
      <c r="A1650" t="s">
        <v>33</v>
      </c>
      <c r="B1650" t="s">
        <v>37</v>
      </c>
      <c r="C1650" s="1">
        <v>0.33512364204627698</v>
      </c>
    </row>
    <row r="1651" spans="1:3" x14ac:dyDescent="0.25">
      <c r="A1651" t="s">
        <v>33</v>
      </c>
      <c r="B1651" t="s">
        <v>39</v>
      </c>
      <c r="C1651" s="1">
        <v>0.32095514868456099</v>
      </c>
    </row>
    <row r="1652" spans="1:3" x14ac:dyDescent="0.25">
      <c r="A1652" t="s">
        <v>33</v>
      </c>
      <c r="B1652" t="s">
        <v>40</v>
      </c>
      <c r="C1652" s="1">
        <v>0.314010107054983</v>
      </c>
    </row>
    <row r="1653" spans="1:3" x14ac:dyDescent="0.25">
      <c r="A1653" t="s">
        <v>33</v>
      </c>
      <c r="B1653" t="s">
        <v>42</v>
      </c>
      <c r="C1653" s="1">
        <v>0.32793263996669297</v>
      </c>
    </row>
    <row r="1654" spans="1:3" x14ac:dyDescent="0.25">
      <c r="A1654" t="s">
        <v>33</v>
      </c>
      <c r="B1654" t="s">
        <v>43</v>
      </c>
      <c r="C1654" s="1">
        <v>0.32598890386853302</v>
      </c>
    </row>
    <row r="1655" spans="1:3" x14ac:dyDescent="0.25">
      <c r="A1655" t="s">
        <v>33</v>
      </c>
      <c r="B1655" t="s">
        <v>44</v>
      </c>
      <c r="C1655" s="1">
        <v>0.32893478626032402</v>
      </c>
    </row>
    <row r="1656" spans="1:3" x14ac:dyDescent="0.25">
      <c r="A1656" t="s">
        <v>33</v>
      </c>
      <c r="B1656" t="s">
        <v>45</v>
      </c>
      <c r="C1656" s="1">
        <v>0.32690005995077498</v>
      </c>
    </row>
    <row r="1657" spans="1:3" x14ac:dyDescent="0.25">
      <c r="A1657" t="s">
        <v>33</v>
      </c>
      <c r="B1657" t="s">
        <v>47</v>
      </c>
      <c r="C1657" s="1">
        <v>0.331206824497077</v>
      </c>
    </row>
    <row r="1658" spans="1:3" x14ac:dyDescent="0.25">
      <c r="A1658" t="s">
        <v>33</v>
      </c>
      <c r="B1658" t="s">
        <v>48</v>
      </c>
      <c r="C1658" s="1">
        <v>0.29956580811720601</v>
      </c>
    </row>
    <row r="1659" spans="1:3" x14ac:dyDescent="0.25">
      <c r="A1659" t="s">
        <v>33</v>
      </c>
      <c r="B1659" t="s">
        <v>49</v>
      </c>
      <c r="C1659" s="1">
        <v>0.33069800662666099</v>
      </c>
    </row>
    <row r="1660" spans="1:3" x14ac:dyDescent="0.25">
      <c r="A1660" t="s">
        <v>33</v>
      </c>
      <c r="B1660" t="s">
        <v>50</v>
      </c>
      <c r="C1660" s="1">
        <v>0.34142527865071798</v>
      </c>
    </row>
    <row r="1661" spans="1:3" x14ac:dyDescent="0.25">
      <c r="A1661" t="s">
        <v>33</v>
      </c>
      <c r="B1661" t="s">
        <v>51</v>
      </c>
      <c r="C1661" s="1">
        <v>0.34029956953448498</v>
      </c>
    </row>
    <row r="1662" spans="1:3" x14ac:dyDescent="0.25">
      <c r="A1662" t="s">
        <v>33</v>
      </c>
      <c r="B1662" t="s">
        <v>52</v>
      </c>
      <c r="C1662" s="1">
        <v>0.30916664561821</v>
      </c>
    </row>
    <row r="1663" spans="1:3" x14ac:dyDescent="0.25">
      <c r="A1663" t="s">
        <v>33</v>
      </c>
      <c r="B1663" t="s">
        <v>53</v>
      </c>
      <c r="C1663" s="1">
        <v>0.32236757886447098</v>
      </c>
    </row>
    <row r="1664" spans="1:3" x14ac:dyDescent="0.25">
      <c r="A1664" t="s">
        <v>33</v>
      </c>
      <c r="B1664" t="s">
        <v>54</v>
      </c>
      <c r="C1664" s="1">
        <v>0.337595761862375</v>
      </c>
    </row>
    <row r="1665" spans="1:3" x14ac:dyDescent="0.25">
      <c r="A1665" t="s">
        <v>33</v>
      </c>
      <c r="B1665" t="s">
        <v>55</v>
      </c>
      <c r="C1665" s="1">
        <v>0.32637101936341101</v>
      </c>
    </row>
    <row r="1666" spans="1:3" x14ac:dyDescent="0.25">
      <c r="A1666" t="s">
        <v>33</v>
      </c>
      <c r="B1666" t="s">
        <v>56</v>
      </c>
      <c r="C1666" s="1">
        <v>0.30186901633304503</v>
      </c>
    </row>
    <row r="1667" spans="1:3" x14ac:dyDescent="0.25">
      <c r="A1667" t="s">
        <v>33</v>
      </c>
      <c r="B1667" t="s">
        <v>57</v>
      </c>
      <c r="C1667" s="1">
        <v>0.28983796195821798</v>
      </c>
    </row>
    <row r="1668" spans="1:3" x14ac:dyDescent="0.25">
      <c r="A1668" t="s">
        <v>33</v>
      </c>
      <c r="B1668" t="s">
        <v>58</v>
      </c>
      <c r="C1668" s="1">
        <v>0.33823904748769501</v>
      </c>
    </row>
    <row r="1669" spans="1:3" x14ac:dyDescent="0.25">
      <c r="A1669" t="s">
        <v>33</v>
      </c>
      <c r="B1669" t="s">
        <v>59</v>
      </c>
      <c r="C1669" s="1">
        <v>0.334614491326856</v>
      </c>
    </row>
    <row r="1670" spans="1:3" x14ac:dyDescent="0.25">
      <c r="A1670" t="s">
        <v>33</v>
      </c>
      <c r="B1670" t="s">
        <v>60</v>
      </c>
      <c r="C1670" s="1">
        <v>0.31619569666374098</v>
      </c>
    </row>
    <row r="1671" spans="1:3" x14ac:dyDescent="0.25">
      <c r="A1671" t="s">
        <v>33</v>
      </c>
      <c r="B1671" t="s">
        <v>61</v>
      </c>
      <c r="C1671" s="1">
        <v>0.33245160557407599</v>
      </c>
    </row>
    <row r="1672" spans="1:3" x14ac:dyDescent="0.25">
      <c r="A1672" t="s">
        <v>33</v>
      </c>
      <c r="B1672" t="s">
        <v>62</v>
      </c>
      <c r="C1672" s="1">
        <v>0.309238104810931</v>
      </c>
    </row>
    <row r="1673" spans="1:3" x14ac:dyDescent="0.25">
      <c r="A1673" t="s">
        <v>33</v>
      </c>
      <c r="B1673" t="s">
        <v>63</v>
      </c>
      <c r="C1673" s="1">
        <v>0.30421295078643601</v>
      </c>
    </row>
    <row r="1674" spans="1:3" x14ac:dyDescent="0.25">
      <c r="A1674" t="s">
        <v>33</v>
      </c>
      <c r="B1674" t="s">
        <v>64</v>
      </c>
      <c r="C1674" s="1">
        <v>0.34137221129629503</v>
      </c>
    </row>
    <row r="1675" spans="1:3" x14ac:dyDescent="0.25">
      <c r="A1675" t="s">
        <v>33</v>
      </c>
      <c r="B1675" t="s">
        <v>65</v>
      </c>
      <c r="C1675" s="1">
        <v>0.33914432910808101</v>
      </c>
    </row>
    <row r="1676" spans="1:3" x14ac:dyDescent="0.25">
      <c r="A1676" t="s">
        <v>33</v>
      </c>
      <c r="B1676" t="s">
        <v>66</v>
      </c>
      <c r="C1676" s="1">
        <v>0.34282978012263599</v>
      </c>
    </row>
    <row r="1677" spans="1:3" x14ac:dyDescent="0.25">
      <c r="A1677" t="s">
        <v>33</v>
      </c>
      <c r="B1677" t="s">
        <v>67</v>
      </c>
      <c r="C1677" s="1">
        <v>0.34538595764826502</v>
      </c>
    </row>
    <row r="1678" spans="1:3" x14ac:dyDescent="0.25">
      <c r="A1678" t="s">
        <v>33</v>
      </c>
      <c r="B1678" t="s">
        <v>68</v>
      </c>
      <c r="C1678" s="1">
        <v>0.30355090028975101</v>
      </c>
    </row>
    <row r="1679" spans="1:3" x14ac:dyDescent="0.25">
      <c r="A1679" t="s">
        <v>33</v>
      </c>
      <c r="B1679" t="s">
        <v>69</v>
      </c>
      <c r="C1679" s="1">
        <v>0.341024428157088</v>
      </c>
    </row>
    <row r="1680" spans="1:3" x14ac:dyDescent="0.25">
      <c r="A1680" t="s">
        <v>33</v>
      </c>
      <c r="B1680" t="s">
        <v>70</v>
      </c>
      <c r="C1680" s="1">
        <v>0.33931170222236001</v>
      </c>
    </row>
    <row r="1681" spans="1:3" x14ac:dyDescent="0.25">
      <c r="A1681" t="s">
        <v>33</v>
      </c>
      <c r="B1681" t="s">
        <v>71</v>
      </c>
      <c r="C1681" s="1">
        <v>0.29230930049368897</v>
      </c>
    </row>
    <row r="1682" spans="1:3" x14ac:dyDescent="0.25">
      <c r="A1682" t="s">
        <v>33</v>
      </c>
      <c r="B1682" t="s">
        <v>72</v>
      </c>
      <c r="C1682" s="1">
        <v>0.34386357444816301</v>
      </c>
    </row>
    <row r="1683" spans="1:3" x14ac:dyDescent="0.25">
      <c r="A1683" t="s">
        <v>33</v>
      </c>
      <c r="B1683" t="s">
        <v>73</v>
      </c>
      <c r="C1683" s="1">
        <v>0.34073619774860497</v>
      </c>
    </row>
    <row r="1684" spans="1:3" x14ac:dyDescent="0.25">
      <c r="A1684" t="s">
        <v>33</v>
      </c>
      <c r="B1684" t="s">
        <v>74</v>
      </c>
      <c r="C1684" s="1">
        <v>0.329300548157206</v>
      </c>
    </row>
    <row r="1685" spans="1:3" x14ac:dyDescent="0.25">
      <c r="A1685" t="s">
        <v>33</v>
      </c>
      <c r="B1685" t="s">
        <v>75</v>
      </c>
      <c r="C1685" s="1">
        <v>0.33167236249792997</v>
      </c>
    </row>
    <row r="1686" spans="1:3" x14ac:dyDescent="0.25">
      <c r="A1686" t="s">
        <v>33</v>
      </c>
      <c r="B1686" t="s">
        <v>76</v>
      </c>
      <c r="C1686" s="1">
        <v>0.31445764297422801</v>
      </c>
    </row>
    <row r="1687" spans="1:3" x14ac:dyDescent="0.25">
      <c r="A1687" t="s">
        <v>33</v>
      </c>
      <c r="B1687" t="s">
        <v>77</v>
      </c>
      <c r="C1687" s="1">
        <v>0.30810135945734501</v>
      </c>
    </row>
    <row r="1688" spans="1:3" x14ac:dyDescent="0.25">
      <c r="A1688" t="s">
        <v>33</v>
      </c>
      <c r="B1688" t="s">
        <v>78</v>
      </c>
      <c r="C1688" s="1">
        <v>0.33530401717910102</v>
      </c>
    </row>
    <row r="1689" spans="1:3" x14ac:dyDescent="0.25">
      <c r="A1689" t="s">
        <v>33</v>
      </c>
      <c r="B1689" t="s">
        <v>80</v>
      </c>
      <c r="C1689" s="1">
        <v>0.335196415103792</v>
      </c>
    </row>
    <row r="1690" spans="1:3" x14ac:dyDescent="0.25">
      <c r="A1690" t="s">
        <v>33</v>
      </c>
      <c r="B1690" t="s">
        <v>81</v>
      </c>
      <c r="C1690" s="1">
        <v>0.30622486734311299</v>
      </c>
    </row>
    <row r="1691" spans="1:3" x14ac:dyDescent="0.25">
      <c r="A1691" t="s">
        <v>33</v>
      </c>
      <c r="B1691" t="s">
        <v>83</v>
      </c>
      <c r="C1691" s="1">
        <v>0.320581756275925</v>
      </c>
    </row>
    <row r="1692" spans="1:3" x14ac:dyDescent="0.25">
      <c r="A1692" t="s">
        <v>33</v>
      </c>
      <c r="B1692" t="s">
        <v>84</v>
      </c>
      <c r="C1692" s="1">
        <v>0.30189270089081099</v>
      </c>
    </row>
    <row r="1693" spans="1:3" x14ac:dyDescent="0.25">
      <c r="A1693" t="s">
        <v>33</v>
      </c>
      <c r="B1693" t="s">
        <v>85</v>
      </c>
      <c r="C1693" s="1">
        <v>0.330828730934003</v>
      </c>
    </row>
    <row r="1694" spans="1:3" x14ac:dyDescent="0.25">
      <c r="A1694" t="s">
        <v>33</v>
      </c>
      <c r="B1694" t="s">
        <v>86</v>
      </c>
      <c r="C1694" s="1">
        <v>0.31649813961835099</v>
      </c>
    </row>
    <row r="1695" spans="1:3" x14ac:dyDescent="0.25">
      <c r="A1695" t="s">
        <v>33</v>
      </c>
      <c r="B1695" t="s">
        <v>88</v>
      </c>
      <c r="C1695" s="1">
        <v>0.32350632804053803</v>
      </c>
    </row>
    <row r="1696" spans="1:3" x14ac:dyDescent="0.25">
      <c r="A1696" t="s">
        <v>33</v>
      </c>
      <c r="B1696" t="s">
        <v>89</v>
      </c>
      <c r="C1696" s="1">
        <v>0.33861736537252801</v>
      </c>
    </row>
    <row r="1697" spans="1:3" x14ac:dyDescent="0.25">
      <c r="A1697" t="s">
        <v>33</v>
      </c>
      <c r="B1697" t="s">
        <v>90</v>
      </c>
      <c r="C1697" s="1">
        <v>0.30794484564151903</v>
      </c>
    </row>
    <row r="1698" spans="1:3" x14ac:dyDescent="0.25">
      <c r="A1698" t="s">
        <v>33</v>
      </c>
      <c r="B1698" t="s">
        <v>91</v>
      </c>
      <c r="C1698" s="1">
        <v>0.34095624404139402</v>
      </c>
    </row>
    <row r="1699" spans="1:3" x14ac:dyDescent="0.25">
      <c r="A1699" t="s">
        <v>33</v>
      </c>
      <c r="B1699" t="s">
        <v>92</v>
      </c>
      <c r="C1699" s="1">
        <v>0.297720998115244</v>
      </c>
    </row>
    <row r="1700" spans="1:3" x14ac:dyDescent="0.25">
      <c r="A1700" t="s">
        <v>33</v>
      </c>
      <c r="B1700" t="s">
        <v>93</v>
      </c>
      <c r="C1700" s="1">
        <v>0.32239697218333002</v>
      </c>
    </row>
    <row r="1701" spans="1:3" x14ac:dyDescent="0.25">
      <c r="A1701" t="s">
        <v>33</v>
      </c>
      <c r="B1701" t="s">
        <v>94</v>
      </c>
      <c r="C1701" s="1">
        <v>0.33639418247307201</v>
      </c>
    </row>
    <row r="1702" spans="1:3" x14ac:dyDescent="0.25">
      <c r="A1702" t="s">
        <v>33</v>
      </c>
      <c r="B1702" t="s">
        <v>95</v>
      </c>
      <c r="C1702" s="1">
        <v>0.32135973411762397</v>
      </c>
    </row>
    <row r="1703" spans="1:3" x14ac:dyDescent="0.25">
      <c r="A1703" t="s">
        <v>33</v>
      </c>
      <c r="B1703" t="s">
        <v>96</v>
      </c>
      <c r="C1703" s="1">
        <v>0.31617043510681597</v>
      </c>
    </row>
    <row r="1704" spans="1:3" x14ac:dyDescent="0.25">
      <c r="A1704" t="s">
        <v>33</v>
      </c>
      <c r="B1704" t="s">
        <v>97</v>
      </c>
      <c r="C1704" s="1">
        <v>0.33359577027366599</v>
      </c>
    </row>
    <row r="1705" spans="1:3" x14ac:dyDescent="0.25">
      <c r="A1705" t="s">
        <v>33</v>
      </c>
      <c r="B1705" t="s">
        <v>98</v>
      </c>
      <c r="C1705" s="1">
        <v>0.31723372680603401</v>
      </c>
    </row>
    <row r="1706" spans="1:3" x14ac:dyDescent="0.25">
      <c r="A1706" t="s">
        <v>33</v>
      </c>
      <c r="B1706" t="s">
        <v>99</v>
      </c>
      <c r="C1706" s="1">
        <v>0.32268758777468698</v>
      </c>
    </row>
    <row r="1707" spans="1:3" x14ac:dyDescent="0.25">
      <c r="A1707" t="s">
        <v>33</v>
      </c>
      <c r="B1707" t="s">
        <v>101</v>
      </c>
      <c r="C1707" s="1">
        <v>0.30715931434792598</v>
      </c>
    </row>
    <row r="1708" spans="1:3" x14ac:dyDescent="0.25">
      <c r="A1708" t="s">
        <v>33</v>
      </c>
      <c r="B1708" t="s">
        <v>102</v>
      </c>
      <c r="C1708" s="1">
        <v>0.312972503217614</v>
      </c>
    </row>
    <row r="1709" spans="1:3" x14ac:dyDescent="0.25">
      <c r="A1709" t="s">
        <v>34</v>
      </c>
      <c r="B1709" t="s">
        <v>35</v>
      </c>
      <c r="C1709" s="1">
        <v>0.31503947452363901</v>
      </c>
    </row>
    <row r="1710" spans="1:3" x14ac:dyDescent="0.25">
      <c r="A1710" t="s">
        <v>34</v>
      </c>
      <c r="B1710" t="s">
        <v>37</v>
      </c>
      <c r="C1710" s="1">
        <v>0.29653021105522398</v>
      </c>
    </row>
    <row r="1711" spans="1:3" x14ac:dyDescent="0.25">
      <c r="A1711" t="s">
        <v>34</v>
      </c>
      <c r="B1711" t="s">
        <v>39</v>
      </c>
      <c r="C1711" s="1">
        <v>0.29406064684508698</v>
      </c>
    </row>
    <row r="1712" spans="1:3" x14ac:dyDescent="0.25">
      <c r="A1712" t="s">
        <v>34</v>
      </c>
      <c r="B1712" t="s">
        <v>40</v>
      </c>
      <c r="C1712" s="1">
        <v>0.30603827738017197</v>
      </c>
    </row>
    <row r="1713" spans="1:3" x14ac:dyDescent="0.25">
      <c r="A1713" t="s">
        <v>34</v>
      </c>
      <c r="B1713" t="s">
        <v>42</v>
      </c>
      <c r="C1713" s="1">
        <v>0.305295111758138</v>
      </c>
    </row>
    <row r="1714" spans="1:3" x14ac:dyDescent="0.25">
      <c r="A1714" t="s">
        <v>34</v>
      </c>
      <c r="B1714" t="s">
        <v>43</v>
      </c>
      <c r="C1714" s="1">
        <v>0.29380322866062097</v>
      </c>
    </row>
    <row r="1715" spans="1:3" x14ac:dyDescent="0.25">
      <c r="A1715" t="s">
        <v>34</v>
      </c>
      <c r="B1715" t="s">
        <v>44</v>
      </c>
      <c r="C1715" s="1">
        <v>0.31074593498752701</v>
      </c>
    </row>
    <row r="1716" spans="1:3" x14ac:dyDescent="0.25">
      <c r="A1716" t="s">
        <v>34</v>
      </c>
      <c r="B1716" t="s">
        <v>45</v>
      </c>
      <c r="C1716" s="1">
        <v>0.30070637037539699</v>
      </c>
    </row>
    <row r="1717" spans="1:3" x14ac:dyDescent="0.25">
      <c r="A1717" t="s">
        <v>34</v>
      </c>
      <c r="B1717" t="s">
        <v>47</v>
      </c>
      <c r="C1717" s="1">
        <v>0.30196287058000498</v>
      </c>
    </row>
    <row r="1718" spans="1:3" x14ac:dyDescent="0.25">
      <c r="A1718" t="s">
        <v>34</v>
      </c>
      <c r="B1718" t="s">
        <v>48</v>
      </c>
      <c r="C1718" s="1">
        <v>0.29207011154881901</v>
      </c>
    </row>
    <row r="1719" spans="1:3" x14ac:dyDescent="0.25">
      <c r="A1719" t="s">
        <v>34</v>
      </c>
      <c r="B1719" t="s">
        <v>49</v>
      </c>
      <c r="C1719" s="1">
        <v>0.31812213169435</v>
      </c>
    </row>
    <row r="1720" spans="1:3" x14ac:dyDescent="0.25">
      <c r="A1720" t="s">
        <v>34</v>
      </c>
      <c r="B1720" t="s">
        <v>50</v>
      </c>
      <c r="C1720" s="1">
        <v>0.33790715437893898</v>
      </c>
    </row>
    <row r="1721" spans="1:3" x14ac:dyDescent="0.25">
      <c r="A1721" t="s">
        <v>34</v>
      </c>
      <c r="B1721" t="s">
        <v>51</v>
      </c>
      <c r="C1721" s="1">
        <v>0.33734613490604898</v>
      </c>
    </row>
    <row r="1722" spans="1:3" x14ac:dyDescent="0.25">
      <c r="A1722" t="s">
        <v>34</v>
      </c>
      <c r="B1722" t="s">
        <v>52</v>
      </c>
      <c r="C1722" s="1">
        <v>0.29794599892815699</v>
      </c>
    </row>
    <row r="1723" spans="1:3" x14ac:dyDescent="0.25">
      <c r="A1723" t="s">
        <v>34</v>
      </c>
      <c r="B1723" t="s">
        <v>54</v>
      </c>
      <c r="C1723" s="1">
        <v>0.29862229980717597</v>
      </c>
    </row>
    <row r="1724" spans="1:3" x14ac:dyDescent="0.25">
      <c r="A1724" t="s">
        <v>34</v>
      </c>
      <c r="B1724" t="s">
        <v>55</v>
      </c>
      <c r="C1724" s="1">
        <v>0.31502975175438203</v>
      </c>
    </row>
    <row r="1725" spans="1:3" x14ac:dyDescent="0.25">
      <c r="A1725" t="s">
        <v>34</v>
      </c>
      <c r="B1725" t="s">
        <v>56</v>
      </c>
      <c r="C1725" s="1">
        <v>0.28906456585050999</v>
      </c>
    </row>
    <row r="1726" spans="1:3" x14ac:dyDescent="0.25">
      <c r="A1726" t="s">
        <v>34</v>
      </c>
      <c r="B1726" t="s">
        <v>58</v>
      </c>
      <c r="C1726" s="1">
        <v>0.32998869677778198</v>
      </c>
    </row>
    <row r="1727" spans="1:3" x14ac:dyDescent="0.25">
      <c r="A1727" t="s">
        <v>34</v>
      </c>
      <c r="B1727" t="s">
        <v>59</v>
      </c>
      <c r="C1727" s="1">
        <v>0.32419952250015899</v>
      </c>
    </row>
    <row r="1728" spans="1:3" x14ac:dyDescent="0.25">
      <c r="A1728" t="s">
        <v>34</v>
      </c>
      <c r="B1728" t="s">
        <v>60</v>
      </c>
      <c r="C1728" s="1">
        <v>0.29021468507590897</v>
      </c>
    </row>
    <row r="1729" spans="1:3" x14ac:dyDescent="0.25">
      <c r="A1729" t="s">
        <v>34</v>
      </c>
      <c r="B1729" t="s">
        <v>61</v>
      </c>
      <c r="C1729" s="1">
        <v>0.31274922088846102</v>
      </c>
    </row>
    <row r="1730" spans="1:3" x14ac:dyDescent="0.25">
      <c r="A1730" t="s">
        <v>34</v>
      </c>
      <c r="B1730" t="s">
        <v>62</v>
      </c>
      <c r="C1730" s="1">
        <v>0.301148117177161</v>
      </c>
    </row>
    <row r="1731" spans="1:3" x14ac:dyDescent="0.25">
      <c r="A1731" t="s">
        <v>34</v>
      </c>
      <c r="B1731" t="s">
        <v>63</v>
      </c>
      <c r="C1731" s="1">
        <v>0.29832730198951801</v>
      </c>
    </row>
    <row r="1732" spans="1:3" x14ac:dyDescent="0.25">
      <c r="A1732" t="s">
        <v>34</v>
      </c>
      <c r="B1732" t="s">
        <v>64</v>
      </c>
      <c r="C1732" s="1">
        <v>0.32671499157422401</v>
      </c>
    </row>
    <row r="1733" spans="1:3" x14ac:dyDescent="0.25">
      <c r="A1733" t="s">
        <v>34</v>
      </c>
      <c r="B1733" t="s">
        <v>65</v>
      </c>
      <c r="C1733" s="1">
        <v>0.33126189951212498</v>
      </c>
    </row>
    <row r="1734" spans="1:3" x14ac:dyDescent="0.25">
      <c r="A1734" t="s">
        <v>34</v>
      </c>
      <c r="B1734" t="s">
        <v>66</v>
      </c>
      <c r="C1734" s="1">
        <v>0.33230840365595399</v>
      </c>
    </row>
    <row r="1735" spans="1:3" x14ac:dyDescent="0.25">
      <c r="A1735" t="s">
        <v>34</v>
      </c>
      <c r="B1735" t="s">
        <v>67</v>
      </c>
      <c r="C1735" s="1">
        <v>0.33567485683399001</v>
      </c>
    </row>
    <row r="1736" spans="1:3" x14ac:dyDescent="0.25">
      <c r="A1736" t="s">
        <v>34</v>
      </c>
      <c r="B1736" t="s">
        <v>68</v>
      </c>
      <c r="C1736" s="1">
        <v>0.29825218687238197</v>
      </c>
    </row>
    <row r="1737" spans="1:3" x14ac:dyDescent="0.25">
      <c r="A1737" t="s">
        <v>34</v>
      </c>
      <c r="B1737" t="s">
        <v>69</v>
      </c>
      <c r="C1737" s="1">
        <v>0.31379941607892903</v>
      </c>
    </row>
    <row r="1738" spans="1:3" x14ac:dyDescent="0.25">
      <c r="A1738" t="s">
        <v>34</v>
      </c>
      <c r="B1738" t="s">
        <v>70</v>
      </c>
      <c r="C1738" s="1">
        <v>0.32647972884547399</v>
      </c>
    </row>
    <row r="1739" spans="1:3" x14ac:dyDescent="0.25">
      <c r="A1739" t="s">
        <v>34</v>
      </c>
      <c r="B1739" t="s">
        <v>71</v>
      </c>
      <c r="C1739" s="1">
        <v>0.29540691544353198</v>
      </c>
    </row>
    <row r="1740" spans="1:3" x14ac:dyDescent="0.25">
      <c r="A1740" t="s">
        <v>34</v>
      </c>
      <c r="B1740" t="s">
        <v>72</v>
      </c>
      <c r="C1740" s="1">
        <v>0.33612178951458999</v>
      </c>
    </row>
    <row r="1741" spans="1:3" x14ac:dyDescent="0.25">
      <c r="A1741" t="s">
        <v>34</v>
      </c>
      <c r="B1741" t="s">
        <v>73</v>
      </c>
      <c r="C1741" s="1">
        <v>0.30155408534726602</v>
      </c>
    </row>
    <row r="1742" spans="1:3" x14ac:dyDescent="0.25">
      <c r="A1742" t="s">
        <v>34</v>
      </c>
      <c r="B1742" t="s">
        <v>74</v>
      </c>
      <c r="C1742" s="1">
        <v>0.30985748278782499</v>
      </c>
    </row>
    <row r="1743" spans="1:3" x14ac:dyDescent="0.25">
      <c r="A1743" t="s">
        <v>34</v>
      </c>
      <c r="B1743" t="s">
        <v>75</v>
      </c>
      <c r="C1743" s="1">
        <v>0.31924385875525202</v>
      </c>
    </row>
    <row r="1744" spans="1:3" x14ac:dyDescent="0.25">
      <c r="A1744" t="s">
        <v>34</v>
      </c>
      <c r="B1744" t="s">
        <v>76</v>
      </c>
      <c r="C1744" s="1">
        <v>0.31087401668606102</v>
      </c>
    </row>
    <row r="1745" spans="1:3" x14ac:dyDescent="0.25">
      <c r="A1745" t="s">
        <v>34</v>
      </c>
      <c r="B1745" t="s">
        <v>77</v>
      </c>
      <c r="C1745" s="1">
        <v>0.29709854634129601</v>
      </c>
    </row>
    <row r="1746" spans="1:3" x14ac:dyDescent="0.25">
      <c r="A1746" t="s">
        <v>34</v>
      </c>
      <c r="B1746" t="s">
        <v>78</v>
      </c>
      <c r="C1746" s="1">
        <v>0.32614063883827799</v>
      </c>
    </row>
    <row r="1747" spans="1:3" x14ac:dyDescent="0.25">
      <c r="A1747" t="s">
        <v>34</v>
      </c>
      <c r="B1747" t="s">
        <v>80</v>
      </c>
      <c r="C1747" s="1">
        <v>0.29824205957879801</v>
      </c>
    </row>
    <row r="1748" spans="1:3" x14ac:dyDescent="0.25">
      <c r="A1748" t="s">
        <v>34</v>
      </c>
      <c r="B1748" t="s">
        <v>81</v>
      </c>
      <c r="C1748" s="1">
        <v>0.30289040520347699</v>
      </c>
    </row>
    <row r="1749" spans="1:3" x14ac:dyDescent="0.25">
      <c r="A1749" t="s">
        <v>34</v>
      </c>
      <c r="B1749" t="s">
        <v>83</v>
      </c>
      <c r="C1749" s="1">
        <v>0.30413995559179902</v>
      </c>
    </row>
    <row r="1750" spans="1:3" x14ac:dyDescent="0.25">
      <c r="A1750" t="s">
        <v>34</v>
      </c>
      <c r="B1750" t="s">
        <v>85</v>
      </c>
      <c r="C1750" s="1">
        <v>0.31492894528958298</v>
      </c>
    </row>
    <row r="1751" spans="1:3" x14ac:dyDescent="0.25">
      <c r="A1751" t="s">
        <v>34</v>
      </c>
      <c r="B1751" t="s">
        <v>86</v>
      </c>
      <c r="C1751" s="1">
        <v>0.29892001571911098</v>
      </c>
    </row>
    <row r="1752" spans="1:3" x14ac:dyDescent="0.25">
      <c r="A1752" t="s">
        <v>34</v>
      </c>
      <c r="B1752" t="s">
        <v>88</v>
      </c>
      <c r="C1752" s="1">
        <v>0.30697929476507102</v>
      </c>
    </row>
    <row r="1753" spans="1:3" x14ac:dyDescent="0.25">
      <c r="A1753" t="s">
        <v>34</v>
      </c>
      <c r="B1753" t="s">
        <v>89</v>
      </c>
      <c r="C1753" s="1">
        <v>0.30974170188286998</v>
      </c>
    </row>
    <row r="1754" spans="1:3" x14ac:dyDescent="0.25">
      <c r="A1754" t="s">
        <v>34</v>
      </c>
      <c r="B1754" t="s">
        <v>90</v>
      </c>
      <c r="C1754" s="1">
        <v>0.298929155514706</v>
      </c>
    </row>
    <row r="1755" spans="1:3" x14ac:dyDescent="0.25">
      <c r="A1755" t="s">
        <v>34</v>
      </c>
      <c r="B1755" t="s">
        <v>91</v>
      </c>
      <c r="C1755" s="1">
        <v>0.29771470673424499</v>
      </c>
    </row>
    <row r="1756" spans="1:3" x14ac:dyDescent="0.25">
      <c r="A1756" t="s">
        <v>34</v>
      </c>
      <c r="B1756" t="s">
        <v>93</v>
      </c>
      <c r="C1756" s="1">
        <v>0.32386372796962098</v>
      </c>
    </row>
    <row r="1757" spans="1:3" x14ac:dyDescent="0.25">
      <c r="A1757" t="s">
        <v>34</v>
      </c>
      <c r="B1757" t="s">
        <v>94</v>
      </c>
      <c r="C1757" s="1">
        <v>0.32031047375268101</v>
      </c>
    </row>
    <row r="1758" spans="1:3" x14ac:dyDescent="0.25">
      <c r="A1758" t="s">
        <v>34</v>
      </c>
      <c r="B1758" t="s">
        <v>95</v>
      </c>
      <c r="C1758" s="1">
        <v>0.30570591258478802</v>
      </c>
    </row>
    <row r="1759" spans="1:3" x14ac:dyDescent="0.25">
      <c r="A1759" t="s">
        <v>34</v>
      </c>
      <c r="B1759" t="s">
        <v>96</v>
      </c>
      <c r="C1759" s="1">
        <v>0.29815047445543602</v>
      </c>
    </row>
    <row r="1760" spans="1:3" x14ac:dyDescent="0.25">
      <c r="A1760" t="s">
        <v>34</v>
      </c>
      <c r="B1760" t="s">
        <v>97</v>
      </c>
      <c r="C1760" s="1">
        <v>0.31898781804248799</v>
      </c>
    </row>
    <row r="1761" spans="1:3" x14ac:dyDescent="0.25">
      <c r="A1761" t="s">
        <v>34</v>
      </c>
      <c r="B1761" t="s">
        <v>98</v>
      </c>
      <c r="C1761" s="1">
        <v>0.30609019362378298</v>
      </c>
    </row>
    <row r="1762" spans="1:3" x14ac:dyDescent="0.25">
      <c r="A1762" t="s">
        <v>34</v>
      </c>
      <c r="B1762" t="s">
        <v>99</v>
      </c>
      <c r="C1762" s="1">
        <v>0.30011989966368202</v>
      </c>
    </row>
    <row r="1763" spans="1:3" x14ac:dyDescent="0.25">
      <c r="A1763" t="s">
        <v>34</v>
      </c>
      <c r="B1763" t="s">
        <v>101</v>
      </c>
      <c r="C1763" s="1">
        <v>0.29695472738871798</v>
      </c>
    </row>
    <row r="1764" spans="1:3" x14ac:dyDescent="0.25">
      <c r="A1764" t="s">
        <v>34</v>
      </c>
      <c r="B1764" t="s">
        <v>102</v>
      </c>
      <c r="C1764" s="1">
        <v>0.30760240890131002</v>
      </c>
    </row>
    <row r="1765" spans="1:3" x14ac:dyDescent="0.25">
      <c r="A1765" t="s">
        <v>35</v>
      </c>
      <c r="B1765" t="s">
        <v>36</v>
      </c>
      <c r="C1765" s="1">
        <v>0.30098962044837002</v>
      </c>
    </row>
    <row r="1766" spans="1:3" x14ac:dyDescent="0.25">
      <c r="A1766" t="s">
        <v>35</v>
      </c>
      <c r="B1766" t="s">
        <v>37</v>
      </c>
      <c r="C1766" s="1">
        <v>0.308572549204152</v>
      </c>
    </row>
    <row r="1767" spans="1:3" x14ac:dyDescent="0.25">
      <c r="A1767" t="s">
        <v>35</v>
      </c>
      <c r="B1767" t="s">
        <v>39</v>
      </c>
      <c r="C1767" s="1">
        <v>0.307885085241143</v>
      </c>
    </row>
    <row r="1768" spans="1:3" x14ac:dyDescent="0.25">
      <c r="A1768" t="s">
        <v>35</v>
      </c>
      <c r="B1768" t="s">
        <v>40</v>
      </c>
      <c r="C1768" s="1">
        <v>0.308225073234491</v>
      </c>
    </row>
    <row r="1769" spans="1:3" x14ac:dyDescent="0.25">
      <c r="A1769" t="s">
        <v>35</v>
      </c>
      <c r="B1769" t="s">
        <v>41</v>
      </c>
      <c r="C1769" s="1">
        <v>0.29425359657741501</v>
      </c>
    </row>
    <row r="1770" spans="1:3" x14ac:dyDescent="0.25">
      <c r="A1770" t="s">
        <v>35</v>
      </c>
      <c r="B1770" t="s">
        <v>42</v>
      </c>
      <c r="C1770" s="1">
        <v>0.31608972764579801</v>
      </c>
    </row>
    <row r="1771" spans="1:3" x14ac:dyDescent="0.25">
      <c r="A1771" t="s">
        <v>35</v>
      </c>
      <c r="B1771" t="s">
        <v>43</v>
      </c>
      <c r="C1771" s="1">
        <v>0.30508268516755499</v>
      </c>
    </row>
    <row r="1772" spans="1:3" x14ac:dyDescent="0.25">
      <c r="A1772" t="s">
        <v>35</v>
      </c>
      <c r="B1772" t="s">
        <v>44</v>
      </c>
      <c r="C1772" s="1">
        <v>0.31620989041969499</v>
      </c>
    </row>
    <row r="1773" spans="1:3" x14ac:dyDescent="0.25">
      <c r="A1773" t="s">
        <v>35</v>
      </c>
      <c r="B1773" t="s">
        <v>45</v>
      </c>
      <c r="C1773" s="1">
        <v>0.30890598217297399</v>
      </c>
    </row>
    <row r="1774" spans="1:3" x14ac:dyDescent="0.25">
      <c r="A1774" t="s">
        <v>35</v>
      </c>
      <c r="B1774" t="s">
        <v>47</v>
      </c>
      <c r="C1774" s="1">
        <v>0.31164213810312902</v>
      </c>
    </row>
    <row r="1775" spans="1:3" x14ac:dyDescent="0.25">
      <c r="A1775" t="s">
        <v>35</v>
      </c>
      <c r="B1775" t="s">
        <v>48</v>
      </c>
      <c r="C1775" s="1">
        <v>0.29831061761359201</v>
      </c>
    </row>
    <row r="1776" spans="1:3" x14ac:dyDescent="0.25">
      <c r="A1776" t="s">
        <v>35</v>
      </c>
      <c r="B1776" t="s">
        <v>49</v>
      </c>
      <c r="C1776" s="1">
        <v>0.31732961542093402</v>
      </c>
    </row>
    <row r="1777" spans="1:3" x14ac:dyDescent="0.25">
      <c r="A1777" t="s">
        <v>35</v>
      </c>
      <c r="B1777" t="s">
        <v>50</v>
      </c>
      <c r="C1777" s="1">
        <v>0.33308325550499301</v>
      </c>
    </row>
    <row r="1778" spans="1:3" x14ac:dyDescent="0.25">
      <c r="A1778" t="s">
        <v>35</v>
      </c>
      <c r="B1778" t="s">
        <v>51</v>
      </c>
      <c r="C1778" s="1">
        <v>0.33450963855378302</v>
      </c>
    </row>
    <row r="1779" spans="1:3" x14ac:dyDescent="0.25">
      <c r="A1779" t="s">
        <v>35</v>
      </c>
      <c r="B1779" t="s">
        <v>52</v>
      </c>
      <c r="C1779" s="1">
        <v>0.30259422894766203</v>
      </c>
    </row>
    <row r="1780" spans="1:3" x14ac:dyDescent="0.25">
      <c r="A1780" t="s">
        <v>35</v>
      </c>
      <c r="B1780" t="s">
        <v>53</v>
      </c>
      <c r="C1780" s="1">
        <v>0.30034455372545898</v>
      </c>
    </row>
    <row r="1781" spans="1:3" x14ac:dyDescent="0.25">
      <c r="A1781" t="s">
        <v>35</v>
      </c>
      <c r="B1781" t="s">
        <v>54</v>
      </c>
      <c r="C1781" s="1">
        <v>0.31001210511411098</v>
      </c>
    </row>
    <row r="1782" spans="1:3" x14ac:dyDescent="0.25">
      <c r="A1782" t="s">
        <v>35</v>
      </c>
      <c r="B1782" t="s">
        <v>55</v>
      </c>
      <c r="C1782" s="1">
        <v>0.31740624851558202</v>
      </c>
    </row>
    <row r="1783" spans="1:3" x14ac:dyDescent="0.25">
      <c r="A1783" t="s">
        <v>35</v>
      </c>
      <c r="B1783" t="s">
        <v>56</v>
      </c>
      <c r="C1783" s="1">
        <v>0.29768090421703802</v>
      </c>
    </row>
    <row r="1784" spans="1:3" x14ac:dyDescent="0.25">
      <c r="A1784" t="s">
        <v>35</v>
      </c>
      <c r="B1784" t="s">
        <v>57</v>
      </c>
      <c r="C1784" s="1">
        <v>0.29309002175600601</v>
      </c>
    </row>
    <row r="1785" spans="1:3" x14ac:dyDescent="0.25">
      <c r="A1785" t="s">
        <v>35</v>
      </c>
      <c r="B1785" t="s">
        <v>58</v>
      </c>
      <c r="C1785" s="1">
        <v>0.32826314139396201</v>
      </c>
    </row>
    <row r="1786" spans="1:3" x14ac:dyDescent="0.25">
      <c r="A1786" t="s">
        <v>35</v>
      </c>
      <c r="B1786" t="s">
        <v>59</v>
      </c>
      <c r="C1786" s="1">
        <v>0.32137677401517101</v>
      </c>
    </row>
    <row r="1787" spans="1:3" x14ac:dyDescent="0.25">
      <c r="A1787" t="s">
        <v>35</v>
      </c>
      <c r="B1787" t="s">
        <v>60</v>
      </c>
      <c r="C1787" s="1">
        <v>0.307017965505958</v>
      </c>
    </row>
    <row r="1788" spans="1:3" x14ac:dyDescent="0.25">
      <c r="A1788" t="s">
        <v>35</v>
      </c>
      <c r="B1788" t="s">
        <v>61</v>
      </c>
      <c r="C1788" s="1">
        <v>0.31718399764088601</v>
      </c>
    </row>
    <row r="1789" spans="1:3" x14ac:dyDescent="0.25">
      <c r="A1789" t="s">
        <v>35</v>
      </c>
      <c r="B1789" t="s">
        <v>62</v>
      </c>
      <c r="C1789" s="1">
        <v>0.30495334416493503</v>
      </c>
    </row>
    <row r="1790" spans="1:3" x14ac:dyDescent="0.25">
      <c r="A1790" t="s">
        <v>35</v>
      </c>
      <c r="B1790" t="s">
        <v>63</v>
      </c>
      <c r="C1790" s="1">
        <v>0.30152559220161901</v>
      </c>
    </row>
    <row r="1791" spans="1:3" x14ac:dyDescent="0.25">
      <c r="A1791" t="s">
        <v>35</v>
      </c>
      <c r="B1791" t="s">
        <v>64</v>
      </c>
      <c r="C1791" s="1">
        <v>0.32847952190938001</v>
      </c>
    </row>
    <row r="1792" spans="1:3" x14ac:dyDescent="0.25">
      <c r="A1792" t="s">
        <v>35</v>
      </c>
      <c r="B1792" t="s">
        <v>65</v>
      </c>
      <c r="C1792" s="1">
        <v>0.33048474976238601</v>
      </c>
    </row>
    <row r="1793" spans="1:3" x14ac:dyDescent="0.25">
      <c r="A1793" t="s">
        <v>35</v>
      </c>
      <c r="B1793" t="s">
        <v>66</v>
      </c>
      <c r="C1793" s="1">
        <v>0.33184731625679598</v>
      </c>
    </row>
    <row r="1794" spans="1:3" x14ac:dyDescent="0.25">
      <c r="A1794" t="s">
        <v>35</v>
      </c>
      <c r="B1794" t="s">
        <v>67</v>
      </c>
      <c r="C1794" s="1">
        <v>0.33592328253897102</v>
      </c>
    </row>
    <row r="1795" spans="1:3" x14ac:dyDescent="0.25">
      <c r="A1795" t="s">
        <v>35</v>
      </c>
      <c r="B1795" t="s">
        <v>68</v>
      </c>
      <c r="C1795" s="1">
        <v>0.29896442400197498</v>
      </c>
    </row>
    <row r="1796" spans="1:3" x14ac:dyDescent="0.25">
      <c r="A1796" t="s">
        <v>35</v>
      </c>
      <c r="B1796" t="s">
        <v>69</v>
      </c>
      <c r="C1796" s="1">
        <v>0.31740992782281902</v>
      </c>
    </row>
    <row r="1797" spans="1:3" x14ac:dyDescent="0.25">
      <c r="A1797" t="s">
        <v>35</v>
      </c>
      <c r="B1797" t="s">
        <v>70</v>
      </c>
      <c r="C1797" s="1">
        <v>0.325244157772975</v>
      </c>
    </row>
    <row r="1798" spans="1:3" x14ac:dyDescent="0.25">
      <c r="A1798" t="s">
        <v>35</v>
      </c>
      <c r="B1798" t="s">
        <v>71</v>
      </c>
      <c r="C1798" s="1">
        <v>0.30949048050802103</v>
      </c>
    </row>
    <row r="1799" spans="1:3" x14ac:dyDescent="0.25">
      <c r="A1799" t="s">
        <v>35</v>
      </c>
      <c r="B1799" t="s">
        <v>72</v>
      </c>
      <c r="C1799" s="1">
        <v>0.33507015869192103</v>
      </c>
    </row>
    <row r="1800" spans="1:3" x14ac:dyDescent="0.25">
      <c r="A1800" t="s">
        <v>35</v>
      </c>
      <c r="B1800" t="s">
        <v>73</v>
      </c>
      <c r="C1800" s="1">
        <v>0.311197434000481</v>
      </c>
    </row>
    <row r="1801" spans="1:3" x14ac:dyDescent="0.25">
      <c r="A1801" t="s">
        <v>35</v>
      </c>
      <c r="B1801" t="s">
        <v>74</v>
      </c>
      <c r="C1801" s="1">
        <v>0.31104874491469398</v>
      </c>
    </row>
    <row r="1802" spans="1:3" x14ac:dyDescent="0.25">
      <c r="A1802" t="s">
        <v>35</v>
      </c>
      <c r="B1802" t="s">
        <v>75</v>
      </c>
      <c r="C1802" s="1">
        <v>0.31827695308338799</v>
      </c>
    </row>
    <row r="1803" spans="1:3" x14ac:dyDescent="0.25">
      <c r="A1803" t="s">
        <v>35</v>
      </c>
      <c r="B1803" t="s">
        <v>76</v>
      </c>
      <c r="C1803" s="1">
        <v>0.31117305109708998</v>
      </c>
    </row>
    <row r="1804" spans="1:3" x14ac:dyDescent="0.25">
      <c r="A1804" t="s">
        <v>35</v>
      </c>
      <c r="B1804" t="s">
        <v>77</v>
      </c>
      <c r="C1804" s="1">
        <v>0.30763061935629499</v>
      </c>
    </row>
    <row r="1805" spans="1:3" x14ac:dyDescent="0.25">
      <c r="A1805" t="s">
        <v>35</v>
      </c>
      <c r="B1805" t="s">
        <v>78</v>
      </c>
      <c r="C1805" s="1">
        <v>0.32424289457341499</v>
      </c>
    </row>
    <row r="1806" spans="1:3" x14ac:dyDescent="0.25">
      <c r="A1806" t="s">
        <v>35</v>
      </c>
      <c r="B1806" t="s">
        <v>80</v>
      </c>
      <c r="C1806" s="1">
        <v>0.31062228546632598</v>
      </c>
    </row>
    <row r="1807" spans="1:3" x14ac:dyDescent="0.25">
      <c r="A1807" t="s">
        <v>35</v>
      </c>
      <c r="B1807" t="s">
        <v>81</v>
      </c>
      <c r="C1807" s="1">
        <v>0.30781726467505699</v>
      </c>
    </row>
    <row r="1808" spans="1:3" x14ac:dyDescent="0.25">
      <c r="A1808" t="s">
        <v>35</v>
      </c>
      <c r="B1808" t="s">
        <v>83</v>
      </c>
      <c r="C1808" s="1">
        <v>0.316642049431474</v>
      </c>
    </row>
    <row r="1809" spans="1:3" x14ac:dyDescent="0.25">
      <c r="A1809" t="s">
        <v>35</v>
      </c>
      <c r="B1809" t="s">
        <v>84</v>
      </c>
      <c r="C1809" s="1">
        <v>0.298590995353268</v>
      </c>
    </row>
    <row r="1810" spans="1:3" x14ac:dyDescent="0.25">
      <c r="A1810" t="s">
        <v>35</v>
      </c>
      <c r="B1810" t="s">
        <v>85</v>
      </c>
      <c r="C1810" s="1">
        <v>0.31711270584977902</v>
      </c>
    </row>
    <row r="1811" spans="1:3" x14ac:dyDescent="0.25">
      <c r="A1811" t="s">
        <v>35</v>
      </c>
      <c r="B1811" t="s">
        <v>86</v>
      </c>
      <c r="C1811" s="1">
        <v>0.30711116088551199</v>
      </c>
    </row>
    <row r="1812" spans="1:3" x14ac:dyDescent="0.25">
      <c r="A1812" t="s">
        <v>35</v>
      </c>
      <c r="B1812" t="s">
        <v>88</v>
      </c>
      <c r="C1812" s="1">
        <v>0.31011952276683602</v>
      </c>
    </row>
    <row r="1813" spans="1:3" x14ac:dyDescent="0.25">
      <c r="A1813" t="s">
        <v>35</v>
      </c>
      <c r="B1813" t="s">
        <v>89</v>
      </c>
      <c r="C1813" s="1">
        <v>0.31609200108972801</v>
      </c>
    </row>
    <row r="1814" spans="1:3" x14ac:dyDescent="0.25">
      <c r="A1814" t="s">
        <v>35</v>
      </c>
      <c r="B1814" t="s">
        <v>90</v>
      </c>
      <c r="C1814" s="1">
        <v>0.312365690995488</v>
      </c>
    </row>
    <row r="1815" spans="1:3" x14ac:dyDescent="0.25">
      <c r="A1815" t="s">
        <v>35</v>
      </c>
      <c r="B1815" t="s">
        <v>91</v>
      </c>
      <c r="C1815" s="1">
        <v>0.30866747543712603</v>
      </c>
    </row>
    <row r="1816" spans="1:3" x14ac:dyDescent="0.25">
      <c r="A1816" t="s">
        <v>35</v>
      </c>
      <c r="B1816" t="s">
        <v>92</v>
      </c>
      <c r="C1816" s="1">
        <v>0.301011271803582</v>
      </c>
    </row>
    <row r="1817" spans="1:3" x14ac:dyDescent="0.25">
      <c r="A1817" t="s">
        <v>35</v>
      </c>
      <c r="B1817" t="s">
        <v>93</v>
      </c>
      <c r="C1817" s="1">
        <v>0.32277167955373698</v>
      </c>
    </row>
    <row r="1818" spans="1:3" x14ac:dyDescent="0.25">
      <c r="A1818" t="s">
        <v>35</v>
      </c>
      <c r="B1818" t="s">
        <v>94</v>
      </c>
      <c r="C1818" s="1">
        <v>0.32454021883967799</v>
      </c>
    </row>
    <row r="1819" spans="1:3" x14ac:dyDescent="0.25">
      <c r="A1819" t="s">
        <v>35</v>
      </c>
      <c r="B1819" t="s">
        <v>95</v>
      </c>
      <c r="C1819" s="1">
        <v>0.31113828950942002</v>
      </c>
    </row>
    <row r="1820" spans="1:3" x14ac:dyDescent="0.25">
      <c r="A1820" t="s">
        <v>35</v>
      </c>
      <c r="B1820" t="s">
        <v>96</v>
      </c>
      <c r="C1820" s="1">
        <v>0.31028185798557101</v>
      </c>
    </row>
    <row r="1821" spans="1:3" x14ac:dyDescent="0.25">
      <c r="A1821" t="s">
        <v>35</v>
      </c>
      <c r="B1821" t="s">
        <v>97</v>
      </c>
      <c r="C1821" s="1">
        <v>0.32278725214083898</v>
      </c>
    </row>
    <row r="1822" spans="1:3" x14ac:dyDescent="0.25">
      <c r="A1822" t="s">
        <v>35</v>
      </c>
      <c r="B1822" t="s">
        <v>98</v>
      </c>
      <c r="C1822" s="1">
        <v>0.31451155935755098</v>
      </c>
    </row>
    <row r="1823" spans="1:3" x14ac:dyDescent="0.25">
      <c r="A1823" t="s">
        <v>35</v>
      </c>
      <c r="B1823" t="s">
        <v>99</v>
      </c>
      <c r="C1823" s="1">
        <v>0.30554862028558699</v>
      </c>
    </row>
    <row r="1824" spans="1:3" x14ac:dyDescent="0.25">
      <c r="A1824" t="s">
        <v>35</v>
      </c>
      <c r="B1824" t="s">
        <v>101</v>
      </c>
      <c r="C1824" s="1">
        <v>0.29775394327565202</v>
      </c>
    </row>
    <row r="1825" spans="1:3" x14ac:dyDescent="0.25">
      <c r="A1825" t="s">
        <v>35</v>
      </c>
      <c r="B1825" t="s">
        <v>102</v>
      </c>
      <c r="C1825" s="1">
        <v>0.30951645727302901</v>
      </c>
    </row>
    <row r="1826" spans="1:3" x14ac:dyDescent="0.25">
      <c r="A1826" t="s">
        <v>35</v>
      </c>
      <c r="B1826" t="s">
        <v>103</v>
      </c>
      <c r="C1826" s="1">
        <v>0.30278024961733202</v>
      </c>
    </row>
    <row r="1827" spans="1:3" x14ac:dyDescent="0.25">
      <c r="A1827" t="s">
        <v>36</v>
      </c>
      <c r="B1827" t="s">
        <v>37</v>
      </c>
      <c r="C1827" s="1">
        <v>0.29673895105150599</v>
      </c>
    </row>
    <row r="1828" spans="1:3" x14ac:dyDescent="0.25">
      <c r="A1828" t="s">
        <v>36</v>
      </c>
      <c r="B1828" t="s">
        <v>39</v>
      </c>
      <c r="C1828" s="1">
        <v>0.292801880623342</v>
      </c>
    </row>
    <row r="1829" spans="1:3" x14ac:dyDescent="0.25">
      <c r="A1829" t="s">
        <v>36</v>
      </c>
      <c r="B1829" t="s">
        <v>40</v>
      </c>
      <c r="C1829" s="1">
        <v>0.30637809813399702</v>
      </c>
    </row>
    <row r="1830" spans="1:3" x14ac:dyDescent="0.25">
      <c r="A1830" t="s">
        <v>36</v>
      </c>
      <c r="B1830" t="s">
        <v>41</v>
      </c>
      <c r="C1830" s="1">
        <v>0.29805668044681199</v>
      </c>
    </row>
    <row r="1831" spans="1:3" x14ac:dyDescent="0.25">
      <c r="A1831" t="s">
        <v>36</v>
      </c>
      <c r="B1831" t="s">
        <v>43</v>
      </c>
      <c r="C1831" s="1">
        <v>0.29274417339975201</v>
      </c>
    </row>
    <row r="1832" spans="1:3" x14ac:dyDescent="0.25">
      <c r="A1832" t="s">
        <v>36</v>
      </c>
      <c r="B1832" t="s">
        <v>45</v>
      </c>
      <c r="C1832" s="1">
        <v>0.31397771945817199</v>
      </c>
    </row>
    <row r="1833" spans="1:3" x14ac:dyDescent="0.25">
      <c r="A1833" t="s">
        <v>36</v>
      </c>
      <c r="B1833" t="s">
        <v>47</v>
      </c>
      <c r="C1833" s="1">
        <v>0.28938164045083198</v>
      </c>
    </row>
    <row r="1834" spans="1:3" x14ac:dyDescent="0.25">
      <c r="A1834" t="s">
        <v>36</v>
      </c>
      <c r="B1834" t="s">
        <v>48</v>
      </c>
      <c r="C1834" s="1">
        <v>0.291270168731874</v>
      </c>
    </row>
    <row r="1835" spans="1:3" x14ac:dyDescent="0.25">
      <c r="A1835" t="s">
        <v>36</v>
      </c>
      <c r="B1835" t="s">
        <v>49</v>
      </c>
      <c r="C1835" s="1">
        <v>0.30178090919691303</v>
      </c>
    </row>
    <row r="1836" spans="1:3" x14ac:dyDescent="0.25">
      <c r="A1836" t="s">
        <v>36</v>
      </c>
      <c r="B1836" t="s">
        <v>50</v>
      </c>
      <c r="C1836" s="1">
        <v>0.31385646258468203</v>
      </c>
    </row>
    <row r="1837" spans="1:3" x14ac:dyDescent="0.25">
      <c r="A1837" t="s">
        <v>36</v>
      </c>
      <c r="B1837" t="s">
        <v>51</v>
      </c>
      <c r="C1837" s="1">
        <v>0.32090995896432101</v>
      </c>
    </row>
    <row r="1838" spans="1:3" x14ac:dyDescent="0.25">
      <c r="A1838" t="s">
        <v>36</v>
      </c>
      <c r="B1838" t="s">
        <v>53</v>
      </c>
      <c r="C1838" s="1">
        <v>0.30260430576673297</v>
      </c>
    </row>
    <row r="1839" spans="1:3" x14ac:dyDescent="0.25">
      <c r="A1839" t="s">
        <v>36</v>
      </c>
      <c r="B1839" t="s">
        <v>54</v>
      </c>
      <c r="C1839" s="1">
        <v>0.29250891430298198</v>
      </c>
    </row>
    <row r="1840" spans="1:3" x14ac:dyDescent="0.25">
      <c r="A1840" t="s">
        <v>36</v>
      </c>
      <c r="B1840" t="s">
        <v>55</v>
      </c>
      <c r="C1840" s="1">
        <v>0.31898503036532899</v>
      </c>
    </row>
    <row r="1841" spans="1:3" x14ac:dyDescent="0.25">
      <c r="A1841" t="s">
        <v>36</v>
      </c>
      <c r="B1841" t="s">
        <v>56</v>
      </c>
      <c r="C1841" s="1">
        <v>0.30911043316331499</v>
      </c>
    </row>
    <row r="1842" spans="1:3" x14ac:dyDescent="0.25">
      <c r="A1842" t="s">
        <v>36</v>
      </c>
      <c r="B1842" t="s">
        <v>58</v>
      </c>
      <c r="C1842" s="1">
        <v>0.31517426007400401</v>
      </c>
    </row>
    <row r="1843" spans="1:3" x14ac:dyDescent="0.25">
      <c r="A1843" t="s">
        <v>36</v>
      </c>
      <c r="B1843" t="s">
        <v>59</v>
      </c>
      <c r="C1843" s="1">
        <v>0.31246630103328699</v>
      </c>
    </row>
    <row r="1844" spans="1:3" x14ac:dyDescent="0.25">
      <c r="A1844" t="s">
        <v>36</v>
      </c>
      <c r="B1844" t="s">
        <v>60</v>
      </c>
      <c r="C1844" s="1">
        <v>0.30095138501461399</v>
      </c>
    </row>
    <row r="1845" spans="1:3" x14ac:dyDescent="0.25">
      <c r="A1845" t="s">
        <v>36</v>
      </c>
      <c r="B1845" t="s">
        <v>61</v>
      </c>
      <c r="C1845" s="1">
        <v>0.31989750808046202</v>
      </c>
    </row>
    <row r="1846" spans="1:3" x14ac:dyDescent="0.25">
      <c r="A1846" t="s">
        <v>36</v>
      </c>
      <c r="B1846" t="s">
        <v>62</v>
      </c>
      <c r="C1846" s="1">
        <v>0.31492721515405397</v>
      </c>
    </row>
    <row r="1847" spans="1:3" x14ac:dyDescent="0.25">
      <c r="A1847" t="s">
        <v>36</v>
      </c>
      <c r="B1847" t="s">
        <v>63</v>
      </c>
      <c r="C1847" s="1">
        <v>0.309254157111371</v>
      </c>
    </row>
    <row r="1848" spans="1:3" x14ac:dyDescent="0.25">
      <c r="A1848" t="s">
        <v>36</v>
      </c>
      <c r="B1848" t="s">
        <v>64</v>
      </c>
      <c r="C1848" s="1">
        <v>0.31882319323694602</v>
      </c>
    </row>
    <row r="1849" spans="1:3" x14ac:dyDescent="0.25">
      <c r="A1849" t="s">
        <v>36</v>
      </c>
      <c r="B1849" t="s">
        <v>65</v>
      </c>
      <c r="C1849" s="1">
        <v>0.32306250374467699</v>
      </c>
    </row>
    <row r="1850" spans="1:3" x14ac:dyDescent="0.25">
      <c r="A1850" t="s">
        <v>36</v>
      </c>
      <c r="B1850" t="s">
        <v>66</v>
      </c>
      <c r="C1850" s="1">
        <v>0.32206200719700001</v>
      </c>
    </row>
    <row r="1851" spans="1:3" x14ac:dyDescent="0.25">
      <c r="A1851" t="s">
        <v>36</v>
      </c>
      <c r="B1851" t="s">
        <v>67</v>
      </c>
      <c r="C1851" s="1">
        <v>0.32415329200762399</v>
      </c>
    </row>
    <row r="1852" spans="1:3" x14ac:dyDescent="0.25">
      <c r="A1852" t="s">
        <v>36</v>
      </c>
      <c r="B1852" t="s">
        <v>68</v>
      </c>
      <c r="C1852" s="1">
        <v>0.30181647080207302</v>
      </c>
    </row>
    <row r="1853" spans="1:3" x14ac:dyDescent="0.25">
      <c r="A1853" t="s">
        <v>36</v>
      </c>
      <c r="B1853" t="s">
        <v>69</v>
      </c>
      <c r="C1853" s="1">
        <v>0.31106320380319402</v>
      </c>
    </row>
    <row r="1854" spans="1:3" x14ac:dyDescent="0.25">
      <c r="A1854" t="s">
        <v>36</v>
      </c>
      <c r="B1854" t="s">
        <v>70</v>
      </c>
      <c r="C1854" s="1">
        <v>0.31774259820149298</v>
      </c>
    </row>
    <row r="1855" spans="1:3" x14ac:dyDescent="0.25">
      <c r="A1855" t="s">
        <v>36</v>
      </c>
      <c r="B1855" t="s">
        <v>71</v>
      </c>
      <c r="C1855" s="1">
        <v>0.29588047182358201</v>
      </c>
    </row>
    <row r="1856" spans="1:3" x14ac:dyDescent="0.25">
      <c r="A1856" t="s">
        <v>36</v>
      </c>
      <c r="B1856" t="s">
        <v>72</v>
      </c>
      <c r="C1856" s="1">
        <v>0.31838660597534901</v>
      </c>
    </row>
    <row r="1857" spans="1:3" x14ac:dyDescent="0.25">
      <c r="A1857" t="s">
        <v>36</v>
      </c>
      <c r="B1857" t="s">
        <v>73</v>
      </c>
      <c r="C1857" s="1">
        <v>0.30538162636860799</v>
      </c>
    </row>
    <row r="1858" spans="1:3" x14ac:dyDescent="0.25">
      <c r="A1858" t="s">
        <v>36</v>
      </c>
      <c r="B1858" t="s">
        <v>74</v>
      </c>
      <c r="C1858" s="1">
        <v>0.30009146536805698</v>
      </c>
    </row>
    <row r="1859" spans="1:3" x14ac:dyDescent="0.25">
      <c r="A1859" t="s">
        <v>36</v>
      </c>
      <c r="B1859" t="s">
        <v>75</v>
      </c>
      <c r="C1859" s="1">
        <v>0.31146868862177302</v>
      </c>
    </row>
    <row r="1860" spans="1:3" x14ac:dyDescent="0.25">
      <c r="A1860" t="s">
        <v>36</v>
      </c>
      <c r="B1860" t="s">
        <v>76</v>
      </c>
      <c r="C1860" s="1">
        <v>0.31009876676871301</v>
      </c>
    </row>
    <row r="1861" spans="1:3" x14ac:dyDescent="0.25">
      <c r="A1861" t="s">
        <v>36</v>
      </c>
      <c r="B1861" t="s">
        <v>77</v>
      </c>
      <c r="C1861" s="1">
        <v>0.30163700802393401</v>
      </c>
    </row>
    <row r="1862" spans="1:3" x14ac:dyDescent="0.25">
      <c r="A1862" t="s">
        <v>36</v>
      </c>
      <c r="B1862" t="s">
        <v>78</v>
      </c>
      <c r="C1862" s="1">
        <v>0.30256257697383698</v>
      </c>
    </row>
    <row r="1863" spans="1:3" x14ac:dyDescent="0.25">
      <c r="A1863" t="s">
        <v>36</v>
      </c>
      <c r="B1863" t="s">
        <v>80</v>
      </c>
      <c r="C1863" s="1">
        <v>0.29145756585951399</v>
      </c>
    </row>
    <row r="1864" spans="1:3" x14ac:dyDescent="0.25">
      <c r="A1864" t="s">
        <v>36</v>
      </c>
      <c r="B1864" t="s">
        <v>83</v>
      </c>
      <c r="C1864" s="1">
        <v>0.299844656050895</v>
      </c>
    </row>
    <row r="1865" spans="1:3" x14ac:dyDescent="0.25">
      <c r="A1865" t="s">
        <v>36</v>
      </c>
      <c r="B1865" t="s">
        <v>84</v>
      </c>
      <c r="C1865" s="1">
        <v>0.307485739451344</v>
      </c>
    </row>
    <row r="1866" spans="1:3" x14ac:dyDescent="0.25">
      <c r="A1866" t="s">
        <v>36</v>
      </c>
      <c r="B1866" t="s">
        <v>85</v>
      </c>
      <c r="C1866" s="1">
        <v>0.31211531793568698</v>
      </c>
    </row>
    <row r="1867" spans="1:3" x14ac:dyDescent="0.25">
      <c r="A1867" t="s">
        <v>36</v>
      </c>
      <c r="B1867" t="s">
        <v>86</v>
      </c>
      <c r="C1867" s="1">
        <v>0.31514493352974199</v>
      </c>
    </row>
    <row r="1868" spans="1:3" x14ac:dyDescent="0.25">
      <c r="A1868" t="s">
        <v>36</v>
      </c>
      <c r="B1868" t="s">
        <v>88</v>
      </c>
      <c r="C1868" s="1">
        <v>0.29123655208781202</v>
      </c>
    </row>
    <row r="1869" spans="1:3" x14ac:dyDescent="0.25">
      <c r="A1869" t="s">
        <v>36</v>
      </c>
      <c r="B1869" t="s">
        <v>89</v>
      </c>
      <c r="C1869" s="1">
        <v>0.31061938298203601</v>
      </c>
    </row>
    <row r="1870" spans="1:3" x14ac:dyDescent="0.25">
      <c r="A1870" t="s">
        <v>36</v>
      </c>
      <c r="B1870" t="s">
        <v>91</v>
      </c>
      <c r="C1870" s="1">
        <v>0.28987364724515502</v>
      </c>
    </row>
    <row r="1871" spans="1:3" x14ac:dyDescent="0.25">
      <c r="A1871" t="s">
        <v>36</v>
      </c>
      <c r="B1871" t="s">
        <v>92</v>
      </c>
      <c r="C1871" s="1">
        <v>0.30181329134718898</v>
      </c>
    </row>
    <row r="1872" spans="1:3" x14ac:dyDescent="0.25">
      <c r="A1872" t="s">
        <v>36</v>
      </c>
      <c r="B1872" t="s">
        <v>93</v>
      </c>
      <c r="C1872" s="1">
        <v>0.318378441262961</v>
      </c>
    </row>
    <row r="1873" spans="1:3" x14ac:dyDescent="0.25">
      <c r="A1873" t="s">
        <v>36</v>
      </c>
      <c r="B1873" t="s">
        <v>94</v>
      </c>
      <c r="C1873" s="1">
        <v>0.32341729911315897</v>
      </c>
    </row>
    <row r="1874" spans="1:3" x14ac:dyDescent="0.25">
      <c r="A1874" t="s">
        <v>36</v>
      </c>
      <c r="B1874" t="s">
        <v>96</v>
      </c>
      <c r="C1874" s="1">
        <v>0.29658111491629002</v>
      </c>
    </row>
    <row r="1875" spans="1:3" x14ac:dyDescent="0.25">
      <c r="A1875" t="s">
        <v>36</v>
      </c>
      <c r="B1875" t="s">
        <v>97</v>
      </c>
      <c r="C1875" s="1">
        <v>0.319039607219685</v>
      </c>
    </row>
    <row r="1876" spans="1:3" x14ac:dyDescent="0.25">
      <c r="A1876" t="s">
        <v>36</v>
      </c>
      <c r="B1876" t="s">
        <v>99</v>
      </c>
      <c r="C1876" s="1">
        <v>0.313537015467234</v>
      </c>
    </row>
    <row r="1877" spans="1:3" x14ac:dyDescent="0.25">
      <c r="A1877" t="s">
        <v>36</v>
      </c>
      <c r="B1877" t="s">
        <v>101</v>
      </c>
      <c r="C1877" s="1">
        <v>0.30637951169963601</v>
      </c>
    </row>
    <row r="1878" spans="1:3" x14ac:dyDescent="0.25">
      <c r="A1878" t="s">
        <v>36</v>
      </c>
      <c r="B1878" t="s">
        <v>102</v>
      </c>
      <c r="C1878" s="1">
        <v>0.29970143302776903</v>
      </c>
    </row>
    <row r="1879" spans="1:3" x14ac:dyDescent="0.25">
      <c r="A1879" t="s">
        <v>36</v>
      </c>
      <c r="B1879" t="s">
        <v>103</v>
      </c>
      <c r="C1879" s="1">
        <v>0.29763428514858098</v>
      </c>
    </row>
    <row r="1880" spans="1:3" x14ac:dyDescent="0.25">
      <c r="A1880" t="s">
        <v>37</v>
      </c>
      <c r="B1880" t="s">
        <v>39</v>
      </c>
      <c r="C1880" s="1">
        <v>0.31305996976478501</v>
      </c>
    </row>
    <row r="1881" spans="1:3" x14ac:dyDescent="0.25">
      <c r="A1881" t="s">
        <v>37</v>
      </c>
      <c r="B1881" t="s">
        <v>40</v>
      </c>
      <c r="C1881" s="1">
        <v>0.301291601343953</v>
      </c>
    </row>
    <row r="1882" spans="1:3" x14ac:dyDescent="0.25">
      <c r="A1882" t="s">
        <v>37</v>
      </c>
      <c r="B1882" t="s">
        <v>41</v>
      </c>
      <c r="C1882" s="1">
        <v>0.29415411447029199</v>
      </c>
    </row>
    <row r="1883" spans="1:3" x14ac:dyDescent="0.25">
      <c r="A1883" t="s">
        <v>37</v>
      </c>
      <c r="B1883" t="s">
        <v>42</v>
      </c>
      <c r="C1883" s="1">
        <v>0.30434087370062102</v>
      </c>
    </row>
    <row r="1884" spans="1:3" x14ac:dyDescent="0.25">
      <c r="A1884" t="s">
        <v>37</v>
      </c>
      <c r="B1884" t="s">
        <v>43</v>
      </c>
      <c r="C1884" s="1">
        <v>0.31190585763573198</v>
      </c>
    </row>
    <row r="1885" spans="1:3" x14ac:dyDescent="0.25">
      <c r="A1885" t="s">
        <v>37</v>
      </c>
      <c r="B1885" t="s">
        <v>44</v>
      </c>
      <c r="C1885" s="1">
        <v>0.30498023258385998</v>
      </c>
    </row>
    <row r="1886" spans="1:3" x14ac:dyDescent="0.25">
      <c r="A1886" t="s">
        <v>37</v>
      </c>
      <c r="B1886" t="s">
        <v>45</v>
      </c>
      <c r="C1886" s="1">
        <v>0.32366453844812099</v>
      </c>
    </row>
    <row r="1887" spans="1:3" x14ac:dyDescent="0.25">
      <c r="A1887" t="s">
        <v>37</v>
      </c>
      <c r="B1887" t="s">
        <v>47</v>
      </c>
      <c r="C1887" s="1">
        <v>0.31563388098661499</v>
      </c>
    </row>
    <row r="1888" spans="1:3" x14ac:dyDescent="0.25">
      <c r="A1888" t="s">
        <v>37</v>
      </c>
      <c r="B1888" t="s">
        <v>49</v>
      </c>
      <c r="C1888" s="1">
        <v>0.31716063350554602</v>
      </c>
    </row>
    <row r="1889" spans="1:3" x14ac:dyDescent="0.25">
      <c r="A1889" t="s">
        <v>37</v>
      </c>
      <c r="B1889" t="s">
        <v>50</v>
      </c>
      <c r="C1889" s="1">
        <v>0.317657341389675</v>
      </c>
    </row>
    <row r="1890" spans="1:3" x14ac:dyDescent="0.25">
      <c r="A1890" t="s">
        <v>37</v>
      </c>
      <c r="B1890" t="s">
        <v>51</v>
      </c>
      <c r="C1890" s="1">
        <v>0.321914824153122</v>
      </c>
    </row>
    <row r="1891" spans="1:3" x14ac:dyDescent="0.25">
      <c r="A1891" t="s">
        <v>37</v>
      </c>
      <c r="B1891" t="s">
        <v>53</v>
      </c>
      <c r="C1891" s="1">
        <v>0.30586421105384298</v>
      </c>
    </row>
    <row r="1892" spans="1:3" x14ac:dyDescent="0.25">
      <c r="A1892" t="s">
        <v>37</v>
      </c>
      <c r="B1892" t="s">
        <v>54</v>
      </c>
      <c r="C1892" s="1">
        <v>0.32081376572311199</v>
      </c>
    </row>
    <row r="1893" spans="1:3" x14ac:dyDescent="0.25">
      <c r="A1893" t="s">
        <v>37</v>
      </c>
      <c r="B1893" t="s">
        <v>55</v>
      </c>
      <c r="C1893" s="1">
        <v>0.31904852608533502</v>
      </c>
    </row>
    <row r="1894" spans="1:3" x14ac:dyDescent="0.25">
      <c r="A1894" t="s">
        <v>37</v>
      </c>
      <c r="B1894" t="s">
        <v>58</v>
      </c>
      <c r="C1894" s="1">
        <v>0.32481325540954897</v>
      </c>
    </row>
    <row r="1895" spans="1:3" x14ac:dyDescent="0.25">
      <c r="A1895" t="s">
        <v>37</v>
      </c>
      <c r="B1895" t="s">
        <v>59</v>
      </c>
      <c r="C1895" s="1">
        <v>0.3183847330474</v>
      </c>
    </row>
    <row r="1896" spans="1:3" x14ac:dyDescent="0.25">
      <c r="A1896" t="s">
        <v>37</v>
      </c>
      <c r="B1896" t="s">
        <v>60</v>
      </c>
      <c r="C1896" s="1">
        <v>0.30457092275172798</v>
      </c>
    </row>
    <row r="1897" spans="1:3" x14ac:dyDescent="0.25">
      <c r="A1897" t="s">
        <v>37</v>
      </c>
      <c r="B1897" t="s">
        <v>61</v>
      </c>
      <c r="C1897" s="1">
        <v>0.32932241328176498</v>
      </c>
    </row>
    <row r="1898" spans="1:3" x14ac:dyDescent="0.25">
      <c r="A1898" t="s">
        <v>37</v>
      </c>
      <c r="B1898" t="s">
        <v>62</v>
      </c>
      <c r="C1898" s="1">
        <v>0.29530746879610797</v>
      </c>
    </row>
    <row r="1899" spans="1:3" x14ac:dyDescent="0.25">
      <c r="A1899" t="s">
        <v>37</v>
      </c>
      <c r="B1899" t="s">
        <v>64</v>
      </c>
      <c r="C1899" s="1">
        <v>0.33313993879944798</v>
      </c>
    </row>
    <row r="1900" spans="1:3" x14ac:dyDescent="0.25">
      <c r="A1900" t="s">
        <v>37</v>
      </c>
      <c r="B1900" t="s">
        <v>65</v>
      </c>
      <c r="C1900" s="1">
        <v>0.32629146355023098</v>
      </c>
    </row>
    <row r="1901" spans="1:3" x14ac:dyDescent="0.25">
      <c r="A1901" t="s">
        <v>37</v>
      </c>
      <c r="B1901" t="s">
        <v>66</v>
      </c>
      <c r="C1901" s="1">
        <v>0.33220295527398302</v>
      </c>
    </row>
    <row r="1902" spans="1:3" x14ac:dyDescent="0.25">
      <c r="A1902" t="s">
        <v>37</v>
      </c>
      <c r="B1902" t="s">
        <v>67</v>
      </c>
      <c r="C1902" s="1">
        <v>0.33846183300717397</v>
      </c>
    </row>
    <row r="1903" spans="1:3" x14ac:dyDescent="0.25">
      <c r="A1903" t="s">
        <v>37</v>
      </c>
      <c r="B1903" t="s">
        <v>69</v>
      </c>
      <c r="C1903" s="1">
        <v>0.33381230347142998</v>
      </c>
    </row>
    <row r="1904" spans="1:3" x14ac:dyDescent="0.25">
      <c r="A1904" t="s">
        <v>37</v>
      </c>
      <c r="B1904" t="s">
        <v>70</v>
      </c>
      <c r="C1904" s="1">
        <v>0.32707012593206702</v>
      </c>
    </row>
    <row r="1905" spans="1:3" x14ac:dyDescent="0.25">
      <c r="A1905" t="s">
        <v>37</v>
      </c>
      <c r="B1905" t="s">
        <v>71</v>
      </c>
      <c r="C1905" s="1">
        <v>0.29191830824071502</v>
      </c>
    </row>
    <row r="1906" spans="1:3" x14ac:dyDescent="0.25">
      <c r="A1906" t="s">
        <v>37</v>
      </c>
      <c r="B1906" t="s">
        <v>72</v>
      </c>
      <c r="C1906" s="1">
        <v>0.33606158058937302</v>
      </c>
    </row>
    <row r="1907" spans="1:3" x14ac:dyDescent="0.25">
      <c r="A1907" t="s">
        <v>37</v>
      </c>
      <c r="B1907" t="s">
        <v>73</v>
      </c>
      <c r="C1907" s="1">
        <v>0.328085087747989</v>
      </c>
    </row>
    <row r="1908" spans="1:3" x14ac:dyDescent="0.25">
      <c r="A1908" t="s">
        <v>37</v>
      </c>
      <c r="B1908" t="s">
        <v>74</v>
      </c>
      <c r="C1908" s="1">
        <v>0.31852219031746598</v>
      </c>
    </row>
    <row r="1909" spans="1:3" x14ac:dyDescent="0.25">
      <c r="A1909" t="s">
        <v>37</v>
      </c>
      <c r="B1909" t="s">
        <v>75</v>
      </c>
      <c r="C1909" s="1">
        <v>0.31551724010154297</v>
      </c>
    </row>
    <row r="1910" spans="1:3" x14ac:dyDescent="0.25">
      <c r="A1910" t="s">
        <v>37</v>
      </c>
      <c r="B1910" t="s">
        <v>76</v>
      </c>
      <c r="C1910" s="1">
        <v>0.29485674448171301</v>
      </c>
    </row>
    <row r="1911" spans="1:3" x14ac:dyDescent="0.25">
      <c r="A1911" t="s">
        <v>37</v>
      </c>
      <c r="B1911" t="s">
        <v>77</v>
      </c>
      <c r="C1911" s="1">
        <v>0.29767978233574</v>
      </c>
    </row>
    <row r="1912" spans="1:3" x14ac:dyDescent="0.25">
      <c r="A1912" t="s">
        <v>37</v>
      </c>
      <c r="B1912" t="s">
        <v>78</v>
      </c>
      <c r="C1912" s="1">
        <v>0.32205753957817101</v>
      </c>
    </row>
    <row r="1913" spans="1:3" x14ac:dyDescent="0.25">
      <c r="A1913" t="s">
        <v>37</v>
      </c>
      <c r="B1913" t="s">
        <v>80</v>
      </c>
      <c r="C1913" s="1">
        <v>0.31879610952304799</v>
      </c>
    </row>
    <row r="1914" spans="1:3" x14ac:dyDescent="0.25">
      <c r="A1914" t="s">
        <v>37</v>
      </c>
      <c r="B1914" t="s">
        <v>82</v>
      </c>
      <c r="C1914" s="1">
        <v>0.29136626814063699</v>
      </c>
    </row>
    <row r="1915" spans="1:3" x14ac:dyDescent="0.25">
      <c r="A1915" t="s">
        <v>37</v>
      </c>
      <c r="B1915" t="s">
        <v>83</v>
      </c>
      <c r="C1915" s="1">
        <v>0.31486593355972098</v>
      </c>
    </row>
    <row r="1916" spans="1:3" x14ac:dyDescent="0.25">
      <c r="A1916" t="s">
        <v>37</v>
      </c>
      <c r="B1916" t="s">
        <v>85</v>
      </c>
      <c r="C1916" s="1">
        <v>0.32292453417061201</v>
      </c>
    </row>
    <row r="1917" spans="1:3" x14ac:dyDescent="0.25">
      <c r="A1917" t="s">
        <v>37</v>
      </c>
      <c r="B1917" t="s">
        <v>86</v>
      </c>
      <c r="C1917" s="1">
        <v>0.30480963590702298</v>
      </c>
    </row>
    <row r="1918" spans="1:3" x14ac:dyDescent="0.25">
      <c r="A1918" t="s">
        <v>37</v>
      </c>
      <c r="B1918" t="s">
        <v>88</v>
      </c>
      <c r="C1918" s="1">
        <v>0.28900381333821101</v>
      </c>
    </row>
    <row r="1919" spans="1:3" x14ac:dyDescent="0.25">
      <c r="A1919" t="s">
        <v>37</v>
      </c>
      <c r="B1919" t="s">
        <v>89</v>
      </c>
      <c r="C1919" s="1">
        <v>0.33387337263900901</v>
      </c>
    </row>
    <row r="1920" spans="1:3" x14ac:dyDescent="0.25">
      <c r="A1920" t="s">
        <v>37</v>
      </c>
      <c r="B1920" t="s">
        <v>90</v>
      </c>
      <c r="C1920" s="1">
        <v>0.30574715419272402</v>
      </c>
    </row>
    <row r="1921" spans="1:3" x14ac:dyDescent="0.25">
      <c r="A1921" t="s">
        <v>37</v>
      </c>
      <c r="B1921" t="s">
        <v>91</v>
      </c>
      <c r="C1921" s="1">
        <v>0.324047219834944</v>
      </c>
    </row>
    <row r="1922" spans="1:3" x14ac:dyDescent="0.25">
      <c r="A1922" t="s">
        <v>37</v>
      </c>
      <c r="B1922" t="s">
        <v>93</v>
      </c>
      <c r="C1922" s="1">
        <v>0.30672803884877298</v>
      </c>
    </row>
    <row r="1923" spans="1:3" x14ac:dyDescent="0.25">
      <c r="A1923" t="s">
        <v>37</v>
      </c>
      <c r="B1923" t="s">
        <v>94</v>
      </c>
      <c r="C1923" s="1">
        <v>0.333360069201946</v>
      </c>
    </row>
    <row r="1924" spans="1:3" x14ac:dyDescent="0.25">
      <c r="A1924" t="s">
        <v>37</v>
      </c>
      <c r="B1924" t="s">
        <v>96</v>
      </c>
      <c r="C1924" s="1">
        <v>0.31301088708084202</v>
      </c>
    </row>
    <row r="1925" spans="1:3" x14ac:dyDescent="0.25">
      <c r="A1925" t="s">
        <v>37</v>
      </c>
      <c r="B1925" t="s">
        <v>97</v>
      </c>
      <c r="C1925" s="1">
        <v>0.32649396861024899</v>
      </c>
    </row>
    <row r="1926" spans="1:3" x14ac:dyDescent="0.25">
      <c r="A1926" t="s">
        <v>37</v>
      </c>
      <c r="B1926" t="s">
        <v>98</v>
      </c>
      <c r="C1926" s="1">
        <v>0.29716490254323602</v>
      </c>
    </row>
    <row r="1927" spans="1:3" x14ac:dyDescent="0.25">
      <c r="A1927" t="s">
        <v>37</v>
      </c>
      <c r="B1927" t="s">
        <v>99</v>
      </c>
      <c r="C1927" s="1">
        <v>0.30899469121951301</v>
      </c>
    </row>
    <row r="1928" spans="1:3" x14ac:dyDescent="0.25">
      <c r="A1928" t="s">
        <v>37</v>
      </c>
      <c r="B1928" t="s">
        <v>102</v>
      </c>
      <c r="C1928" s="1">
        <v>0.29665188203688198</v>
      </c>
    </row>
    <row r="1929" spans="1:3" x14ac:dyDescent="0.25">
      <c r="A1929" t="s">
        <v>38</v>
      </c>
      <c r="B1929" t="s">
        <v>40</v>
      </c>
      <c r="C1929" s="1">
        <v>0.29854986608707501</v>
      </c>
    </row>
    <row r="1930" spans="1:3" x14ac:dyDescent="0.25">
      <c r="A1930" t="s">
        <v>38</v>
      </c>
      <c r="B1930" t="s">
        <v>41</v>
      </c>
      <c r="C1930" s="1">
        <v>0.32555482003332098</v>
      </c>
    </row>
    <row r="1931" spans="1:3" x14ac:dyDescent="0.25">
      <c r="A1931" t="s">
        <v>38</v>
      </c>
      <c r="B1931" t="s">
        <v>44</v>
      </c>
      <c r="C1931" s="1">
        <v>0.2909747082784</v>
      </c>
    </row>
    <row r="1932" spans="1:3" x14ac:dyDescent="0.25">
      <c r="A1932" t="s">
        <v>38</v>
      </c>
      <c r="B1932" t="s">
        <v>46</v>
      </c>
      <c r="C1932" s="1">
        <v>0.31235158057489198</v>
      </c>
    </row>
    <row r="1933" spans="1:3" x14ac:dyDescent="0.25">
      <c r="A1933" t="s">
        <v>38</v>
      </c>
      <c r="B1933" t="s">
        <v>49</v>
      </c>
      <c r="C1933" s="1">
        <v>0.29547128701581099</v>
      </c>
    </row>
    <row r="1934" spans="1:3" x14ac:dyDescent="0.25">
      <c r="A1934" t="s">
        <v>38</v>
      </c>
      <c r="B1934" t="s">
        <v>68</v>
      </c>
      <c r="C1934" s="1">
        <v>0.29041436718724001</v>
      </c>
    </row>
    <row r="1935" spans="1:3" x14ac:dyDescent="0.25">
      <c r="A1935" t="s">
        <v>38</v>
      </c>
      <c r="B1935" t="s">
        <v>71</v>
      </c>
      <c r="C1935" s="1">
        <v>0.31414612745404003</v>
      </c>
    </row>
    <row r="1936" spans="1:3" x14ac:dyDescent="0.25">
      <c r="A1936" t="s">
        <v>38</v>
      </c>
      <c r="B1936" t="s">
        <v>74</v>
      </c>
      <c r="C1936" s="1">
        <v>0.291668957436786</v>
      </c>
    </row>
    <row r="1937" spans="1:3" x14ac:dyDescent="0.25">
      <c r="A1937" t="s">
        <v>38</v>
      </c>
      <c r="B1937" t="s">
        <v>77</v>
      </c>
      <c r="C1937" s="1">
        <v>0.30535658647971903</v>
      </c>
    </row>
    <row r="1938" spans="1:3" x14ac:dyDescent="0.25">
      <c r="A1938" t="s">
        <v>38</v>
      </c>
      <c r="B1938" t="s">
        <v>79</v>
      </c>
      <c r="C1938" s="1">
        <v>0.30602300442008501</v>
      </c>
    </row>
    <row r="1939" spans="1:3" x14ac:dyDescent="0.25">
      <c r="A1939" t="s">
        <v>38</v>
      </c>
      <c r="B1939" t="s">
        <v>82</v>
      </c>
      <c r="C1939" s="1">
        <v>0.30516877784264002</v>
      </c>
    </row>
    <row r="1940" spans="1:3" x14ac:dyDescent="0.25">
      <c r="A1940" t="s">
        <v>38</v>
      </c>
      <c r="B1940" t="s">
        <v>83</v>
      </c>
      <c r="C1940" s="1">
        <v>0.31380693702201001</v>
      </c>
    </row>
    <row r="1941" spans="1:3" x14ac:dyDescent="0.25">
      <c r="A1941" t="s">
        <v>38</v>
      </c>
      <c r="B1941" t="s">
        <v>85</v>
      </c>
      <c r="C1941" s="1">
        <v>0.29597242948236901</v>
      </c>
    </row>
    <row r="1942" spans="1:3" x14ac:dyDescent="0.25">
      <c r="A1942" t="s">
        <v>38</v>
      </c>
      <c r="B1942" t="s">
        <v>90</v>
      </c>
      <c r="C1942" s="1">
        <v>0.31028053837117198</v>
      </c>
    </row>
    <row r="1943" spans="1:3" x14ac:dyDescent="0.25">
      <c r="A1943" t="s">
        <v>38</v>
      </c>
      <c r="B1943" t="s">
        <v>92</v>
      </c>
      <c r="C1943" s="1">
        <v>0.30475131557014101</v>
      </c>
    </row>
    <row r="1944" spans="1:3" x14ac:dyDescent="0.25">
      <c r="A1944" t="s">
        <v>38</v>
      </c>
      <c r="B1944" t="s">
        <v>96</v>
      </c>
      <c r="C1944" s="1">
        <v>0.30647209047554802</v>
      </c>
    </row>
    <row r="1945" spans="1:3" x14ac:dyDescent="0.25">
      <c r="A1945" t="s">
        <v>38</v>
      </c>
      <c r="B1945" t="s">
        <v>98</v>
      </c>
      <c r="C1945" s="1">
        <v>0.29238760905119399</v>
      </c>
    </row>
    <row r="1946" spans="1:3" x14ac:dyDescent="0.25">
      <c r="A1946" t="s">
        <v>38</v>
      </c>
      <c r="B1946" t="s">
        <v>102</v>
      </c>
      <c r="C1946" s="1">
        <v>0.30344272943008299</v>
      </c>
    </row>
    <row r="1947" spans="1:3" x14ac:dyDescent="0.25">
      <c r="A1947" t="s">
        <v>38</v>
      </c>
      <c r="B1947" t="s">
        <v>103</v>
      </c>
      <c r="C1947" s="1">
        <v>0.31776404652479801</v>
      </c>
    </row>
    <row r="1948" spans="1:3" x14ac:dyDescent="0.25">
      <c r="A1948" t="s">
        <v>39</v>
      </c>
      <c r="B1948" t="s">
        <v>40</v>
      </c>
      <c r="C1948" s="1">
        <v>0.307345842542877</v>
      </c>
    </row>
    <row r="1949" spans="1:3" x14ac:dyDescent="0.25">
      <c r="A1949" t="s">
        <v>39</v>
      </c>
      <c r="B1949" t="s">
        <v>41</v>
      </c>
      <c r="C1949" s="1">
        <v>0.29367796226370502</v>
      </c>
    </row>
    <row r="1950" spans="1:3" x14ac:dyDescent="0.25">
      <c r="A1950" t="s">
        <v>39</v>
      </c>
      <c r="B1950" t="s">
        <v>42</v>
      </c>
      <c r="C1950" s="1">
        <v>0.29080374872852799</v>
      </c>
    </row>
    <row r="1951" spans="1:3" x14ac:dyDescent="0.25">
      <c r="A1951" t="s">
        <v>39</v>
      </c>
      <c r="B1951" t="s">
        <v>43</v>
      </c>
      <c r="C1951" s="1">
        <v>0.30648375846614301</v>
      </c>
    </row>
    <row r="1952" spans="1:3" x14ac:dyDescent="0.25">
      <c r="A1952" t="s">
        <v>39</v>
      </c>
      <c r="B1952" t="s">
        <v>44</v>
      </c>
      <c r="C1952" s="1">
        <v>0.29932195643292298</v>
      </c>
    </row>
    <row r="1953" spans="1:3" x14ac:dyDescent="0.25">
      <c r="A1953" t="s">
        <v>39</v>
      </c>
      <c r="B1953" t="s">
        <v>45</v>
      </c>
      <c r="C1953" s="1">
        <v>0.31919092239894697</v>
      </c>
    </row>
    <row r="1954" spans="1:3" x14ac:dyDescent="0.25">
      <c r="A1954" t="s">
        <v>39</v>
      </c>
      <c r="B1954" t="s">
        <v>47</v>
      </c>
      <c r="C1954" s="1">
        <v>0.301504014423497</v>
      </c>
    </row>
    <row r="1955" spans="1:3" x14ac:dyDescent="0.25">
      <c r="A1955" t="s">
        <v>39</v>
      </c>
      <c r="B1955" t="s">
        <v>49</v>
      </c>
      <c r="C1955" s="1">
        <v>0.312907032759832</v>
      </c>
    </row>
    <row r="1956" spans="1:3" x14ac:dyDescent="0.25">
      <c r="A1956" t="s">
        <v>39</v>
      </c>
      <c r="B1956" t="s">
        <v>50</v>
      </c>
      <c r="C1956" s="1">
        <v>0.31188457516892198</v>
      </c>
    </row>
    <row r="1957" spans="1:3" x14ac:dyDescent="0.25">
      <c r="A1957" t="s">
        <v>39</v>
      </c>
      <c r="B1957" t="s">
        <v>51</v>
      </c>
      <c r="C1957" s="1">
        <v>0.318456865059417</v>
      </c>
    </row>
    <row r="1958" spans="1:3" x14ac:dyDescent="0.25">
      <c r="A1958" t="s">
        <v>39</v>
      </c>
      <c r="B1958" t="s">
        <v>53</v>
      </c>
      <c r="C1958" s="1">
        <v>0.30771384979605099</v>
      </c>
    </row>
    <row r="1959" spans="1:3" x14ac:dyDescent="0.25">
      <c r="A1959" t="s">
        <v>39</v>
      </c>
      <c r="B1959" t="s">
        <v>54</v>
      </c>
      <c r="C1959" s="1">
        <v>0.31028381083102402</v>
      </c>
    </row>
    <row r="1960" spans="1:3" x14ac:dyDescent="0.25">
      <c r="A1960" t="s">
        <v>39</v>
      </c>
      <c r="B1960" t="s">
        <v>55</v>
      </c>
      <c r="C1960" s="1">
        <v>0.31620526653094799</v>
      </c>
    </row>
    <row r="1961" spans="1:3" x14ac:dyDescent="0.25">
      <c r="A1961" t="s">
        <v>39</v>
      </c>
      <c r="B1961" t="s">
        <v>56</v>
      </c>
      <c r="C1961" s="1">
        <v>0.29823717797293797</v>
      </c>
    </row>
    <row r="1962" spans="1:3" x14ac:dyDescent="0.25">
      <c r="A1962" t="s">
        <v>39</v>
      </c>
      <c r="B1962" t="s">
        <v>58</v>
      </c>
      <c r="C1962" s="1">
        <v>0.31665784010349202</v>
      </c>
    </row>
    <row r="1963" spans="1:3" x14ac:dyDescent="0.25">
      <c r="A1963" t="s">
        <v>39</v>
      </c>
      <c r="B1963" t="s">
        <v>59</v>
      </c>
      <c r="C1963" s="1">
        <v>0.319156955910603</v>
      </c>
    </row>
    <row r="1964" spans="1:3" x14ac:dyDescent="0.25">
      <c r="A1964" t="s">
        <v>39</v>
      </c>
      <c r="B1964" t="s">
        <v>60</v>
      </c>
      <c r="C1964" s="1">
        <v>0.30544521360884003</v>
      </c>
    </row>
    <row r="1965" spans="1:3" x14ac:dyDescent="0.25">
      <c r="A1965" t="s">
        <v>39</v>
      </c>
      <c r="B1965" t="s">
        <v>61</v>
      </c>
      <c r="C1965" s="1">
        <v>0.32399161996211301</v>
      </c>
    </row>
    <row r="1966" spans="1:3" x14ac:dyDescent="0.25">
      <c r="A1966" t="s">
        <v>39</v>
      </c>
      <c r="B1966" t="s">
        <v>62</v>
      </c>
      <c r="C1966" s="1">
        <v>0.304534047328127</v>
      </c>
    </row>
    <row r="1967" spans="1:3" x14ac:dyDescent="0.25">
      <c r="A1967" t="s">
        <v>39</v>
      </c>
      <c r="B1967" t="s">
        <v>63</v>
      </c>
      <c r="C1967" s="1">
        <v>0.29756448334790703</v>
      </c>
    </row>
    <row r="1968" spans="1:3" x14ac:dyDescent="0.25">
      <c r="A1968" t="s">
        <v>39</v>
      </c>
      <c r="B1968" t="s">
        <v>64</v>
      </c>
      <c r="C1968" s="1">
        <v>0.325463741238535</v>
      </c>
    </row>
    <row r="1969" spans="1:3" x14ac:dyDescent="0.25">
      <c r="A1969" t="s">
        <v>39</v>
      </c>
      <c r="B1969" t="s">
        <v>65</v>
      </c>
      <c r="C1969" s="1">
        <v>0.321860888337548</v>
      </c>
    </row>
    <row r="1970" spans="1:3" x14ac:dyDescent="0.25">
      <c r="A1970" t="s">
        <v>39</v>
      </c>
      <c r="B1970" t="s">
        <v>66</v>
      </c>
      <c r="C1970" s="1">
        <v>0.32416107247591902</v>
      </c>
    </row>
    <row r="1971" spans="1:3" x14ac:dyDescent="0.25">
      <c r="A1971" t="s">
        <v>39</v>
      </c>
      <c r="B1971" t="s">
        <v>67</v>
      </c>
      <c r="C1971" s="1">
        <v>0.32994636715332898</v>
      </c>
    </row>
    <row r="1972" spans="1:3" x14ac:dyDescent="0.25">
      <c r="A1972" t="s">
        <v>39</v>
      </c>
      <c r="B1972" t="s">
        <v>68</v>
      </c>
      <c r="C1972" s="1">
        <v>0.293815577865922</v>
      </c>
    </row>
    <row r="1973" spans="1:3" x14ac:dyDescent="0.25">
      <c r="A1973" t="s">
        <v>39</v>
      </c>
      <c r="B1973" t="s">
        <v>69</v>
      </c>
      <c r="C1973" s="1">
        <v>0.32239544285570298</v>
      </c>
    </row>
    <row r="1974" spans="1:3" x14ac:dyDescent="0.25">
      <c r="A1974" t="s">
        <v>39</v>
      </c>
      <c r="B1974" t="s">
        <v>70</v>
      </c>
      <c r="C1974" s="1">
        <v>0.326305540404837</v>
      </c>
    </row>
    <row r="1975" spans="1:3" x14ac:dyDescent="0.25">
      <c r="A1975" t="s">
        <v>39</v>
      </c>
      <c r="B1975" t="s">
        <v>71</v>
      </c>
      <c r="C1975" s="1">
        <v>0.29104077029163999</v>
      </c>
    </row>
    <row r="1976" spans="1:3" x14ac:dyDescent="0.25">
      <c r="A1976" t="s">
        <v>39</v>
      </c>
      <c r="B1976" t="s">
        <v>72</v>
      </c>
      <c r="C1976" s="1">
        <v>0.32607508539844898</v>
      </c>
    </row>
    <row r="1977" spans="1:3" x14ac:dyDescent="0.25">
      <c r="A1977" t="s">
        <v>39</v>
      </c>
      <c r="B1977" t="s">
        <v>73</v>
      </c>
      <c r="C1977" s="1">
        <v>0.31935834284570003</v>
      </c>
    </row>
    <row r="1978" spans="1:3" x14ac:dyDescent="0.25">
      <c r="A1978" t="s">
        <v>39</v>
      </c>
      <c r="B1978" t="s">
        <v>74</v>
      </c>
      <c r="C1978" s="1">
        <v>0.31489849325151198</v>
      </c>
    </row>
    <row r="1979" spans="1:3" x14ac:dyDescent="0.25">
      <c r="A1979" t="s">
        <v>39</v>
      </c>
      <c r="B1979" t="s">
        <v>75</v>
      </c>
      <c r="C1979" s="1">
        <v>0.31725658369873</v>
      </c>
    </row>
    <row r="1980" spans="1:3" x14ac:dyDescent="0.25">
      <c r="A1980" t="s">
        <v>39</v>
      </c>
      <c r="B1980" t="s">
        <v>76</v>
      </c>
      <c r="C1980" s="1">
        <v>0.30130517829287201</v>
      </c>
    </row>
    <row r="1981" spans="1:3" x14ac:dyDescent="0.25">
      <c r="A1981" t="s">
        <v>39</v>
      </c>
      <c r="B1981" t="s">
        <v>77</v>
      </c>
      <c r="C1981" s="1">
        <v>0.29733540726577001</v>
      </c>
    </row>
    <row r="1982" spans="1:3" x14ac:dyDescent="0.25">
      <c r="A1982" t="s">
        <v>39</v>
      </c>
      <c r="B1982" t="s">
        <v>78</v>
      </c>
      <c r="C1982" s="1">
        <v>0.31347339151758402</v>
      </c>
    </row>
    <row r="1983" spans="1:3" x14ac:dyDescent="0.25">
      <c r="A1983" t="s">
        <v>39</v>
      </c>
      <c r="B1983" t="s">
        <v>80</v>
      </c>
      <c r="C1983" s="1">
        <v>0.30885614952368301</v>
      </c>
    </row>
    <row r="1984" spans="1:3" x14ac:dyDescent="0.25">
      <c r="A1984" t="s">
        <v>39</v>
      </c>
      <c r="B1984" t="s">
        <v>82</v>
      </c>
      <c r="C1984" s="1">
        <v>0.29316581989819301</v>
      </c>
    </row>
    <row r="1985" spans="1:3" x14ac:dyDescent="0.25">
      <c r="A1985" t="s">
        <v>39</v>
      </c>
      <c r="B1985" t="s">
        <v>83</v>
      </c>
      <c r="C1985" s="1">
        <v>0.30777744108989702</v>
      </c>
    </row>
    <row r="1986" spans="1:3" x14ac:dyDescent="0.25">
      <c r="A1986" t="s">
        <v>39</v>
      </c>
      <c r="B1986" t="s">
        <v>84</v>
      </c>
      <c r="C1986" s="1">
        <v>0.29457705498646197</v>
      </c>
    </row>
    <row r="1987" spans="1:3" x14ac:dyDescent="0.25">
      <c r="A1987" t="s">
        <v>39</v>
      </c>
      <c r="B1987" t="s">
        <v>85</v>
      </c>
      <c r="C1987" s="1">
        <v>0.319908998350658</v>
      </c>
    </row>
    <row r="1988" spans="1:3" x14ac:dyDescent="0.25">
      <c r="A1988" t="s">
        <v>39</v>
      </c>
      <c r="B1988" t="s">
        <v>86</v>
      </c>
      <c r="C1988" s="1">
        <v>0.30868864140111901</v>
      </c>
    </row>
    <row r="1989" spans="1:3" x14ac:dyDescent="0.25">
      <c r="A1989" t="s">
        <v>39</v>
      </c>
      <c r="B1989" t="s">
        <v>88</v>
      </c>
      <c r="C1989" s="1">
        <v>0.290354248616358</v>
      </c>
    </row>
    <row r="1990" spans="1:3" x14ac:dyDescent="0.25">
      <c r="A1990" t="s">
        <v>39</v>
      </c>
      <c r="B1990" t="s">
        <v>89</v>
      </c>
      <c r="C1990" s="1">
        <v>0.32238815571669899</v>
      </c>
    </row>
    <row r="1991" spans="1:3" x14ac:dyDescent="0.25">
      <c r="A1991" t="s">
        <v>39</v>
      </c>
      <c r="B1991" t="s">
        <v>90</v>
      </c>
      <c r="C1991" s="1">
        <v>0.29276738629764798</v>
      </c>
    </row>
    <row r="1992" spans="1:3" x14ac:dyDescent="0.25">
      <c r="A1992" t="s">
        <v>39</v>
      </c>
      <c r="B1992" t="s">
        <v>91</v>
      </c>
      <c r="C1992" s="1">
        <v>0.30739076826625999</v>
      </c>
    </row>
    <row r="1993" spans="1:3" x14ac:dyDescent="0.25">
      <c r="A1993" t="s">
        <v>39</v>
      </c>
      <c r="B1993" t="s">
        <v>92</v>
      </c>
      <c r="C1993" s="1">
        <v>0.29054323841000201</v>
      </c>
    </row>
    <row r="1994" spans="1:3" x14ac:dyDescent="0.25">
      <c r="A1994" t="s">
        <v>39</v>
      </c>
      <c r="B1994" t="s">
        <v>93</v>
      </c>
      <c r="C1994" s="1">
        <v>0.30990963168532598</v>
      </c>
    </row>
    <row r="1995" spans="1:3" x14ac:dyDescent="0.25">
      <c r="A1995" t="s">
        <v>39</v>
      </c>
      <c r="B1995" t="s">
        <v>94</v>
      </c>
      <c r="C1995" s="1">
        <v>0.32887643692104801</v>
      </c>
    </row>
    <row r="1996" spans="1:3" x14ac:dyDescent="0.25">
      <c r="A1996" t="s">
        <v>39</v>
      </c>
      <c r="B1996" t="s">
        <v>96</v>
      </c>
      <c r="C1996" s="1">
        <v>0.30523720640933999</v>
      </c>
    </row>
    <row r="1997" spans="1:3" x14ac:dyDescent="0.25">
      <c r="A1997" t="s">
        <v>39</v>
      </c>
      <c r="B1997" t="s">
        <v>97</v>
      </c>
      <c r="C1997" s="1">
        <v>0.32147163079887697</v>
      </c>
    </row>
    <row r="1998" spans="1:3" x14ac:dyDescent="0.25">
      <c r="A1998" t="s">
        <v>39</v>
      </c>
      <c r="B1998" t="s">
        <v>99</v>
      </c>
      <c r="C1998" s="1">
        <v>0.31395261753293702</v>
      </c>
    </row>
    <row r="1999" spans="1:3" x14ac:dyDescent="0.25">
      <c r="A1999" t="s">
        <v>39</v>
      </c>
      <c r="B1999" t="s">
        <v>101</v>
      </c>
      <c r="C1999" s="1">
        <v>0.29988763630795101</v>
      </c>
    </row>
    <row r="2000" spans="1:3" x14ac:dyDescent="0.25">
      <c r="A2000" t="s">
        <v>39</v>
      </c>
      <c r="B2000" t="s">
        <v>102</v>
      </c>
      <c r="C2000" s="1">
        <v>0.29868028191511498</v>
      </c>
    </row>
    <row r="2001" spans="1:3" x14ac:dyDescent="0.25">
      <c r="A2001" t="s">
        <v>39</v>
      </c>
      <c r="B2001" t="s">
        <v>103</v>
      </c>
      <c r="C2001" s="1">
        <v>0.29223083003865502</v>
      </c>
    </row>
    <row r="2002" spans="1:3" x14ac:dyDescent="0.25">
      <c r="A2002" t="s">
        <v>40</v>
      </c>
      <c r="B2002" t="s">
        <v>41</v>
      </c>
      <c r="C2002" s="1">
        <v>0.31011029075007401</v>
      </c>
    </row>
    <row r="2003" spans="1:3" x14ac:dyDescent="0.25">
      <c r="A2003" t="s">
        <v>40</v>
      </c>
      <c r="B2003" t="s">
        <v>42</v>
      </c>
      <c r="C2003" s="1">
        <v>0.30736182377909499</v>
      </c>
    </row>
    <row r="2004" spans="1:3" x14ac:dyDescent="0.25">
      <c r="A2004" t="s">
        <v>40</v>
      </c>
      <c r="B2004" t="s">
        <v>43</v>
      </c>
      <c r="C2004" s="1">
        <v>0.29971456382207701</v>
      </c>
    </row>
    <row r="2005" spans="1:3" x14ac:dyDescent="0.25">
      <c r="A2005" t="s">
        <v>40</v>
      </c>
      <c r="B2005" t="s">
        <v>44</v>
      </c>
      <c r="C2005" s="1">
        <v>0.305012130874315</v>
      </c>
    </row>
    <row r="2006" spans="1:3" x14ac:dyDescent="0.25">
      <c r="A2006" t="s">
        <v>40</v>
      </c>
      <c r="B2006" t="s">
        <v>45</v>
      </c>
      <c r="C2006" s="1">
        <v>0.31042689938173601</v>
      </c>
    </row>
    <row r="2007" spans="1:3" x14ac:dyDescent="0.25">
      <c r="A2007" t="s">
        <v>40</v>
      </c>
      <c r="B2007" t="s">
        <v>47</v>
      </c>
      <c r="C2007" s="1">
        <v>0.30330341872856698</v>
      </c>
    </row>
    <row r="2008" spans="1:3" x14ac:dyDescent="0.25">
      <c r="A2008" t="s">
        <v>40</v>
      </c>
      <c r="B2008" t="s">
        <v>48</v>
      </c>
      <c r="C2008" s="1">
        <v>0.30036576705663598</v>
      </c>
    </row>
    <row r="2009" spans="1:3" x14ac:dyDescent="0.25">
      <c r="A2009" t="s">
        <v>40</v>
      </c>
      <c r="B2009" t="s">
        <v>49</v>
      </c>
      <c r="C2009" s="1">
        <v>0.30668261989138601</v>
      </c>
    </row>
    <row r="2010" spans="1:3" x14ac:dyDescent="0.25">
      <c r="A2010" t="s">
        <v>40</v>
      </c>
      <c r="B2010" t="s">
        <v>50</v>
      </c>
      <c r="C2010" s="1">
        <v>0.32089425302348001</v>
      </c>
    </row>
    <row r="2011" spans="1:3" x14ac:dyDescent="0.25">
      <c r="A2011" t="s">
        <v>40</v>
      </c>
      <c r="B2011" t="s">
        <v>51</v>
      </c>
      <c r="C2011" s="1">
        <v>0.32546291473283601</v>
      </c>
    </row>
    <row r="2012" spans="1:3" x14ac:dyDescent="0.25">
      <c r="A2012" t="s">
        <v>40</v>
      </c>
      <c r="B2012" t="s">
        <v>52</v>
      </c>
      <c r="C2012" s="1">
        <v>0.29974573621887202</v>
      </c>
    </row>
    <row r="2013" spans="1:3" x14ac:dyDescent="0.25">
      <c r="A2013" t="s">
        <v>40</v>
      </c>
      <c r="B2013" t="s">
        <v>53</v>
      </c>
      <c r="C2013" s="1">
        <v>0.30185454586210803</v>
      </c>
    </row>
    <row r="2014" spans="1:3" x14ac:dyDescent="0.25">
      <c r="A2014" t="s">
        <v>40</v>
      </c>
      <c r="B2014" t="s">
        <v>54</v>
      </c>
      <c r="C2014" s="1">
        <v>0.29874469521579999</v>
      </c>
    </row>
    <row r="2015" spans="1:3" x14ac:dyDescent="0.25">
      <c r="A2015" t="s">
        <v>40</v>
      </c>
      <c r="B2015" t="s">
        <v>55</v>
      </c>
      <c r="C2015" s="1">
        <v>0.31398310298020798</v>
      </c>
    </row>
    <row r="2016" spans="1:3" x14ac:dyDescent="0.25">
      <c r="A2016" t="s">
        <v>40</v>
      </c>
      <c r="B2016" t="s">
        <v>56</v>
      </c>
      <c r="C2016" s="1">
        <v>0.30812217160279098</v>
      </c>
    </row>
    <row r="2017" spans="1:3" x14ac:dyDescent="0.25">
      <c r="A2017" t="s">
        <v>40</v>
      </c>
      <c r="B2017" t="s">
        <v>57</v>
      </c>
      <c r="C2017" s="1">
        <v>0.29793872691441298</v>
      </c>
    </row>
    <row r="2018" spans="1:3" x14ac:dyDescent="0.25">
      <c r="A2018" t="s">
        <v>40</v>
      </c>
      <c r="B2018" t="s">
        <v>58</v>
      </c>
      <c r="C2018" s="1">
        <v>0.31647875527708402</v>
      </c>
    </row>
    <row r="2019" spans="1:3" x14ac:dyDescent="0.25">
      <c r="A2019" t="s">
        <v>40</v>
      </c>
      <c r="B2019" t="s">
        <v>59</v>
      </c>
      <c r="C2019" s="1">
        <v>0.31285413376113802</v>
      </c>
    </row>
    <row r="2020" spans="1:3" x14ac:dyDescent="0.25">
      <c r="A2020" t="s">
        <v>40</v>
      </c>
      <c r="B2020" t="s">
        <v>60</v>
      </c>
      <c r="C2020" s="1">
        <v>0.312867856859953</v>
      </c>
    </row>
    <row r="2021" spans="1:3" x14ac:dyDescent="0.25">
      <c r="A2021" t="s">
        <v>40</v>
      </c>
      <c r="B2021" t="s">
        <v>61</v>
      </c>
      <c r="C2021" s="1">
        <v>0.31371498529490099</v>
      </c>
    </row>
    <row r="2022" spans="1:3" x14ac:dyDescent="0.25">
      <c r="A2022" t="s">
        <v>40</v>
      </c>
      <c r="B2022" t="s">
        <v>62</v>
      </c>
      <c r="C2022" s="1">
        <v>0.30994020924752802</v>
      </c>
    </row>
    <row r="2023" spans="1:3" x14ac:dyDescent="0.25">
      <c r="A2023" t="s">
        <v>40</v>
      </c>
      <c r="B2023" t="s">
        <v>63</v>
      </c>
      <c r="C2023" s="1">
        <v>0.30837984689926301</v>
      </c>
    </row>
    <row r="2024" spans="1:3" x14ac:dyDescent="0.25">
      <c r="A2024" t="s">
        <v>40</v>
      </c>
      <c r="B2024" t="s">
        <v>64</v>
      </c>
      <c r="C2024" s="1">
        <v>0.31941566421311401</v>
      </c>
    </row>
    <row r="2025" spans="1:3" x14ac:dyDescent="0.25">
      <c r="A2025" t="s">
        <v>40</v>
      </c>
      <c r="B2025" t="s">
        <v>65</v>
      </c>
      <c r="C2025" s="1">
        <v>0.322935857969818</v>
      </c>
    </row>
    <row r="2026" spans="1:3" x14ac:dyDescent="0.25">
      <c r="A2026" t="s">
        <v>40</v>
      </c>
      <c r="B2026" t="s">
        <v>66</v>
      </c>
      <c r="C2026" s="1">
        <v>0.32212695953514903</v>
      </c>
    </row>
    <row r="2027" spans="1:3" x14ac:dyDescent="0.25">
      <c r="A2027" t="s">
        <v>40</v>
      </c>
      <c r="B2027" t="s">
        <v>67</v>
      </c>
      <c r="C2027" s="1">
        <v>0.32613866520928603</v>
      </c>
    </row>
    <row r="2028" spans="1:3" x14ac:dyDescent="0.25">
      <c r="A2028" t="s">
        <v>40</v>
      </c>
      <c r="B2028" t="s">
        <v>68</v>
      </c>
      <c r="C2028" s="1">
        <v>0.30362231521634903</v>
      </c>
    </row>
    <row r="2029" spans="1:3" x14ac:dyDescent="0.25">
      <c r="A2029" t="s">
        <v>40</v>
      </c>
      <c r="B2029" t="s">
        <v>69</v>
      </c>
      <c r="C2029" s="1">
        <v>0.308758087663977</v>
      </c>
    </row>
    <row r="2030" spans="1:3" x14ac:dyDescent="0.25">
      <c r="A2030" t="s">
        <v>40</v>
      </c>
      <c r="B2030" t="s">
        <v>70</v>
      </c>
      <c r="C2030" s="1">
        <v>0.31989757061261198</v>
      </c>
    </row>
    <row r="2031" spans="1:3" x14ac:dyDescent="0.25">
      <c r="A2031" t="s">
        <v>40</v>
      </c>
      <c r="B2031" t="s">
        <v>71</v>
      </c>
      <c r="C2031" s="1">
        <v>0.31718269379994501</v>
      </c>
    </row>
    <row r="2032" spans="1:3" x14ac:dyDescent="0.25">
      <c r="A2032" t="s">
        <v>40</v>
      </c>
      <c r="B2032" t="s">
        <v>72</v>
      </c>
      <c r="C2032" s="1">
        <v>0.322649124509577</v>
      </c>
    </row>
    <row r="2033" spans="1:3" x14ac:dyDescent="0.25">
      <c r="A2033" t="s">
        <v>40</v>
      </c>
      <c r="B2033" t="s">
        <v>73</v>
      </c>
      <c r="C2033" s="1">
        <v>0.30615438038954901</v>
      </c>
    </row>
    <row r="2034" spans="1:3" x14ac:dyDescent="0.25">
      <c r="A2034" t="s">
        <v>40</v>
      </c>
      <c r="B2034" t="s">
        <v>74</v>
      </c>
      <c r="C2034" s="1">
        <v>0.302207187628801</v>
      </c>
    </row>
    <row r="2035" spans="1:3" x14ac:dyDescent="0.25">
      <c r="A2035" t="s">
        <v>40</v>
      </c>
      <c r="B2035" t="s">
        <v>75</v>
      </c>
      <c r="C2035" s="1">
        <v>0.31015183860634699</v>
      </c>
    </row>
    <row r="2036" spans="1:3" x14ac:dyDescent="0.25">
      <c r="A2036" t="s">
        <v>40</v>
      </c>
      <c r="B2036" t="s">
        <v>76</v>
      </c>
      <c r="C2036" s="1">
        <v>0.31007513656566199</v>
      </c>
    </row>
    <row r="2037" spans="1:3" x14ac:dyDescent="0.25">
      <c r="A2037" t="s">
        <v>40</v>
      </c>
      <c r="B2037" t="s">
        <v>77</v>
      </c>
      <c r="C2037" s="1">
        <v>0.31017408257467799</v>
      </c>
    </row>
    <row r="2038" spans="1:3" x14ac:dyDescent="0.25">
      <c r="A2038" t="s">
        <v>40</v>
      </c>
      <c r="B2038" t="s">
        <v>78</v>
      </c>
      <c r="C2038" s="1">
        <v>0.31096283566016297</v>
      </c>
    </row>
    <row r="2039" spans="1:3" x14ac:dyDescent="0.25">
      <c r="A2039" t="s">
        <v>40</v>
      </c>
      <c r="B2039" t="s">
        <v>80</v>
      </c>
      <c r="C2039" s="1">
        <v>0.29978582070806298</v>
      </c>
    </row>
    <row r="2040" spans="1:3" x14ac:dyDescent="0.25">
      <c r="A2040" t="s">
        <v>40</v>
      </c>
      <c r="B2040" t="s">
        <v>81</v>
      </c>
      <c r="C2040" s="1">
        <v>0.30238017631904202</v>
      </c>
    </row>
    <row r="2041" spans="1:3" x14ac:dyDescent="0.25">
      <c r="A2041" t="s">
        <v>40</v>
      </c>
      <c r="B2041" t="s">
        <v>82</v>
      </c>
      <c r="C2041" s="1">
        <v>0.293622342769852</v>
      </c>
    </row>
    <row r="2042" spans="1:3" x14ac:dyDescent="0.25">
      <c r="A2042" t="s">
        <v>40</v>
      </c>
      <c r="B2042" t="s">
        <v>83</v>
      </c>
      <c r="C2042" s="1">
        <v>0.31321810306329301</v>
      </c>
    </row>
    <row r="2043" spans="1:3" x14ac:dyDescent="0.25">
      <c r="A2043" t="s">
        <v>40</v>
      </c>
      <c r="B2043" t="s">
        <v>84</v>
      </c>
      <c r="C2043" s="1">
        <v>0.307590460094744</v>
      </c>
    </row>
    <row r="2044" spans="1:3" x14ac:dyDescent="0.25">
      <c r="A2044" t="s">
        <v>40</v>
      </c>
      <c r="B2044" t="s">
        <v>85</v>
      </c>
      <c r="C2044" s="1">
        <v>0.30941047457207299</v>
      </c>
    </row>
    <row r="2045" spans="1:3" x14ac:dyDescent="0.25">
      <c r="A2045" t="s">
        <v>40</v>
      </c>
      <c r="B2045" t="s">
        <v>86</v>
      </c>
      <c r="C2045" s="1">
        <v>0.31093089364175502</v>
      </c>
    </row>
    <row r="2046" spans="1:3" x14ac:dyDescent="0.25">
      <c r="A2046" t="s">
        <v>40</v>
      </c>
      <c r="B2046" t="s">
        <v>87</v>
      </c>
      <c r="C2046" s="1">
        <v>0.29336116575647597</v>
      </c>
    </row>
    <row r="2047" spans="1:3" x14ac:dyDescent="0.25">
      <c r="A2047" t="s">
        <v>40</v>
      </c>
      <c r="B2047" t="s">
        <v>88</v>
      </c>
      <c r="C2047" s="1">
        <v>0.30357313240040901</v>
      </c>
    </row>
    <row r="2048" spans="1:3" x14ac:dyDescent="0.25">
      <c r="A2048" t="s">
        <v>40</v>
      </c>
      <c r="B2048" t="s">
        <v>89</v>
      </c>
      <c r="C2048" s="1">
        <v>0.309733592195994</v>
      </c>
    </row>
    <row r="2049" spans="1:3" x14ac:dyDescent="0.25">
      <c r="A2049" t="s">
        <v>40</v>
      </c>
      <c r="B2049" t="s">
        <v>90</v>
      </c>
      <c r="C2049" s="1">
        <v>0.31085749803011098</v>
      </c>
    </row>
    <row r="2050" spans="1:3" x14ac:dyDescent="0.25">
      <c r="A2050" t="s">
        <v>40</v>
      </c>
      <c r="B2050" t="s">
        <v>91</v>
      </c>
      <c r="C2050" s="1">
        <v>0.30131781885216002</v>
      </c>
    </row>
    <row r="2051" spans="1:3" x14ac:dyDescent="0.25">
      <c r="A2051" t="s">
        <v>40</v>
      </c>
      <c r="B2051" t="s">
        <v>92</v>
      </c>
      <c r="C2051" s="1">
        <v>0.31018135331572599</v>
      </c>
    </row>
    <row r="2052" spans="1:3" x14ac:dyDescent="0.25">
      <c r="A2052" t="s">
        <v>40</v>
      </c>
      <c r="B2052" t="s">
        <v>93</v>
      </c>
      <c r="C2052" s="1">
        <v>0.31984061048808299</v>
      </c>
    </row>
    <row r="2053" spans="1:3" x14ac:dyDescent="0.25">
      <c r="A2053" t="s">
        <v>40</v>
      </c>
      <c r="B2053" t="s">
        <v>94</v>
      </c>
      <c r="C2053" s="1">
        <v>0.32001858474100903</v>
      </c>
    </row>
    <row r="2054" spans="1:3" x14ac:dyDescent="0.25">
      <c r="A2054" t="s">
        <v>40</v>
      </c>
      <c r="B2054" t="s">
        <v>95</v>
      </c>
      <c r="C2054" s="1">
        <v>0.303570094029746</v>
      </c>
    </row>
    <row r="2055" spans="1:3" x14ac:dyDescent="0.25">
      <c r="A2055" t="s">
        <v>40</v>
      </c>
      <c r="B2055" t="s">
        <v>96</v>
      </c>
      <c r="C2055" s="1">
        <v>0.31194588321285599</v>
      </c>
    </row>
    <row r="2056" spans="1:3" x14ac:dyDescent="0.25">
      <c r="A2056" t="s">
        <v>40</v>
      </c>
      <c r="B2056" t="s">
        <v>97</v>
      </c>
      <c r="C2056" s="1">
        <v>0.31957110412975998</v>
      </c>
    </row>
    <row r="2057" spans="1:3" x14ac:dyDescent="0.25">
      <c r="A2057" t="s">
        <v>40</v>
      </c>
      <c r="B2057" t="s">
        <v>98</v>
      </c>
      <c r="C2057" s="1">
        <v>0.30629891140777499</v>
      </c>
    </row>
    <row r="2058" spans="1:3" x14ac:dyDescent="0.25">
      <c r="A2058" t="s">
        <v>40</v>
      </c>
      <c r="B2058" t="s">
        <v>99</v>
      </c>
      <c r="C2058" s="1">
        <v>0.30763534059507602</v>
      </c>
    </row>
    <row r="2059" spans="1:3" x14ac:dyDescent="0.25">
      <c r="A2059" t="s">
        <v>40</v>
      </c>
      <c r="B2059" t="s">
        <v>101</v>
      </c>
      <c r="C2059" s="1">
        <v>0.30137026011780699</v>
      </c>
    </row>
    <row r="2060" spans="1:3" x14ac:dyDescent="0.25">
      <c r="A2060" t="s">
        <v>40</v>
      </c>
      <c r="B2060" t="s">
        <v>102</v>
      </c>
      <c r="C2060" s="1">
        <v>0.30772237492688398</v>
      </c>
    </row>
    <row r="2061" spans="1:3" x14ac:dyDescent="0.25">
      <c r="A2061" t="s">
        <v>40</v>
      </c>
      <c r="B2061" t="s">
        <v>103</v>
      </c>
      <c r="C2061" s="1">
        <v>0.31611469342117099</v>
      </c>
    </row>
    <row r="2062" spans="1:3" x14ac:dyDescent="0.25">
      <c r="A2062" t="s">
        <v>41</v>
      </c>
      <c r="B2062" t="s">
        <v>43</v>
      </c>
      <c r="C2062" s="1">
        <v>0.29971431784689501</v>
      </c>
    </row>
    <row r="2063" spans="1:3" x14ac:dyDescent="0.25">
      <c r="A2063" t="s">
        <v>41</v>
      </c>
      <c r="B2063" t="s">
        <v>44</v>
      </c>
      <c r="C2063" s="1">
        <v>0.29196192205488303</v>
      </c>
    </row>
    <row r="2064" spans="1:3" x14ac:dyDescent="0.25">
      <c r="A2064" t="s">
        <v>41</v>
      </c>
      <c r="B2064" t="s">
        <v>45</v>
      </c>
      <c r="C2064" s="1">
        <v>0.29720347767864902</v>
      </c>
    </row>
    <row r="2065" spans="1:3" x14ac:dyDescent="0.25">
      <c r="A2065" t="s">
        <v>41</v>
      </c>
      <c r="B2065" t="s">
        <v>46</v>
      </c>
      <c r="C2065" s="1">
        <v>0.31638038668193302</v>
      </c>
    </row>
    <row r="2066" spans="1:3" x14ac:dyDescent="0.25">
      <c r="A2066" t="s">
        <v>41</v>
      </c>
      <c r="B2066" t="s">
        <v>49</v>
      </c>
      <c r="C2066" s="1">
        <v>0.30292444222679199</v>
      </c>
    </row>
    <row r="2067" spans="1:3" x14ac:dyDescent="0.25">
      <c r="A2067" t="s">
        <v>41</v>
      </c>
      <c r="B2067" t="s">
        <v>53</v>
      </c>
      <c r="C2067" s="1">
        <v>0.298609476777486</v>
      </c>
    </row>
    <row r="2068" spans="1:3" x14ac:dyDescent="0.25">
      <c r="A2068" t="s">
        <v>41</v>
      </c>
      <c r="B2068" t="s">
        <v>54</v>
      </c>
      <c r="C2068" s="1">
        <v>0.29173326564913499</v>
      </c>
    </row>
    <row r="2069" spans="1:3" x14ac:dyDescent="0.25">
      <c r="A2069" t="s">
        <v>41</v>
      </c>
      <c r="B2069" t="s">
        <v>56</v>
      </c>
      <c r="C2069" s="1">
        <v>0.29105750348174497</v>
      </c>
    </row>
    <row r="2070" spans="1:3" x14ac:dyDescent="0.25">
      <c r="A2070" t="s">
        <v>41</v>
      </c>
      <c r="B2070" t="s">
        <v>59</v>
      </c>
      <c r="C2070" s="1">
        <v>0.29927665752188298</v>
      </c>
    </row>
    <row r="2071" spans="1:3" x14ac:dyDescent="0.25">
      <c r="A2071" t="s">
        <v>41</v>
      </c>
      <c r="B2071" t="s">
        <v>68</v>
      </c>
      <c r="C2071" s="1">
        <v>0.29777250733264499</v>
      </c>
    </row>
    <row r="2072" spans="1:3" x14ac:dyDescent="0.25">
      <c r="A2072" t="s">
        <v>41</v>
      </c>
      <c r="B2072" t="s">
        <v>70</v>
      </c>
      <c r="C2072" s="1">
        <v>0.299166954227154</v>
      </c>
    </row>
    <row r="2073" spans="1:3" x14ac:dyDescent="0.25">
      <c r="A2073" t="s">
        <v>41</v>
      </c>
      <c r="B2073" t="s">
        <v>71</v>
      </c>
      <c r="C2073" s="1">
        <v>0.29104954167476099</v>
      </c>
    </row>
    <row r="2074" spans="1:3" x14ac:dyDescent="0.25">
      <c r="A2074" t="s">
        <v>41</v>
      </c>
      <c r="B2074" t="s">
        <v>74</v>
      </c>
      <c r="C2074" s="1">
        <v>0.30410728317156799</v>
      </c>
    </row>
    <row r="2075" spans="1:3" x14ac:dyDescent="0.25">
      <c r="A2075" t="s">
        <v>41</v>
      </c>
      <c r="B2075" t="s">
        <v>75</v>
      </c>
      <c r="C2075" s="1">
        <v>0.30105289914051397</v>
      </c>
    </row>
    <row r="2076" spans="1:3" x14ac:dyDescent="0.25">
      <c r="A2076" t="s">
        <v>41</v>
      </c>
      <c r="B2076" t="s">
        <v>77</v>
      </c>
      <c r="C2076" s="1">
        <v>0.30944121251609802</v>
      </c>
    </row>
    <row r="2077" spans="1:3" x14ac:dyDescent="0.25">
      <c r="A2077" t="s">
        <v>41</v>
      </c>
      <c r="B2077" t="s">
        <v>79</v>
      </c>
      <c r="C2077" s="1">
        <v>0.32420666972856399</v>
      </c>
    </row>
    <row r="2078" spans="1:3" x14ac:dyDescent="0.25">
      <c r="A2078" t="s">
        <v>41</v>
      </c>
      <c r="B2078" t="s">
        <v>80</v>
      </c>
      <c r="C2078" s="1">
        <v>0.292681505674531</v>
      </c>
    </row>
    <row r="2079" spans="1:3" x14ac:dyDescent="0.25">
      <c r="A2079" t="s">
        <v>41</v>
      </c>
      <c r="B2079" t="s">
        <v>82</v>
      </c>
      <c r="C2079" s="1">
        <v>0.32109461778463799</v>
      </c>
    </row>
    <row r="2080" spans="1:3" x14ac:dyDescent="0.25">
      <c r="A2080" t="s">
        <v>41</v>
      </c>
      <c r="B2080" t="s">
        <v>83</v>
      </c>
      <c r="C2080" s="1">
        <v>0.30258854884401198</v>
      </c>
    </row>
    <row r="2081" spans="1:3" x14ac:dyDescent="0.25">
      <c r="A2081" t="s">
        <v>41</v>
      </c>
      <c r="B2081" t="s">
        <v>85</v>
      </c>
      <c r="C2081" s="1">
        <v>0.309179856082959</v>
      </c>
    </row>
    <row r="2082" spans="1:3" x14ac:dyDescent="0.25">
      <c r="A2082" t="s">
        <v>41</v>
      </c>
      <c r="B2082" t="s">
        <v>87</v>
      </c>
      <c r="C2082" s="1">
        <v>0.30523940812600803</v>
      </c>
    </row>
    <row r="2083" spans="1:3" x14ac:dyDescent="0.25">
      <c r="A2083" t="s">
        <v>41</v>
      </c>
      <c r="B2083" t="s">
        <v>90</v>
      </c>
      <c r="C2083" s="1">
        <v>0.29410224029426102</v>
      </c>
    </row>
    <row r="2084" spans="1:3" x14ac:dyDescent="0.25">
      <c r="A2084" t="s">
        <v>41</v>
      </c>
      <c r="B2084" t="s">
        <v>92</v>
      </c>
      <c r="C2084" s="1">
        <v>0.30358527861779599</v>
      </c>
    </row>
    <row r="2085" spans="1:3" x14ac:dyDescent="0.25">
      <c r="A2085" t="s">
        <v>41</v>
      </c>
      <c r="B2085" t="s">
        <v>94</v>
      </c>
      <c r="C2085" s="1">
        <v>0.29290455617776301</v>
      </c>
    </row>
    <row r="2086" spans="1:3" x14ac:dyDescent="0.25">
      <c r="A2086" t="s">
        <v>41</v>
      </c>
      <c r="B2086" t="s">
        <v>96</v>
      </c>
      <c r="C2086" s="1">
        <v>0.29563603759350998</v>
      </c>
    </row>
    <row r="2087" spans="1:3" x14ac:dyDescent="0.25">
      <c r="A2087" t="s">
        <v>41</v>
      </c>
      <c r="B2087" t="s">
        <v>97</v>
      </c>
      <c r="C2087" s="1">
        <v>0.296445466312868</v>
      </c>
    </row>
    <row r="2088" spans="1:3" x14ac:dyDescent="0.25">
      <c r="A2088" t="s">
        <v>41</v>
      </c>
      <c r="B2088" t="s">
        <v>99</v>
      </c>
      <c r="C2088" s="1">
        <v>0.30478008775996701</v>
      </c>
    </row>
    <row r="2089" spans="1:3" x14ac:dyDescent="0.25">
      <c r="A2089" t="s">
        <v>41</v>
      </c>
      <c r="B2089" t="s">
        <v>100</v>
      </c>
      <c r="C2089" s="1">
        <v>0.308531113661967</v>
      </c>
    </row>
    <row r="2090" spans="1:3" x14ac:dyDescent="0.25">
      <c r="A2090" t="s">
        <v>41</v>
      </c>
      <c r="B2090" t="s">
        <v>101</v>
      </c>
      <c r="C2090" s="1">
        <v>0.29655890254043898</v>
      </c>
    </row>
    <row r="2091" spans="1:3" x14ac:dyDescent="0.25">
      <c r="A2091" t="s">
        <v>41</v>
      </c>
      <c r="B2091" t="s">
        <v>102</v>
      </c>
      <c r="C2091" s="1">
        <v>0.30552160496234099</v>
      </c>
    </row>
    <row r="2092" spans="1:3" x14ac:dyDescent="0.25">
      <c r="A2092" t="s">
        <v>41</v>
      </c>
      <c r="B2092" t="s">
        <v>103</v>
      </c>
      <c r="C2092" s="1">
        <v>0.29732667405912999</v>
      </c>
    </row>
    <row r="2093" spans="1:3" x14ac:dyDescent="0.25">
      <c r="A2093" t="s">
        <v>42</v>
      </c>
      <c r="B2093" t="s">
        <v>73</v>
      </c>
      <c r="C2093" s="1">
        <v>0.31444320087140998</v>
      </c>
    </row>
    <row r="2094" spans="1:3" x14ac:dyDescent="0.25">
      <c r="A2094" t="s">
        <v>43</v>
      </c>
      <c r="B2094" t="s">
        <v>42</v>
      </c>
      <c r="C2094" s="1">
        <v>0.298919752036654</v>
      </c>
    </row>
    <row r="2095" spans="1:3" x14ac:dyDescent="0.25">
      <c r="A2095" t="s">
        <v>43</v>
      </c>
      <c r="B2095" t="s">
        <v>44</v>
      </c>
      <c r="C2095" s="1">
        <v>0.30124551700492302</v>
      </c>
    </row>
    <row r="2096" spans="1:3" x14ac:dyDescent="0.25">
      <c r="A2096" t="s">
        <v>43</v>
      </c>
      <c r="B2096" t="s">
        <v>45</v>
      </c>
      <c r="C2096" s="1">
        <v>0.318120469227618</v>
      </c>
    </row>
    <row r="2097" spans="1:3" x14ac:dyDescent="0.25">
      <c r="A2097" t="s">
        <v>43</v>
      </c>
      <c r="B2097" t="s">
        <v>47</v>
      </c>
      <c r="C2097" s="1">
        <v>0.31319536235010598</v>
      </c>
    </row>
    <row r="2098" spans="1:3" x14ac:dyDescent="0.25">
      <c r="A2098" t="s">
        <v>43</v>
      </c>
      <c r="B2098" t="s">
        <v>49</v>
      </c>
      <c r="C2098" s="1">
        <v>0.312187826621112</v>
      </c>
    </row>
    <row r="2099" spans="1:3" x14ac:dyDescent="0.25">
      <c r="A2099" t="s">
        <v>43</v>
      </c>
      <c r="B2099" t="s">
        <v>50</v>
      </c>
      <c r="C2099" s="1">
        <v>0.308716203092395</v>
      </c>
    </row>
    <row r="2100" spans="1:3" x14ac:dyDescent="0.25">
      <c r="A2100" t="s">
        <v>43</v>
      </c>
      <c r="B2100" t="s">
        <v>51</v>
      </c>
      <c r="C2100" s="1">
        <v>0.31331944550173602</v>
      </c>
    </row>
    <row r="2101" spans="1:3" x14ac:dyDescent="0.25">
      <c r="A2101" t="s">
        <v>43</v>
      </c>
      <c r="B2101" t="s">
        <v>53</v>
      </c>
      <c r="C2101" s="1">
        <v>0.30152084095329501</v>
      </c>
    </row>
    <row r="2102" spans="1:3" x14ac:dyDescent="0.25">
      <c r="A2102" t="s">
        <v>43</v>
      </c>
      <c r="B2102" t="s">
        <v>54</v>
      </c>
      <c r="C2102" s="1">
        <v>0.31404500422493598</v>
      </c>
    </row>
    <row r="2103" spans="1:3" x14ac:dyDescent="0.25">
      <c r="A2103" t="s">
        <v>43</v>
      </c>
      <c r="B2103" t="s">
        <v>55</v>
      </c>
      <c r="C2103" s="1">
        <v>0.30885088036657998</v>
      </c>
    </row>
    <row r="2104" spans="1:3" x14ac:dyDescent="0.25">
      <c r="A2104" t="s">
        <v>43</v>
      </c>
      <c r="B2104" t="s">
        <v>58</v>
      </c>
      <c r="C2104" s="1">
        <v>0.313158441531797</v>
      </c>
    </row>
    <row r="2105" spans="1:3" x14ac:dyDescent="0.25">
      <c r="A2105" t="s">
        <v>43</v>
      </c>
      <c r="B2105" t="s">
        <v>59</v>
      </c>
      <c r="C2105" s="1">
        <v>0.31150615055654401</v>
      </c>
    </row>
    <row r="2106" spans="1:3" x14ac:dyDescent="0.25">
      <c r="A2106" t="s">
        <v>43</v>
      </c>
      <c r="B2106" t="s">
        <v>60</v>
      </c>
      <c r="C2106" s="1">
        <v>0.30037138907929101</v>
      </c>
    </row>
    <row r="2107" spans="1:3" x14ac:dyDescent="0.25">
      <c r="A2107" t="s">
        <v>43</v>
      </c>
      <c r="B2107" t="s">
        <v>61</v>
      </c>
      <c r="C2107" s="1">
        <v>0.31919379823317501</v>
      </c>
    </row>
    <row r="2108" spans="1:3" x14ac:dyDescent="0.25">
      <c r="A2108" t="s">
        <v>43</v>
      </c>
      <c r="B2108" t="s">
        <v>62</v>
      </c>
      <c r="C2108" s="1">
        <v>0.28907815304682999</v>
      </c>
    </row>
    <row r="2109" spans="1:3" x14ac:dyDescent="0.25">
      <c r="A2109" t="s">
        <v>43</v>
      </c>
      <c r="B2109" t="s">
        <v>64</v>
      </c>
      <c r="C2109" s="1">
        <v>0.32349392162037899</v>
      </c>
    </row>
    <row r="2110" spans="1:3" x14ac:dyDescent="0.25">
      <c r="A2110" t="s">
        <v>43</v>
      </c>
      <c r="B2110" t="s">
        <v>65</v>
      </c>
      <c r="C2110" s="1">
        <v>0.31607008739019399</v>
      </c>
    </row>
    <row r="2111" spans="1:3" x14ac:dyDescent="0.25">
      <c r="A2111" t="s">
        <v>43</v>
      </c>
      <c r="B2111" t="s">
        <v>66</v>
      </c>
      <c r="C2111" s="1">
        <v>0.32122500305177398</v>
      </c>
    </row>
    <row r="2112" spans="1:3" x14ac:dyDescent="0.25">
      <c r="A2112" t="s">
        <v>43</v>
      </c>
      <c r="B2112" t="s">
        <v>67</v>
      </c>
      <c r="C2112" s="1">
        <v>0.32901372014881503</v>
      </c>
    </row>
    <row r="2113" spans="1:3" x14ac:dyDescent="0.25">
      <c r="A2113" t="s">
        <v>43</v>
      </c>
      <c r="B2113" t="s">
        <v>69</v>
      </c>
      <c r="C2113" s="1">
        <v>0.32214971311041102</v>
      </c>
    </row>
    <row r="2114" spans="1:3" x14ac:dyDescent="0.25">
      <c r="A2114" t="s">
        <v>43</v>
      </c>
      <c r="B2114" t="s">
        <v>70</v>
      </c>
      <c r="C2114" s="1">
        <v>0.31973196614384702</v>
      </c>
    </row>
    <row r="2115" spans="1:3" x14ac:dyDescent="0.25">
      <c r="A2115" t="s">
        <v>43</v>
      </c>
      <c r="B2115" t="s">
        <v>71</v>
      </c>
      <c r="C2115" s="1">
        <v>0.29558365392624603</v>
      </c>
    </row>
    <row r="2116" spans="1:3" x14ac:dyDescent="0.25">
      <c r="A2116" t="s">
        <v>43</v>
      </c>
      <c r="B2116" t="s">
        <v>72</v>
      </c>
      <c r="C2116" s="1">
        <v>0.32620448991402901</v>
      </c>
    </row>
    <row r="2117" spans="1:3" x14ac:dyDescent="0.25">
      <c r="A2117" t="s">
        <v>43</v>
      </c>
      <c r="B2117" t="s">
        <v>73</v>
      </c>
      <c r="C2117" s="1">
        <v>0.317102821042612</v>
      </c>
    </row>
    <row r="2118" spans="1:3" x14ac:dyDescent="0.25">
      <c r="A2118" t="s">
        <v>43</v>
      </c>
      <c r="B2118" t="s">
        <v>74</v>
      </c>
      <c r="C2118" s="1">
        <v>0.31377919827178602</v>
      </c>
    </row>
    <row r="2119" spans="1:3" x14ac:dyDescent="0.25">
      <c r="A2119" t="s">
        <v>43</v>
      </c>
      <c r="B2119" t="s">
        <v>75</v>
      </c>
      <c r="C2119" s="1">
        <v>0.30855608287623898</v>
      </c>
    </row>
    <row r="2120" spans="1:3" x14ac:dyDescent="0.25">
      <c r="A2120" t="s">
        <v>43</v>
      </c>
      <c r="B2120" t="s">
        <v>77</v>
      </c>
      <c r="C2120" s="1">
        <v>0.29689926916535297</v>
      </c>
    </row>
    <row r="2121" spans="1:3" x14ac:dyDescent="0.25">
      <c r="A2121" t="s">
        <v>43</v>
      </c>
      <c r="B2121" t="s">
        <v>78</v>
      </c>
      <c r="C2121" s="1">
        <v>0.314377134230446</v>
      </c>
    </row>
    <row r="2122" spans="1:3" x14ac:dyDescent="0.25">
      <c r="A2122" t="s">
        <v>43</v>
      </c>
      <c r="B2122" t="s">
        <v>80</v>
      </c>
      <c r="C2122" s="1">
        <v>0.31291980533107699</v>
      </c>
    </row>
    <row r="2123" spans="1:3" x14ac:dyDescent="0.25">
      <c r="A2123" t="s">
        <v>43</v>
      </c>
      <c r="B2123" t="s">
        <v>82</v>
      </c>
      <c r="C2123" s="1">
        <v>0.29851818245130901</v>
      </c>
    </row>
    <row r="2124" spans="1:3" x14ac:dyDescent="0.25">
      <c r="A2124" t="s">
        <v>43</v>
      </c>
      <c r="B2124" t="s">
        <v>83</v>
      </c>
      <c r="C2124" s="1">
        <v>0.31419398450437602</v>
      </c>
    </row>
    <row r="2125" spans="1:3" x14ac:dyDescent="0.25">
      <c r="A2125" t="s">
        <v>43</v>
      </c>
      <c r="B2125" t="s">
        <v>85</v>
      </c>
      <c r="C2125" s="1">
        <v>0.31684251727722901</v>
      </c>
    </row>
    <row r="2126" spans="1:3" x14ac:dyDescent="0.25">
      <c r="A2126" t="s">
        <v>43</v>
      </c>
      <c r="B2126" t="s">
        <v>86</v>
      </c>
      <c r="C2126" s="1">
        <v>0.29627106349535798</v>
      </c>
    </row>
    <row r="2127" spans="1:3" x14ac:dyDescent="0.25">
      <c r="A2127" t="s">
        <v>43</v>
      </c>
      <c r="B2127" t="s">
        <v>89</v>
      </c>
      <c r="C2127" s="1">
        <v>0.32395779710464401</v>
      </c>
    </row>
    <row r="2128" spans="1:3" x14ac:dyDescent="0.25">
      <c r="A2128" t="s">
        <v>43</v>
      </c>
      <c r="B2128" t="s">
        <v>90</v>
      </c>
      <c r="C2128" s="1">
        <v>0.30875875280862097</v>
      </c>
    </row>
    <row r="2129" spans="1:3" x14ac:dyDescent="0.25">
      <c r="A2129" t="s">
        <v>43</v>
      </c>
      <c r="B2129" t="s">
        <v>91</v>
      </c>
      <c r="C2129" s="1">
        <v>0.31686739465692698</v>
      </c>
    </row>
    <row r="2130" spans="1:3" x14ac:dyDescent="0.25">
      <c r="A2130" t="s">
        <v>43</v>
      </c>
      <c r="B2130" t="s">
        <v>93</v>
      </c>
      <c r="C2130" s="1">
        <v>0.29953165644818502</v>
      </c>
    </row>
    <row r="2131" spans="1:3" x14ac:dyDescent="0.25">
      <c r="A2131" t="s">
        <v>43</v>
      </c>
      <c r="B2131" t="s">
        <v>94</v>
      </c>
      <c r="C2131" s="1">
        <v>0.32373600923969198</v>
      </c>
    </row>
    <row r="2132" spans="1:3" x14ac:dyDescent="0.25">
      <c r="A2132" t="s">
        <v>43</v>
      </c>
      <c r="B2132" t="s">
        <v>96</v>
      </c>
      <c r="C2132" s="1">
        <v>0.310294142226613</v>
      </c>
    </row>
    <row r="2133" spans="1:3" x14ac:dyDescent="0.25">
      <c r="A2133" t="s">
        <v>43</v>
      </c>
      <c r="B2133" t="s">
        <v>97</v>
      </c>
      <c r="C2133" s="1">
        <v>0.32184518199587298</v>
      </c>
    </row>
    <row r="2134" spans="1:3" x14ac:dyDescent="0.25">
      <c r="A2134" t="s">
        <v>43</v>
      </c>
      <c r="B2134" t="s">
        <v>98</v>
      </c>
      <c r="C2134" s="1">
        <v>0.29835564635437301</v>
      </c>
    </row>
    <row r="2135" spans="1:3" x14ac:dyDescent="0.25">
      <c r="A2135" t="s">
        <v>43</v>
      </c>
      <c r="B2135" t="s">
        <v>99</v>
      </c>
      <c r="C2135" s="1">
        <v>0.30305274510145003</v>
      </c>
    </row>
    <row r="2136" spans="1:3" x14ac:dyDescent="0.25">
      <c r="A2136" t="s">
        <v>43</v>
      </c>
      <c r="B2136" t="s">
        <v>102</v>
      </c>
      <c r="C2136" s="1">
        <v>0.29599068856502497</v>
      </c>
    </row>
    <row r="2137" spans="1:3" x14ac:dyDescent="0.25">
      <c r="A2137" t="s">
        <v>43</v>
      </c>
      <c r="B2137" t="s">
        <v>103</v>
      </c>
      <c r="C2137" s="1">
        <v>0.29287768846206702</v>
      </c>
    </row>
    <row r="2138" spans="1:3" x14ac:dyDescent="0.25">
      <c r="A2138" t="s">
        <v>44</v>
      </c>
      <c r="B2138" t="s">
        <v>42</v>
      </c>
      <c r="C2138" s="1">
        <v>0.30287466369136201</v>
      </c>
    </row>
    <row r="2139" spans="1:3" x14ac:dyDescent="0.25">
      <c r="A2139" t="s">
        <v>44</v>
      </c>
      <c r="B2139" t="s">
        <v>45</v>
      </c>
      <c r="C2139" s="1">
        <v>0.31186666856719297</v>
      </c>
    </row>
    <row r="2140" spans="1:3" x14ac:dyDescent="0.25">
      <c r="A2140" t="s">
        <v>44</v>
      </c>
      <c r="B2140" t="s">
        <v>47</v>
      </c>
      <c r="C2140" s="1">
        <v>0.30910111803255602</v>
      </c>
    </row>
    <row r="2141" spans="1:3" x14ac:dyDescent="0.25">
      <c r="A2141" t="s">
        <v>44</v>
      </c>
      <c r="B2141" t="s">
        <v>49</v>
      </c>
      <c r="C2141" s="1">
        <v>0.31437111387299899</v>
      </c>
    </row>
    <row r="2142" spans="1:3" x14ac:dyDescent="0.25">
      <c r="A2142" t="s">
        <v>44</v>
      </c>
      <c r="B2142" t="s">
        <v>50</v>
      </c>
      <c r="C2142" s="1">
        <v>0.32517343457015102</v>
      </c>
    </row>
    <row r="2143" spans="1:3" x14ac:dyDescent="0.25">
      <c r="A2143" t="s">
        <v>44</v>
      </c>
      <c r="B2143" t="s">
        <v>51</v>
      </c>
      <c r="C2143" s="1">
        <v>0.32785468388685501</v>
      </c>
    </row>
    <row r="2144" spans="1:3" x14ac:dyDescent="0.25">
      <c r="A2144" t="s">
        <v>44</v>
      </c>
      <c r="B2144" t="s">
        <v>52</v>
      </c>
      <c r="C2144" s="1">
        <v>0.29148302861043401</v>
      </c>
    </row>
    <row r="2145" spans="1:3" x14ac:dyDescent="0.25">
      <c r="A2145" t="s">
        <v>44</v>
      </c>
      <c r="B2145" t="s">
        <v>53</v>
      </c>
      <c r="C2145" s="1">
        <v>0.29427825494198301</v>
      </c>
    </row>
    <row r="2146" spans="1:3" x14ac:dyDescent="0.25">
      <c r="A2146" t="s">
        <v>44</v>
      </c>
      <c r="B2146" t="s">
        <v>54</v>
      </c>
      <c r="C2146" s="1">
        <v>0.30421790264252402</v>
      </c>
    </row>
    <row r="2147" spans="1:3" x14ac:dyDescent="0.25">
      <c r="A2147" t="s">
        <v>44</v>
      </c>
      <c r="B2147" t="s">
        <v>55</v>
      </c>
      <c r="C2147" s="1">
        <v>0.31276841459942201</v>
      </c>
    </row>
    <row r="2148" spans="1:3" x14ac:dyDescent="0.25">
      <c r="A2148" t="s">
        <v>44</v>
      </c>
      <c r="B2148" t="s">
        <v>56</v>
      </c>
      <c r="C2148" s="1">
        <v>0.29348859836450503</v>
      </c>
    </row>
    <row r="2149" spans="1:3" x14ac:dyDescent="0.25">
      <c r="A2149" t="s">
        <v>44</v>
      </c>
      <c r="B2149" t="s">
        <v>58</v>
      </c>
      <c r="C2149" s="1">
        <v>0.32338185113307599</v>
      </c>
    </row>
    <row r="2150" spans="1:3" x14ac:dyDescent="0.25">
      <c r="A2150" t="s">
        <v>44</v>
      </c>
      <c r="B2150" t="s">
        <v>59</v>
      </c>
      <c r="C2150" s="1">
        <v>0.32150456680261302</v>
      </c>
    </row>
    <row r="2151" spans="1:3" x14ac:dyDescent="0.25">
      <c r="A2151" t="s">
        <v>44</v>
      </c>
      <c r="B2151" t="s">
        <v>60</v>
      </c>
      <c r="C2151" s="1">
        <v>0.30213336533091001</v>
      </c>
    </row>
    <row r="2152" spans="1:3" x14ac:dyDescent="0.25">
      <c r="A2152" t="s">
        <v>44</v>
      </c>
      <c r="B2152" t="s">
        <v>61</v>
      </c>
      <c r="C2152" s="1">
        <v>0.31766248584858903</v>
      </c>
    </row>
    <row r="2153" spans="1:3" x14ac:dyDescent="0.25">
      <c r="A2153" t="s">
        <v>44</v>
      </c>
      <c r="B2153" t="s">
        <v>62</v>
      </c>
      <c r="C2153" s="1">
        <v>0.30137852180346197</v>
      </c>
    </row>
    <row r="2154" spans="1:3" x14ac:dyDescent="0.25">
      <c r="A2154" t="s">
        <v>44</v>
      </c>
      <c r="B2154" t="s">
        <v>63</v>
      </c>
      <c r="C2154" s="1">
        <v>0.29794654574188001</v>
      </c>
    </row>
    <row r="2155" spans="1:3" x14ac:dyDescent="0.25">
      <c r="A2155" t="s">
        <v>44</v>
      </c>
      <c r="B2155" t="s">
        <v>64</v>
      </c>
      <c r="C2155" s="1">
        <v>0.32921594648434899</v>
      </c>
    </row>
    <row r="2156" spans="1:3" x14ac:dyDescent="0.25">
      <c r="A2156" t="s">
        <v>44</v>
      </c>
      <c r="B2156" t="s">
        <v>65</v>
      </c>
      <c r="C2156" s="1">
        <v>0.32487175389595402</v>
      </c>
    </row>
    <row r="2157" spans="1:3" x14ac:dyDescent="0.25">
      <c r="A2157" t="s">
        <v>44</v>
      </c>
      <c r="B2157" t="s">
        <v>66</v>
      </c>
      <c r="C2157" s="1">
        <v>0.327387464532788</v>
      </c>
    </row>
    <row r="2158" spans="1:3" x14ac:dyDescent="0.25">
      <c r="A2158" t="s">
        <v>44</v>
      </c>
      <c r="B2158" t="s">
        <v>67</v>
      </c>
      <c r="C2158" s="1">
        <v>0.33437601115694598</v>
      </c>
    </row>
    <row r="2159" spans="1:3" x14ac:dyDescent="0.25">
      <c r="A2159" t="s">
        <v>44</v>
      </c>
      <c r="B2159" t="s">
        <v>68</v>
      </c>
      <c r="C2159" s="1">
        <v>0.29444255945033099</v>
      </c>
    </row>
    <row r="2160" spans="1:3" x14ac:dyDescent="0.25">
      <c r="A2160" t="s">
        <v>44</v>
      </c>
      <c r="B2160" t="s">
        <v>69</v>
      </c>
      <c r="C2160" s="1">
        <v>0.31984830454435997</v>
      </c>
    </row>
    <row r="2161" spans="1:3" x14ac:dyDescent="0.25">
      <c r="A2161" t="s">
        <v>44</v>
      </c>
      <c r="B2161" t="s">
        <v>70</v>
      </c>
      <c r="C2161" s="1">
        <v>0.32915600613921597</v>
      </c>
    </row>
    <row r="2162" spans="1:3" x14ac:dyDescent="0.25">
      <c r="A2162" t="s">
        <v>44</v>
      </c>
      <c r="B2162" t="s">
        <v>71</v>
      </c>
      <c r="C2162" s="1">
        <v>0.30297508026724501</v>
      </c>
    </row>
    <row r="2163" spans="1:3" x14ac:dyDescent="0.25">
      <c r="A2163" t="s">
        <v>44</v>
      </c>
      <c r="B2163" t="s">
        <v>72</v>
      </c>
      <c r="C2163" s="1">
        <v>0.33357231793097802</v>
      </c>
    </row>
    <row r="2164" spans="1:3" x14ac:dyDescent="0.25">
      <c r="A2164" t="s">
        <v>44</v>
      </c>
      <c r="B2164" t="s">
        <v>73</v>
      </c>
      <c r="C2164" s="1">
        <v>0.31210097206668602</v>
      </c>
    </row>
    <row r="2165" spans="1:3" x14ac:dyDescent="0.25">
      <c r="A2165" t="s">
        <v>44</v>
      </c>
      <c r="B2165" t="s">
        <v>74</v>
      </c>
      <c r="C2165" s="1">
        <v>0.31210607940882801</v>
      </c>
    </row>
    <row r="2166" spans="1:3" x14ac:dyDescent="0.25">
      <c r="A2166" t="s">
        <v>44</v>
      </c>
      <c r="B2166" t="s">
        <v>75</v>
      </c>
      <c r="C2166" s="1">
        <v>0.31695470119291502</v>
      </c>
    </row>
    <row r="2167" spans="1:3" x14ac:dyDescent="0.25">
      <c r="A2167" t="s">
        <v>44</v>
      </c>
      <c r="B2167" t="s">
        <v>76</v>
      </c>
      <c r="C2167" s="1">
        <v>0.306634159741273</v>
      </c>
    </row>
    <row r="2168" spans="1:3" x14ac:dyDescent="0.25">
      <c r="A2168" t="s">
        <v>44</v>
      </c>
      <c r="B2168" t="s">
        <v>77</v>
      </c>
      <c r="C2168" s="1">
        <v>0.29634134815024199</v>
      </c>
    </row>
    <row r="2169" spans="1:3" x14ac:dyDescent="0.25">
      <c r="A2169" t="s">
        <v>44</v>
      </c>
      <c r="B2169" t="s">
        <v>78</v>
      </c>
      <c r="C2169" s="1">
        <v>0.32577941783166497</v>
      </c>
    </row>
    <row r="2170" spans="1:3" x14ac:dyDescent="0.25">
      <c r="A2170" t="s">
        <v>44</v>
      </c>
      <c r="B2170" t="s">
        <v>80</v>
      </c>
      <c r="C2170" s="1">
        <v>0.30552319433877001</v>
      </c>
    </row>
    <row r="2171" spans="1:3" x14ac:dyDescent="0.25">
      <c r="A2171" t="s">
        <v>44</v>
      </c>
      <c r="B2171" t="s">
        <v>81</v>
      </c>
      <c r="C2171" s="1">
        <v>0.29255518321539797</v>
      </c>
    </row>
    <row r="2172" spans="1:3" x14ac:dyDescent="0.25">
      <c r="A2172" t="s">
        <v>44</v>
      </c>
      <c r="B2172" t="s">
        <v>82</v>
      </c>
      <c r="C2172" s="1">
        <v>0.293770192199173</v>
      </c>
    </row>
    <row r="2173" spans="1:3" x14ac:dyDescent="0.25">
      <c r="A2173" t="s">
        <v>44</v>
      </c>
      <c r="B2173" t="s">
        <v>83</v>
      </c>
      <c r="C2173" s="1">
        <v>0.310313386823517</v>
      </c>
    </row>
    <row r="2174" spans="1:3" x14ac:dyDescent="0.25">
      <c r="A2174" t="s">
        <v>44</v>
      </c>
      <c r="B2174" t="s">
        <v>84</v>
      </c>
      <c r="C2174" s="1">
        <v>0.289765320129731</v>
      </c>
    </row>
    <row r="2175" spans="1:3" x14ac:dyDescent="0.25">
      <c r="A2175" t="s">
        <v>44</v>
      </c>
      <c r="B2175" t="s">
        <v>85</v>
      </c>
      <c r="C2175" s="1">
        <v>0.314785391903801</v>
      </c>
    </row>
    <row r="2176" spans="1:3" x14ac:dyDescent="0.25">
      <c r="A2176" t="s">
        <v>44</v>
      </c>
      <c r="B2176" t="s">
        <v>86</v>
      </c>
      <c r="C2176" s="1">
        <v>0.30080766307352702</v>
      </c>
    </row>
    <row r="2177" spans="1:3" x14ac:dyDescent="0.25">
      <c r="A2177" t="s">
        <v>44</v>
      </c>
      <c r="B2177" t="s">
        <v>88</v>
      </c>
      <c r="C2177" s="1">
        <v>0.29451277227797301</v>
      </c>
    </row>
    <row r="2178" spans="1:3" x14ac:dyDescent="0.25">
      <c r="A2178" t="s">
        <v>44</v>
      </c>
      <c r="B2178" t="s">
        <v>89</v>
      </c>
      <c r="C2178" s="1">
        <v>0.31835033723593997</v>
      </c>
    </row>
    <row r="2179" spans="1:3" x14ac:dyDescent="0.25">
      <c r="A2179" t="s">
        <v>44</v>
      </c>
      <c r="B2179" t="s">
        <v>90</v>
      </c>
      <c r="C2179" s="1">
        <v>0.30728414882778199</v>
      </c>
    </row>
    <row r="2180" spans="1:3" x14ac:dyDescent="0.25">
      <c r="A2180" t="s">
        <v>44</v>
      </c>
      <c r="B2180" t="s">
        <v>91</v>
      </c>
      <c r="C2180" s="1">
        <v>0.30918044948357298</v>
      </c>
    </row>
    <row r="2181" spans="1:3" x14ac:dyDescent="0.25">
      <c r="A2181" t="s">
        <v>44</v>
      </c>
      <c r="B2181" t="s">
        <v>93</v>
      </c>
      <c r="C2181" s="1">
        <v>0.31564834044518703</v>
      </c>
    </row>
    <row r="2182" spans="1:3" x14ac:dyDescent="0.25">
      <c r="A2182" t="s">
        <v>44</v>
      </c>
      <c r="B2182" t="s">
        <v>94</v>
      </c>
      <c r="C2182" s="1">
        <v>0.32556153278982403</v>
      </c>
    </row>
    <row r="2183" spans="1:3" x14ac:dyDescent="0.25">
      <c r="A2183" t="s">
        <v>44</v>
      </c>
      <c r="B2183" t="s">
        <v>95</v>
      </c>
      <c r="C2183" s="1">
        <v>0.30740869056328801</v>
      </c>
    </row>
    <row r="2184" spans="1:3" x14ac:dyDescent="0.25">
      <c r="A2184" t="s">
        <v>44</v>
      </c>
      <c r="B2184" t="s">
        <v>96</v>
      </c>
      <c r="C2184" s="1">
        <v>0.30598124730077098</v>
      </c>
    </row>
    <row r="2185" spans="1:3" x14ac:dyDescent="0.25">
      <c r="A2185" t="s">
        <v>44</v>
      </c>
      <c r="B2185" t="s">
        <v>97</v>
      </c>
      <c r="C2185" s="1">
        <v>0.323682063692524</v>
      </c>
    </row>
    <row r="2186" spans="1:3" x14ac:dyDescent="0.25">
      <c r="A2186" t="s">
        <v>44</v>
      </c>
      <c r="B2186" t="s">
        <v>98</v>
      </c>
      <c r="C2186" s="1">
        <v>0.304367123299772</v>
      </c>
    </row>
    <row r="2187" spans="1:3" x14ac:dyDescent="0.25">
      <c r="A2187" t="s">
        <v>44</v>
      </c>
      <c r="B2187" t="s">
        <v>99</v>
      </c>
      <c r="C2187" s="1">
        <v>0.30385569064702</v>
      </c>
    </row>
    <row r="2188" spans="1:3" x14ac:dyDescent="0.25">
      <c r="A2188" t="s">
        <v>44</v>
      </c>
      <c r="B2188" t="s">
        <v>101</v>
      </c>
      <c r="C2188" s="1">
        <v>0.29244854958732702</v>
      </c>
    </row>
    <row r="2189" spans="1:3" x14ac:dyDescent="0.25">
      <c r="A2189" t="s">
        <v>44</v>
      </c>
      <c r="B2189" t="s">
        <v>102</v>
      </c>
      <c r="C2189" s="1">
        <v>0.30075698681729601</v>
      </c>
    </row>
    <row r="2190" spans="1:3" x14ac:dyDescent="0.25">
      <c r="A2190" t="s">
        <v>44</v>
      </c>
      <c r="B2190" t="s">
        <v>103</v>
      </c>
      <c r="C2190" s="1">
        <v>0.30011504138711198</v>
      </c>
    </row>
    <row r="2191" spans="1:3" x14ac:dyDescent="0.25">
      <c r="A2191" t="s">
        <v>45</v>
      </c>
      <c r="B2191" t="s">
        <v>42</v>
      </c>
      <c r="C2191" s="1">
        <v>0.31411562880667998</v>
      </c>
    </row>
    <row r="2192" spans="1:3" x14ac:dyDescent="0.25">
      <c r="A2192" t="s">
        <v>45</v>
      </c>
      <c r="B2192" t="s">
        <v>47</v>
      </c>
      <c r="C2192" s="1">
        <v>0.31257793707614001</v>
      </c>
    </row>
    <row r="2193" spans="1:3" x14ac:dyDescent="0.25">
      <c r="A2193" t="s">
        <v>45</v>
      </c>
      <c r="B2193" t="s">
        <v>48</v>
      </c>
      <c r="C2193" s="1">
        <v>0.294459983296043</v>
      </c>
    </row>
    <row r="2194" spans="1:3" x14ac:dyDescent="0.25">
      <c r="A2194" t="s">
        <v>45</v>
      </c>
      <c r="B2194" t="s">
        <v>49</v>
      </c>
      <c r="C2194" s="1">
        <v>0.31817018096344701</v>
      </c>
    </row>
    <row r="2195" spans="1:3" x14ac:dyDescent="0.25">
      <c r="A2195" t="s">
        <v>45</v>
      </c>
      <c r="B2195" t="s">
        <v>50</v>
      </c>
      <c r="C2195" s="1">
        <v>0.32625636753082898</v>
      </c>
    </row>
    <row r="2196" spans="1:3" x14ac:dyDescent="0.25">
      <c r="A2196" t="s">
        <v>45</v>
      </c>
      <c r="B2196" t="s">
        <v>51</v>
      </c>
      <c r="C2196" s="1">
        <v>0.32953348967698798</v>
      </c>
    </row>
    <row r="2197" spans="1:3" x14ac:dyDescent="0.25">
      <c r="A2197" t="s">
        <v>45</v>
      </c>
      <c r="B2197" t="s">
        <v>53</v>
      </c>
      <c r="C2197" s="1">
        <v>0.32180273367132101</v>
      </c>
    </row>
    <row r="2198" spans="1:3" x14ac:dyDescent="0.25">
      <c r="A2198" t="s">
        <v>45</v>
      </c>
      <c r="B2198" t="s">
        <v>54</v>
      </c>
      <c r="C2198" s="1">
        <v>0.32462083858636898</v>
      </c>
    </row>
    <row r="2199" spans="1:3" x14ac:dyDescent="0.25">
      <c r="A2199" t="s">
        <v>45</v>
      </c>
      <c r="B2199" t="s">
        <v>55</v>
      </c>
      <c r="C2199" s="1">
        <v>0.32340098636632197</v>
      </c>
    </row>
    <row r="2200" spans="1:3" x14ac:dyDescent="0.25">
      <c r="A2200" t="s">
        <v>45</v>
      </c>
      <c r="B2200" t="s">
        <v>56</v>
      </c>
      <c r="C2200" s="1">
        <v>0.295977759748419</v>
      </c>
    </row>
    <row r="2201" spans="1:3" x14ac:dyDescent="0.25">
      <c r="A2201" t="s">
        <v>45</v>
      </c>
      <c r="B2201" t="s">
        <v>58</v>
      </c>
      <c r="C2201" s="1">
        <v>0.326309048200629</v>
      </c>
    </row>
    <row r="2202" spans="1:3" x14ac:dyDescent="0.25">
      <c r="A2202" t="s">
        <v>45</v>
      </c>
      <c r="B2202" t="s">
        <v>59</v>
      </c>
      <c r="C2202" s="1">
        <v>0.323818137825996</v>
      </c>
    </row>
    <row r="2203" spans="1:3" x14ac:dyDescent="0.25">
      <c r="A2203" t="s">
        <v>45</v>
      </c>
      <c r="B2203" t="s">
        <v>60</v>
      </c>
      <c r="C2203" s="1">
        <v>0.30872241513452803</v>
      </c>
    </row>
    <row r="2204" spans="1:3" x14ac:dyDescent="0.25">
      <c r="A2204" t="s">
        <v>45</v>
      </c>
      <c r="B2204" t="s">
        <v>61</v>
      </c>
      <c r="C2204" s="1">
        <v>0.32526590799100902</v>
      </c>
    </row>
    <row r="2205" spans="1:3" x14ac:dyDescent="0.25">
      <c r="A2205" t="s">
        <v>45</v>
      </c>
      <c r="B2205" t="s">
        <v>62</v>
      </c>
      <c r="C2205" s="1">
        <v>0.302452027674112</v>
      </c>
    </row>
    <row r="2206" spans="1:3" x14ac:dyDescent="0.25">
      <c r="A2206" t="s">
        <v>45</v>
      </c>
      <c r="B2206" t="s">
        <v>63</v>
      </c>
      <c r="C2206" s="1">
        <v>0.29366265806770903</v>
      </c>
    </row>
    <row r="2207" spans="1:3" x14ac:dyDescent="0.25">
      <c r="A2207" t="s">
        <v>45</v>
      </c>
      <c r="B2207" t="s">
        <v>64</v>
      </c>
      <c r="C2207" s="1">
        <v>0.32644591285144398</v>
      </c>
    </row>
    <row r="2208" spans="1:3" x14ac:dyDescent="0.25">
      <c r="A2208" t="s">
        <v>45</v>
      </c>
      <c r="B2208" t="s">
        <v>65</v>
      </c>
      <c r="C2208" s="1">
        <v>0.33183706782359301</v>
      </c>
    </row>
    <row r="2209" spans="1:3" x14ac:dyDescent="0.25">
      <c r="A2209" t="s">
        <v>45</v>
      </c>
      <c r="B2209" t="s">
        <v>66</v>
      </c>
      <c r="C2209" s="1">
        <v>0.33427840688461002</v>
      </c>
    </row>
    <row r="2210" spans="1:3" x14ac:dyDescent="0.25">
      <c r="A2210" t="s">
        <v>45</v>
      </c>
      <c r="B2210" t="s">
        <v>67</v>
      </c>
      <c r="C2210" s="1">
        <v>0.33636981459216903</v>
      </c>
    </row>
    <row r="2211" spans="1:3" x14ac:dyDescent="0.25">
      <c r="A2211" t="s">
        <v>45</v>
      </c>
      <c r="B2211" t="s">
        <v>68</v>
      </c>
      <c r="C2211" s="1">
        <v>0.29823327148561402</v>
      </c>
    </row>
    <row r="2212" spans="1:3" x14ac:dyDescent="0.25">
      <c r="A2212" t="s">
        <v>45</v>
      </c>
      <c r="B2212" t="s">
        <v>69</v>
      </c>
      <c r="C2212" s="1">
        <v>0.32246864233384798</v>
      </c>
    </row>
    <row r="2213" spans="1:3" x14ac:dyDescent="0.25">
      <c r="A2213" t="s">
        <v>45</v>
      </c>
      <c r="B2213" t="s">
        <v>70</v>
      </c>
      <c r="C2213" s="1">
        <v>0.32562115396639901</v>
      </c>
    </row>
    <row r="2214" spans="1:3" x14ac:dyDescent="0.25">
      <c r="A2214" t="s">
        <v>45</v>
      </c>
      <c r="B2214" t="s">
        <v>71</v>
      </c>
      <c r="C2214" s="1">
        <v>0.29922304649993298</v>
      </c>
    </row>
    <row r="2215" spans="1:3" x14ac:dyDescent="0.25">
      <c r="A2215" t="s">
        <v>45</v>
      </c>
      <c r="B2215" t="s">
        <v>72</v>
      </c>
      <c r="C2215" s="1">
        <v>0.33267809534382797</v>
      </c>
    </row>
    <row r="2216" spans="1:3" x14ac:dyDescent="0.25">
      <c r="A2216" t="s">
        <v>45</v>
      </c>
      <c r="B2216" t="s">
        <v>73</v>
      </c>
      <c r="C2216" s="1">
        <v>0.32242401598897702</v>
      </c>
    </row>
    <row r="2217" spans="1:3" x14ac:dyDescent="0.25">
      <c r="A2217" t="s">
        <v>45</v>
      </c>
      <c r="B2217" t="s">
        <v>74</v>
      </c>
      <c r="C2217" s="1">
        <v>0.31730294622045102</v>
      </c>
    </row>
    <row r="2218" spans="1:3" x14ac:dyDescent="0.25">
      <c r="A2218" t="s">
        <v>45</v>
      </c>
      <c r="B2218" t="s">
        <v>75</v>
      </c>
      <c r="C2218" s="1">
        <v>0.32118470712497099</v>
      </c>
    </row>
    <row r="2219" spans="1:3" x14ac:dyDescent="0.25">
      <c r="A2219" t="s">
        <v>45</v>
      </c>
      <c r="B2219" t="s">
        <v>76</v>
      </c>
      <c r="C2219" s="1">
        <v>0.30164682100151102</v>
      </c>
    </row>
    <row r="2220" spans="1:3" x14ac:dyDescent="0.25">
      <c r="A2220" t="s">
        <v>45</v>
      </c>
      <c r="B2220" t="s">
        <v>77</v>
      </c>
      <c r="C2220" s="1">
        <v>0.309142853393095</v>
      </c>
    </row>
    <row r="2221" spans="1:3" x14ac:dyDescent="0.25">
      <c r="A2221" t="s">
        <v>45</v>
      </c>
      <c r="B2221" t="s">
        <v>78</v>
      </c>
      <c r="C2221" s="1">
        <v>0.31477979335734002</v>
      </c>
    </row>
    <row r="2222" spans="1:3" x14ac:dyDescent="0.25">
      <c r="A2222" t="s">
        <v>45</v>
      </c>
      <c r="B2222" t="s">
        <v>80</v>
      </c>
      <c r="C2222" s="1">
        <v>0.32201512255949699</v>
      </c>
    </row>
    <row r="2223" spans="1:3" x14ac:dyDescent="0.25">
      <c r="A2223" t="s">
        <v>45</v>
      </c>
      <c r="B2223" t="s">
        <v>81</v>
      </c>
      <c r="C2223" s="1">
        <v>0.29224734473479502</v>
      </c>
    </row>
    <row r="2224" spans="1:3" x14ac:dyDescent="0.25">
      <c r="A2224" t="s">
        <v>45</v>
      </c>
      <c r="B2224" t="s">
        <v>83</v>
      </c>
      <c r="C2224" s="1">
        <v>0.316927875555502</v>
      </c>
    </row>
    <row r="2225" spans="1:3" x14ac:dyDescent="0.25">
      <c r="A2225" t="s">
        <v>45</v>
      </c>
      <c r="B2225" t="s">
        <v>84</v>
      </c>
      <c r="C2225" s="1">
        <v>0.29572555971674103</v>
      </c>
    </row>
    <row r="2226" spans="1:3" x14ac:dyDescent="0.25">
      <c r="A2226" t="s">
        <v>45</v>
      </c>
      <c r="B2226" t="s">
        <v>85</v>
      </c>
      <c r="C2226" s="1">
        <v>0.32615617029383198</v>
      </c>
    </row>
    <row r="2227" spans="1:3" x14ac:dyDescent="0.25">
      <c r="A2227" t="s">
        <v>45</v>
      </c>
      <c r="B2227" t="s">
        <v>86</v>
      </c>
      <c r="C2227" s="1">
        <v>0.31217585579790502</v>
      </c>
    </row>
    <row r="2228" spans="1:3" x14ac:dyDescent="0.25">
      <c r="A2228" t="s">
        <v>45</v>
      </c>
      <c r="B2228" t="s">
        <v>88</v>
      </c>
      <c r="C2228" s="1">
        <v>0.308390761761902</v>
      </c>
    </row>
    <row r="2229" spans="1:3" x14ac:dyDescent="0.25">
      <c r="A2229" t="s">
        <v>45</v>
      </c>
      <c r="B2229" t="s">
        <v>89</v>
      </c>
      <c r="C2229" s="1">
        <v>0.32235627478735501</v>
      </c>
    </row>
    <row r="2230" spans="1:3" x14ac:dyDescent="0.25">
      <c r="A2230" t="s">
        <v>45</v>
      </c>
      <c r="B2230" t="s">
        <v>90</v>
      </c>
      <c r="C2230" s="1">
        <v>0.30644937640812397</v>
      </c>
    </row>
    <row r="2231" spans="1:3" x14ac:dyDescent="0.25">
      <c r="A2231" t="s">
        <v>45</v>
      </c>
      <c r="B2231" t="s">
        <v>91</v>
      </c>
      <c r="C2231" s="1">
        <v>0.32265368335788103</v>
      </c>
    </row>
    <row r="2232" spans="1:3" x14ac:dyDescent="0.25">
      <c r="A2232" t="s">
        <v>45</v>
      </c>
      <c r="B2232" t="s">
        <v>92</v>
      </c>
      <c r="C2232" s="1">
        <v>0.30619980076193698</v>
      </c>
    </row>
    <row r="2233" spans="1:3" x14ac:dyDescent="0.25">
      <c r="A2233" t="s">
        <v>45</v>
      </c>
      <c r="B2233" t="s">
        <v>93</v>
      </c>
      <c r="C2233" s="1">
        <v>0.31768737594698399</v>
      </c>
    </row>
    <row r="2234" spans="1:3" x14ac:dyDescent="0.25">
      <c r="A2234" t="s">
        <v>45</v>
      </c>
      <c r="B2234" t="s">
        <v>94</v>
      </c>
      <c r="C2234" s="1">
        <v>0.32722902872430998</v>
      </c>
    </row>
    <row r="2235" spans="1:3" x14ac:dyDescent="0.25">
      <c r="A2235" t="s">
        <v>45</v>
      </c>
      <c r="B2235" t="s">
        <v>95</v>
      </c>
      <c r="C2235" s="1">
        <v>0.29600008913303899</v>
      </c>
    </row>
    <row r="2236" spans="1:3" x14ac:dyDescent="0.25">
      <c r="A2236" t="s">
        <v>45</v>
      </c>
      <c r="B2236" t="s">
        <v>96</v>
      </c>
      <c r="C2236" s="1">
        <v>0.31742626845534999</v>
      </c>
    </row>
    <row r="2237" spans="1:3" x14ac:dyDescent="0.25">
      <c r="A2237" t="s">
        <v>45</v>
      </c>
      <c r="B2237" t="s">
        <v>97</v>
      </c>
      <c r="C2237" s="1">
        <v>0.324385905960064</v>
      </c>
    </row>
    <row r="2238" spans="1:3" x14ac:dyDescent="0.25">
      <c r="A2238" t="s">
        <v>45</v>
      </c>
      <c r="B2238" t="s">
        <v>98</v>
      </c>
      <c r="C2238" s="1">
        <v>0.30414884841578199</v>
      </c>
    </row>
    <row r="2239" spans="1:3" x14ac:dyDescent="0.25">
      <c r="A2239" t="s">
        <v>45</v>
      </c>
      <c r="B2239" t="s">
        <v>99</v>
      </c>
      <c r="C2239" s="1">
        <v>0.31858065587441903</v>
      </c>
    </row>
    <row r="2240" spans="1:3" x14ac:dyDescent="0.25">
      <c r="A2240" t="s">
        <v>45</v>
      </c>
      <c r="B2240" t="s">
        <v>101</v>
      </c>
      <c r="C2240" s="1">
        <v>0.30425921311036702</v>
      </c>
    </row>
    <row r="2241" spans="1:3" x14ac:dyDescent="0.25">
      <c r="A2241" t="s">
        <v>45</v>
      </c>
      <c r="B2241" t="s">
        <v>102</v>
      </c>
      <c r="C2241" s="1">
        <v>0.30699574844306898</v>
      </c>
    </row>
    <row r="2242" spans="1:3" x14ac:dyDescent="0.25">
      <c r="A2242" t="s">
        <v>45</v>
      </c>
      <c r="B2242" t="s">
        <v>103</v>
      </c>
      <c r="C2242" s="1">
        <v>0.29179897927395199</v>
      </c>
    </row>
    <row r="2243" spans="1:3" x14ac:dyDescent="0.25">
      <c r="A2243" t="s">
        <v>46</v>
      </c>
      <c r="B2243" t="s">
        <v>71</v>
      </c>
      <c r="C2243" s="1">
        <v>0.29589168049010101</v>
      </c>
    </row>
    <row r="2244" spans="1:3" x14ac:dyDescent="0.25">
      <c r="A2244" t="s">
        <v>46</v>
      </c>
      <c r="B2244" t="s">
        <v>79</v>
      </c>
      <c r="C2244" s="1">
        <v>0.340793547374591</v>
      </c>
    </row>
    <row r="2245" spans="1:3" x14ac:dyDescent="0.25">
      <c r="A2245" t="s">
        <v>46</v>
      </c>
      <c r="B2245" t="s">
        <v>82</v>
      </c>
      <c r="C2245" s="1">
        <v>0.331600663485832</v>
      </c>
    </row>
    <row r="2246" spans="1:3" x14ac:dyDescent="0.25">
      <c r="A2246" t="s">
        <v>46</v>
      </c>
      <c r="B2246" t="s">
        <v>87</v>
      </c>
      <c r="C2246" s="1">
        <v>0.30064526693090998</v>
      </c>
    </row>
    <row r="2247" spans="1:3" x14ac:dyDescent="0.25">
      <c r="A2247" t="s">
        <v>46</v>
      </c>
      <c r="B2247" t="s">
        <v>90</v>
      </c>
      <c r="C2247" s="1">
        <v>0.29086633566879999</v>
      </c>
    </row>
    <row r="2248" spans="1:3" x14ac:dyDescent="0.25">
      <c r="A2248" t="s">
        <v>46</v>
      </c>
      <c r="B2248" t="s">
        <v>100</v>
      </c>
      <c r="C2248" s="1">
        <v>0.30803466709208999</v>
      </c>
    </row>
    <row r="2249" spans="1:3" x14ac:dyDescent="0.25">
      <c r="A2249" t="s">
        <v>46</v>
      </c>
      <c r="B2249" t="s">
        <v>103</v>
      </c>
      <c r="C2249" s="1">
        <v>0.309710644591429</v>
      </c>
    </row>
    <row r="2250" spans="1:3" x14ac:dyDescent="0.25">
      <c r="A2250" t="s">
        <v>47</v>
      </c>
      <c r="B2250" t="s">
        <v>42</v>
      </c>
      <c r="C2250" s="1">
        <v>0.30265523911839198</v>
      </c>
    </row>
    <row r="2251" spans="1:3" x14ac:dyDescent="0.25">
      <c r="A2251" t="s">
        <v>47</v>
      </c>
      <c r="B2251" t="s">
        <v>49</v>
      </c>
      <c r="C2251" s="1">
        <v>0.31843916822143298</v>
      </c>
    </row>
    <row r="2252" spans="1:3" x14ac:dyDescent="0.25">
      <c r="A2252" t="s">
        <v>47</v>
      </c>
      <c r="B2252" t="s">
        <v>50</v>
      </c>
      <c r="C2252" s="1">
        <v>0.32544026294964501</v>
      </c>
    </row>
    <row r="2253" spans="1:3" x14ac:dyDescent="0.25">
      <c r="A2253" t="s">
        <v>47</v>
      </c>
      <c r="B2253" t="s">
        <v>51</v>
      </c>
      <c r="C2253" s="1">
        <v>0.32621504228396497</v>
      </c>
    </row>
    <row r="2254" spans="1:3" x14ac:dyDescent="0.25">
      <c r="A2254" t="s">
        <v>47</v>
      </c>
      <c r="B2254" t="s">
        <v>53</v>
      </c>
      <c r="C2254" s="1">
        <v>0.30554216224276098</v>
      </c>
    </row>
    <row r="2255" spans="1:3" x14ac:dyDescent="0.25">
      <c r="A2255" t="s">
        <v>47</v>
      </c>
      <c r="B2255" t="s">
        <v>54</v>
      </c>
      <c r="C2255" s="1">
        <v>0.31907086202063401</v>
      </c>
    </row>
    <row r="2256" spans="1:3" x14ac:dyDescent="0.25">
      <c r="A2256" t="s">
        <v>47</v>
      </c>
      <c r="B2256" t="s">
        <v>55</v>
      </c>
      <c r="C2256" s="1">
        <v>0.31345932410534</v>
      </c>
    </row>
    <row r="2257" spans="1:3" x14ac:dyDescent="0.25">
      <c r="A2257" t="s">
        <v>47</v>
      </c>
      <c r="B2257" t="s">
        <v>58</v>
      </c>
      <c r="C2257" s="1">
        <v>0.323384749603707</v>
      </c>
    </row>
    <row r="2258" spans="1:3" x14ac:dyDescent="0.25">
      <c r="A2258" t="s">
        <v>47</v>
      </c>
      <c r="B2258" t="s">
        <v>59</v>
      </c>
      <c r="C2258" s="1">
        <v>0.32244870606037102</v>
      </c>
    </row>
    <row r="2259" spans="1:3" x14ac:dyDescent="0.25">
      <c r="A2259" t="s">
        <v>47</v>
      </c>
      <c r="B2259" t="s">
        <v>60</v>
      </c>
      <c r="C2259" s="1">
        <v>0.29240754139118702</v>
      </c>
    </row>
    <row r="2260" spans="1:3" x14ac:dyDescent="0.25">
      <c r="A2260" t="s">
        <v>47</v>
      </c>
      <c r="B2260" t="s">
        <v>61</v>
      </c>
      <c r="C2260" s="1">
        <v>0.31750606154188998</v>
      </c>
    </row>
    <row r="2261" spans="1:3" x14ac:dyDescent="0.25">
      <c r="A2261" t="s">
        <v>47</v>
      </c>
      <c r="B2261" t="s">
        <v>64</v>
      </c>
      <c r="C2261" s="1">
        <v>0.32502787391684002</v>
      </c>
    </row>
    <row r="2262" spans="1:3" x14ac:dyDescent="0.25">
      <c r="A2262" t="s">
        <v>47</v>
      </c>
      <c r="B2262" t="s">
        <v>65</v>
      </c>
      <c r="C2262" s="1">
        <v>0.32591723814416101</v>
      </c>
    </row>
    <row r="2263" spans="1:3" x14ac:dyDescent="0.25">
      <c r="A2263" t="s">
        <v>47</v>
      </c>
      <c r="B2263" t="s">
        <v>66</v>
      </c>
      <c r="C2263" s="1">
        <v>0.33027397014760401</v>
      </c>
    </row>
    <row r="2264" spans="1:3" x14ac:dyDescent="0.25">
      <c r="A2264" t="s">
        <v>47</v>
      </c>
      <c r="B2264" t="s">
        <v>67</v>
      </c>
      <c r="C2264" s="1">
        <v>0.33492515968285202</v>
      </c>
    </row>
    <row r="2265" spans="1:3" x14ac:dyDescent="0.25">
      <c r="A2265" t="s">
        <v>47</v>
      </c>
      <c r="B2265" t="s">
        <v>69</v>
      </c>
      <c r="C2265" s="1">
        <v>0.319857562270558</v>
      </c>
    </row>
    <row r="2266" spans="1:3" x14ac:dyDescent="0.25">
      <c r="A2266" t="s">
        <v>47</v>
      </c>
      <c r="B2266" t="s">
        <v>70</v>
      </c>
      <c r="C2266" s="1">
        <v>0.325956066899381</v>
      </c>
    </row>
    <row r="2267" spans="1:3" x14ac:dyDescent="0.25">
      <c r="A2267" t="s">
        <v>47</v>
      </c>
      <c r="B2267" t="s">
        <v>72</v>
      </c>
      <c r="C2267" s="1">
        <v>0.33353691022121401</v>
      </c>
    </row>
    <row r="2268" spans="1:3" x14ac:dyDescent="0.25">
      <c r="A2268" t="s">
        <v>47</v>
      </c>
      <c r="B2268" t="s">
        <v>73</v>
      </c>
      <c r="C2268" s="1">
        <v>0.31635820280699101</v>
      </c>
    </row>
    <row r="2269" spans="1:3" x14ac:dyDescent="0.25">
      <c r="A2269" t="s">
        <v>47</v>
      </c>
      <c r="B2269" t="s">
        <v>74</v>
      </c>
      <c r="C2269" s="1">
        <v>0.31797485619458699</v>
      </c>
    </row>
    <row r="2270" spans="1:3" x14ac:dyDescent="0.25">
      <c r="A2270" t="s">
        <v>47</v>
      </c>
      <c r="B2270" t="s">
        <v>75</v>
      </c>
      <c r="C2270" s="1">
        <v>0.31714335930137399</v>
      </c>
    </row>
    <row r="2271" spans="1:3" x14ac:dyDescent="0.25">
      <c r="A2271" t="s">
        <v>47</v>
      </c>
      <c r="B2271" t="s">
        <v>76</v>
      </c>
      <c r="C2271" s="1">
        <v>0.29221168657916202</v>
      </c>
    </row>
    <row r="2272" spans="1:3" x14ac:dyDescent="0.25">
      <c r="A2272" t="s">
        <v>47</v>
      </c>
      <c r="B2272" t="s">
        <v>77</v>
      </c>
      <c r="C2272" s="1">
        <v>0.29369071439198402</v>
      </c>
    </row>
    <row r="2273" spans="1:3" x14ac:dyDescent="0.25">
      <c r="A2273" t="s">
        <v>47</v>
      </c>
      <c r="B2273" t="s">
        <v>78</v>
      </c>
      <c r="C2273" s="1">
        <v>0.31950724561140398</v>
      </c>
    </row>
    <row r="2274" spans="1:3" x14ac:dyDescent="0.25">
      <c r="A2274" t="s">
        <v>47</v>
      </c>
      <c r="B2274" t="s">
        <v>80</v>
      </c>
      <c r="C2274" s="1">
        <v>0.31660729705663698</v>
      </c>
    </row>
    <row r="2275" spans="1:3" x14ac:dyDescent="0.25">
      <c r="A2275" t="s">
        <v>47</v>
      </c>
      <c r="B2275" t="s">
        <v>83</v>
      </c>
      <c r="C2275" s="1">
        <v>0.30961527522656701</v>
      </c>
    </row>
    <row r="2276" spans="1:3" x14ac:dyDescent="0.25">
      <c r="A2276" t="s">
        <v>47</v>
      </c>
      <c r="B2276" t="s">
        <v>85</v>
      </c>
      <c r="C2276" s="1">
        <v>0.32136163772082199</v>
      </c>
    </row>
    <row r="2277" spans="1:3" x14ac:dyDescent="0.25">
      <c r="A2277" t="s">
        <v>47</v>
      </c>
      <c r="B2277" t="s">
        <v>86</v>
      </c>
      <c r="C2277" s="1">
        <v>0.29479330134679099</v>
      </c>
    </row>
    <row r="2278" spans="1:3" x14ac:dyDescent="0.25">
      <c r="A2278" t="s">
        <v>47</v>
      </c>
      <c r="B2278" t="s">
        <v>88</v>
      </c>
      <c r="C2278" s="1">
        <v>0.29667746876130002</v>
      </c>
    </row>
    <row r="2279" spans="1:3" x14ac:dyDescent="0.25">
      <c r="A2279" t="s">
        <v>47</v>
      </c>
      <c r="B2279" t="s">
        <v>89</v>
      </c>
      <c r="C2279" s="1">
        <v>0.31874646646863503</v>
      </c>
    </row>
    <row r="2280" spans="1:3" x14ac:dyDescent="0.25">
      <c r="A2280" t="s">
        <v>47</v>
      </c>
      <c r="B2280" t="s">
        <v>90</v>
      </c>
      <c r="C2280" s="1">
        <v>0.300962597371705</v>
      </c>
    </row>
    <row r="2281" spans="1:3" x14ac:dyDescent="0.25">
      <c r="A2281" t="s">
        <v>47</v>
      </c>
      <c r="B2281" t="s">
        <v>91</v>
      </c>
      <c r="C2281" s="1">
        <v>0.31996418126023701</v>
      </c>
    </row>
    <row r="2282" spans="1:3" x14ac:dyDescent="0.25">
      <c r="A2282" t="s">
        <v>47</v>
      </c>
      <c r="B2282" t="s">
        <v>93</v>
      </c>
      <c r="C2282" s="1">
        <v>0.30933130191011798</v>
      </c>
    </row>
    <row r="2283" spans="1:3" x14ac:dyDescent="0.25">
      <c r="A2283" t="s">
        <v>47</v>
      </c>
      <c r="B2283" t="s">
        <v>94</v>
      </c>
      <c r="C2283" s="1">
        <v>0.32135228054593901</v>
      </c>
    </row>
    <row r="2284" spans="1:3" x14ac:dyDescent="0.25">
      <c r="A2284" t="s">
        <v>47</v>
      </c>
      <c r="B2284" t="s">
        <v>95</v>
      </c>
      <c r="C2284" s="1">
        <v>0.29875827777987202</v>
      </c>
    </row>
    <row r="2285" spans="1:3" x14ac:dyDescent="0.25">
      <c r="A2285" t="s">
        <v>47</v>
      </c>
      <c r="B2285" t="s">
        <v>96</v>
      </c>
      <c r="C2285" s="1">
        <v>0.30458407192126102</v>
      </c>
    </row>
    <row r="2286" spans="1:3" x14ac:dyDescent="0.25">
      <c r="A2286" t="s">
        <v>47</v>
      </c>
      <c r="B2286" t="s">
        <v>97</v>
      </c>
      <c r="C2286" s="1">
        <v>0.32425963978115002</v>
      </c>
    </row>
    <row r="2287" spans="1:3" x14ac:dyDescent="0.25">
      <c r="A2287" t="s">
        <v>47</v>
      </c>
      <c r="B2287" t="s">
        <v>98</v>
      </c>
      <c r="C2287" s="1">
        <v>0.30213028062976999</v>
      </c>
    </row>
    <row r="2288" spans="1:3" x14ac:dyDescent="0.25">
      <c r="A2288" t="s">
        <v>47</v>
      </c>
      <c r="B2288" t="s">
        <v>99</v>
      </c>
      <c r="C2288" s="1">
        <v>0.30583914137088702</v>
      </c>
    </row>
    <row r="2289" spans="1:3" x14ac:dyDescent="0.25">
      <c r="A2289" t="s">
        <v>47</v>
      </c>
      <c r="B2289" t="s">
        <v>101</v>
      </c>
      <c r="C2289" s="1">
        <v>0.28966759029554001</v>
      </c>
    </row>
    <row r="2290" spans="1:3" x14ac:dyDescent="0.25">
      <c r="A2290" t="s">
        <v>47</v>
      </c>
      <c r="B2290" t="s">
        <v>102</v>
      </c>
      <c r="C2290" s="1">
        <v>0.300717049925878</v>
      </c>
    </row>
    <row r="2291" spans="1:3" x14ac:dyDescent="0.25">
      <c r="A2291" t="s">
        <v>48</v>
      </c>
      <c r="B2291" t="s">
        <v>49</v>
      </c>
      <c r="C2291" s="1">
        <v>0.29309328924622602</v>
      </c>
    </row>
    <row r="2292" spans="1:3" x14ac:dyDescent="0.25">
      <c r="A2292" t="s">
        <v>48</v>
      </c>
      <c r="B2292" t="s">
        <v>50</v>
      </c>
      <c r="C2292" s="1">
        <v>0.32814716720811599</v>
      </c>
    </row>
    <row r="2293" spans="1:3" x14ac:dyDescent="0.25">
      <c r="A2293" t="s">
        <v>48</v>
      </c>
      <c r="B2293" t="s">
        <v>51</v>
      </c>
      <c r="C2293" s="1">
        <v>0.33179265632060101</v>
      </c>
    </row>
    <row r="2294" spans="1:3" x14ac:dyDescent="0.25">
      <c r="A2294" t="s">
        <v>48</v>
      </c>
      <c r="B2294" t="s">
        <v>52</v>
      </c>
      <c r="C2294" s="1">
        <v>0.31122128052658998</v>
      </c>
    </row>
    <row r="2295" spans="1:3" x14ac:dyDescent="0.25">
      <c r="A2295" t="s">
        <v>48</v>
      </c>
      <c r="B2295" t="s">
        <v>55</v>
      </c>
      <c r="C2295" s="1">
        <v>0.31408370850234402</v>
      </c>
    </row>
    <row r="2296" spans="1:3" x14ac:dyDescent="0.25">
      <c r="A2296" t="s">
        <v>48</v>
      </c>
      <c r="B2296" t="s">
        <v>56</v>
      </c>
      <c r="C2296" s="1">
        <v>0.315392843408558</v>
      </c>
    </row>
    <row r="2297" spans="1:3" x14ac:dyDescent="0.25">
      <c r="A2297" t="s">
        <v>48</v>
      </c>
      <c r="B2297" t="s">
        <v>57</v>
      </c>
      <c r="C2297" s="1">
        <v>0.30633034494912398</v>
      </c>
    </row>
    <row r="2298" spans="1:3" x14ac:dyDescent="0.25">
      <c r="A2298" t="s">
        <v>48</v>
      </c>
      <c r="B2298" t="s">
        <v>58</v>
      </c>
      <c r="C2298" s="1">
        <v>0.31544932201790599</v>
      </c>
    </row>
    <row r="2299" spans="1:3" x14ac:dyDescent="0.25">
      <c r="A2299" t="s">
        <v>48</v>
      </c>
      <c r="B2299" t="s">
        <v>59</v>
      </c>
      <c r="C2299" s="1">
        <v>0.30605976792976303</v>
      </c>
    </row>
    <row r="2300" spans="1:3" x14ac:dyDescent="0.25">
      <c r="A2300" t="s">
        <v>48</v>
      </c>
      <c r="B2300" t="s">
        <v>60</v>
      </c>
      <c r="C2300" s="1">
        <v>0.29612082770256098</v>
      </c>
    </row>
    <row r="2301" spans="1:3" x14ac:dyDescent="0.25">
      <c r="A2301" t="s">
        <v>48</v>
      </c>
      <c r="B2301" t="s">
        <v>61</v>
      </c>
      <c r="C2301" s="1">
        <v>0.30507683918923301</v>
      </c>
    </row>
    <row r="2302" spans="1:3" x14ac:dyDescent="0.25">
      <c r="A2302" t="s">
        <v>48</v>
      </c>
      <c r="B2302" t="s">
        <v>62</v>
      </c>
      <c r="C2302" s="1">
        <v>0.320679048864488</v>
      </c>
    </row>
    <row r="2303" spans="1:3" x14ac:dyDescent="0.25">
      <c r="A2303" t="s">
        <v>48</v>
      </c>
      <c r="B2303" t="s">
        <v>63</v>
      </c>
      <c r="C2303" s="1">
        <v>0.32214292441256798</v>
      </c>
    </row>
    <row r="2304" spans="1:3" x14ac:dyDescent="0.25">
      <c r="A2304" t="s">
        <v>48</v>
      </c>
      <c r="B2304" t="s">
        <v>64</v>
      </c>
      <c r="C2304" s="1">
        <v>0.310053696212301</v>
      </c>
    </row>
    <row r="2305" spans="1:3" x14ac:dyDescent="0.25">
      <c r="A2305" t="s">
        <v>48</v>
      </c>
      <c r="B2305" t="s">
        <v>65</v>
      </c>
      <c r="C2305" s="1">
        <v>0.32525529411704501</v>
      </c>
    </row>
    <row r="2306" spans="1:3" x14ac:dyDescent="0.25">
      <c r="A2306" t="s">
        <v>48</v>
      </c>
      <c r="B2306" t="s">
        <v>66</v>
      </c>
      <c r="C2306" s="1">
        <v>0.31938262174357401</v>
      </c>
    </row>
    <row r="2307" spans="1:3" x14ac:dyDescent="0.25">
      <c r="A2307" t="s">
        <v>48</v>
      </c>
      <c r="B2307" t="s">
        <v>67</v>
      </c>
      <c r="C2307" s="1">
        <v>0.31932301752804598</v>
      </c>
    </row>
    <row r="2308" spans="1:3" x14ac:dyDescent="0.25">
      <c r="A2308" t="s">
        <v>48</v>
      </c>
      <c r="B2308" t="s">
        <v>68</v>
      </c>
      <c r="C2308" s="1">
        <v>0.31056670099341299</v>
      </c>
    </row>
    <row r="2309" spans="1:3" x14ac:dyDescent="0.25">
      <c r="A2309" t="s">
        <v>48</v>
      </c>
      <c r="B2309" t="s">
        <v>69</v>
      </c>
      <c r="C2309" s="1">
        <v>0.29174053784859899</v>
      </c>
    </row>
    <row r="2310" spans="1:3" x14ac:dyDescent="0.25">
      <c r="A2310" t="s">
        <v>48</v>
      </c>
      <c r="B2310" t="s">
        <v>70</v>
      </c>
      <c r="C2310" s="1">
        <v>0.312446064379795</v>
      </c>
    </row>
    <row r="2311" spans="1:3" x14ac:dyDescent="0.25">
      <c r="A2311" t="s">
        <v>48</v>
      </c>
      <c r="B2311" t="s">
        <v>71</v>
      </c>
      <c r="C2311" s="1">
        <v>0.304614051047081</v>
      </c>
    </row>
    <row r="2312" spans="1:3" x14ac:dyDescent="0.25">
      <c r="A2312" t="s">
        <v>48</v>
      </c>
      <c r="B2312" t="s">
        <v>72</v>
      </c>
      <c r="C2312" s="1">
        <v>0.31500224057028098</v>
      </c>
    </row>
    <row r="2313" spans="1:3" x14ac:dyDescent="0.25">
      <c r="A2313" t="s">
        <v>48</v>
      </c>
      <c r="B2313" t="s">
        <v>75</v>
      </c>
      <c r="C2313" s="1">
        <v>0.30222341732481101</v>
      </c>
    </row>
    <row r="2314" spans="1:3" x14ac:dyDescent="0.25">
      <c r="A2314" t="s">
        <v>48</v>
      </c>
      <c r="B2314" t="s">
        <v>76</v>
      </c>
      <c r="C2314" s="1">
        <v>0.32272208547443298</v>
      </c>
    </row>
    <row r="2315" spans="1:3" x14ac:dyDescent="0.25">
      <c r="A2315" t="s">
        <v>48</v>
      </c>
      <c r="B2315" t="s">
        <v>77</v>
      </c>
      <c r="C2315" s="1">
        <v>0.29536995828080298</v>
      </c>
    </row>
    <row r="2316" spans="1:3" x14ac:dyDescent="0.25">
      <c r="A2316" t="s">
        <v>48</v>
      </c>
      <c r="B2316" t="s">
        <v>78</v>
      </c>
      <c r="C2316" s="1">
        <v>0.30225027366471202</v>
      </c>
    </row>
    <row r="2317" spans="1:3" x14ac:dyDescent="0.25">
      <c r="A2317" t="s">
        <v>48</v>
      </c>
      <c r="B2317" t="s">
        <v>81</v>
      </c>
      <c r="C2317" s="1">
        <v>0.29848027745994599</v>
      </c>
    </row>
    <row r="2318" spans="1:3" x14ac:dyDescent="0.25">
      <c r="A2318" t="s">
        <v>48</v>
      </c>
      <c r="B2318" t="s">
        <v>84</v>
      </c>
      <c r="C2318" s="1">
        <v>0.31503657968229898</v>
      </c>
    </row>
    <row r="2319" spans="1:3" x14ac:dyDescent="0.25">
      <c r="A2319" t="s">
        <v>48</v>
      </c>
      <c r="B2319" t="s">
        <v>85</v>
      </c>
      <c r="C2319" s="1">
        <v>0.29473757585808402</v>
      </c>
    </row>
    <row r="2320" spans="1:3" x14ac:dyDescent="0.25">
      <c r="A2320" t="s">
        <v>48</v>
      </c>
      <c r="B2320" t="s">
        <v>86</v>
      </c>
      <c r="C2320" s="1">
        <v>0.30988081265487599</v>
      </c>
    </row>
    <row r="2321" spans="1:3" x14ac:dyDescent="0.25">
      <c r="A2321" t="s">
        <v>48</v>
      </c>
      <c r="B2321" t="s">
        <v>87</v>
      </c>
      <c r="C2321" s="1">
        <v>0.29686210647325301</v>
      </c>
    </row>
    <row r="2322" spans="1:3" x14ac:dyDescent="0.25">
      <c r="A2322" t="s">
        <v>48</v>
      </c>
      <c r="B2322" t="s">
        <v>88</v>
      </c>
      <c r="C2322" s="1">
        <v>0.30146294090161901</v>
      </c>
    </row>
    <row r="2323" spans="1:3" x14ac:dyDescent="0.25">
      <c r="A2323" t="s">
        <v>48</v>
      </c>
      <c r="B2323" t="s">
        <v>92</v>
      </c>
      <c r="C2323" s="1">
        <v>0.30142084532235602</v>
      </c>
    </row>
    <row r="2324" spans="1:3" x14ac:dyDescent="0.25">
      <c r="A2324" t="s">
        <v>48</v>
      </c>
      <c r="B2324" t="s">
        <v>93</v>
      </c>
      <c r="C2324" s="1">
        <v>0.33280992117652602</v>
      </c>
    </row>
    <row r="2325" spans="1:3" x14ac:dyDescent="0.25">
      <c r="A2325" t="s">
        <v>48</v>
      </c>
      <c r="B2325" t="s">
        <v>94</v>
      </c>
      <c r="C2325" s="1">
        <v>0.31008044584225197</v>
      </c>
    </row>
    <row r="2326" spans="1:3" x14ac:dyDescent="0.25">
      <c r="A2326" t="s">
        <v>48</v>
      </c>
      <c r="B2326" t="s">
        <v>95</v>
      </c>
      <c r="C2326" s="1">
        <v>0.29028817089365899</v>
      </c>
    </row>
    <row r="2327" spans="1:3" x14ac:dyDescent="0.25">
      <c r="A2327" t="s">
        <v>48</v>
      </c>
      <c r="B2327" t="s">
        <v>96</v>
      </c>
      <c r="C2327" s="1">
        <v>0.29072923656962302</v>
      </c>
    </row>
    <row r="2328" spans="1:3" x14ac:dyDescent="0.25">
      <c r="A2328" t="s">
        <v>48</v>
      </c>
      <c r="B2328" t="s">
        <v>97</v>
      </c>
      <c r="C2328" s="1">
        <v>0.312700847293576</v>
      </c>
    </row>
    <row r="2329" spans="1:3" x14ac:dyDescent="0.25">
      <c r="A2329" t="s">
        <v>48</v>
      </c>
      <c r="B2329" t="s">
        <v>99</v>
      </c>
      <c r="C2329" s="1">
        <v>0.29679171594972598</v>
      </c>
    </row>
    <row r="2330" spans="1:3" x14ac:dyDescent="0.25">
      <c r="A2330" t="s">
        <v>48</v>
      </c>
      <c r="B2330" t="s">
        <v>101</v>
      </c>
      <c r="C2330" s="1">
        <v>0.30906735550595898</v>
      </c>
    </row>
    <row r="2331" spans="1:3" x14ac:dyDescent="0.25">
      <c r="A2331" t="s">
        <v>48</v>
      </c>
      <c r="B2331" t="s">
        <v>102</v>
      </c>
      <c r="C2331" s="1">
        <v>0.302728037924406</v>
      </c>
    </row>
    <row r="2332" spans="1:3" x14ac:dyDescent="0.25">
      <c r="A2332" t="s">
        <v>48</v>
      </c>
      <c r="B2332" t="s">
        <v>103</v>
      </c>
      <c r="C2332" s="1">
        <v>0.30505099835091698</v>
      </c>
    </row>
    <row r="2333" spans="1:3" x14ac:dyDescent="0.25">
      <c r="A2333" t="s">
        <v>49</v>
      </c>
      <c r="B2333" t="s">
        <v>42</v>
      </c>
      <c r="C2333" s="1">
        <v>0.31337043001881199</v>
      </c>
    </row>
    <row r="2334" spans="1:3" x14ac:dyDescent="0.25">
      <c r="A2334" t="s">
        <v>49</v>
      </c>
      <c r="B2334" t="s">
        <v>50</v>
      </c>
      <c r="C2334" s="1">
        <v>0.32732751419269301</v>
      </c>
    </row>
    <row r="2335" spans="1:3" x14ac:dyDescent="0.25">
      <c r="A2335" t="s">
        <v>49</v>
      </c>
      <c r="B2335" t="s">
        <v>51</v>
      </c>
      <c r="C2335" s="1">
        <v>0.33052236197363499</v>
      </c>
    </row>
    <row r="2336" spans="1:3" x14ac:dyDescent="0.25">
      <c r="A2336" t="s">
        <v>49</v>
      </c>
      <c r="B2336" t="s">
        <v>52</v>
      </c>
      <c r="C2336" s="1">
        <v>0.30004264509178402</v>
      </c>
    </row>
    <row r="2337" spans="1:3" x14ac:dyDescent="0.25">
      <c r="A2337" t="s">
        <v>49</v>
      </c>
      <c r="B2337" t="s">
        <v>53</v>
      </c>
      <c r="C2337" s="1">
        <v>0.30807774825405598</v>
      </c>
    </row>
    <row r="2338" spans="1:3" x14ac:dyDescent="0.25">
      <c r="A2338" t="s">
        <v>49</v>
      </c>
      <c r="B2338" t="s">
        <v>54</v>
      </c>
      <c r="C2338" s="1">
        <v>0.315777591731981</v>
      </c>
    </row>
    <row r="2339" spans="1:3" x14ac:dyDescent="0.25">
      <c r="A2339" t="s">
        <v>49</v>
      </c>
      <c r="B2339" t="s">
        <v>55</v>
      </c>
      <c r="C2339" s="1">
        <v>0.31816491138689501</v>
      </c>
    </row>
    <row r="2340" spans="1:3" x14ac:dyDescent="0.25">
      <c r="A2340" t="s">
        <v>49</v>
      </c>
      <c r="B2340" t="s">
        <v>56</v>
      </c>
      <c r="C2340" s="1">
        <v>0.30128765817280101</v>
      </c>
    </row>
    <row r="2341" spans="1:3" x14ac:dyDescent="0.25">
      <c r="A2341" t="s">
        <v>49</v>
      </c>
      <c r="B2341" t="s">
        <v>58</v>
      </c>
      <c r="C2341" s="1">
        <v>0.32664327065113502</v>
      </c>
    </row>
    <row r="2342" spans="1:3" x14ac:dyDescent="0.25">
      <c r="A2342" t="s">
        <v>49</v>
      </c>
      <c r="B2342" t="s">
        <v>59</v>
      </c>
      <c r="C2342" s="1">
        <v>0.32226060742049001</v>
      </c>
    </row>
    <row r="2343" spans="1:3" x14ac:dyDescent="0.25">
      <c r="A2343" t="s">
        <v>49</v>
      </c>
      <c r="B2343" t="s">
        <v>60</v>
      </c>
      <c r="C2343" s="1">
        <v>0.31518551860862698</v>
      </c>
    </row>
    <row r="2344" spans="1:3" x14ac:dyDescent="0.25">
      <c r="A2344" t="s">
        <v>49</v>
      </c>
      <c r="B2344" t="s">
        <v>61</v>
      </c>
      <c r="C2344" s="1">
        <v>0.32264226363671</v>
      </c>
    </row>
    <row r="2345" spans="1:3" x14ac:dyDescent="0.25">
      <c r="A2345" t="s">
        <v>49</v>
      </c>
      <c r="B2345" t="s">
        <v>62</v>
      </c>
      <c r="C2345" s="1">
        <v>0.30612803960898799</v>
      </c>
    </row>
    <row r="2346" spans="1:3" x14ac:dyDescent="0.25">
      <c r="A2346" t="s">
        <v>49</v>
      </c>
      <c r="B2346" t="s">
        <v>63</v>
      </c>
      <c r="C2346" s="1">
        <v>0.30243638375017301</v>
      </c>
    </row>
    <row r="2347" spans="1:3" x14ac:dyDescent="0.25">
      <c r="A2347" t="s">
        <v>49</v>
      </c>
      <c r="B2347" t="s">
        <v>64</v>
      </c>
      <c r="C2347" s="1">
        <v>0.33170335307847998</v>
      </c>
    </row>
    <row r="2348" spans="1:3" x14ac:dyDescent="0.25">
      <c r="A2348" t="s">
        <v>49</v>
      </c>
      <c r="B2348" t="s">
        <v>65</v>
      </c>
      <c r="C2348" s="1">
        <v>0.328991993207782</v>
      </c>
    </row>
    <row r="2349" spans="1:3" x14ac:dyDescent="0.25">
      <c r="A2349" t="s">
        <v>49</v>
      </c>
      <c r="B2349" t="s">
        <v>66</v>
      </c>
      <c r="C2349" s="1">
        <v>0.33145828756246798</v>
      </c>
    </row>
    <row r="2350" spans="1:3" x14ac:dyDescent="0.25">
      <c r="A2350" t="s">
        <v>49</v>
      </c>
      <c r="B2350" t="s">
        <v>67</v>
      </c>
      <c r="C2350" s="1">
        <v>0.33739538534864599</v>
      </c>
    </row>
    <row r="2351" spans="1:3" x14ac:dyDescent="0.25">
      <c r="A2351" t="s">
        <v>49</v>
      </c>
      <c r="B2351" t="s">
        <v>68</v>
      </c>
      <c r="C2351" s="1">
        <v>0.29858144493428601</v>
      </c>
    </row>
    <row r="2352" spans="1:3" x14ac:dyDescent="0.25">
      <c r="A2352" t="s">
        <v>49</v>
      </c>
      <c r="B2352" t="s">
        <v>69</v>
      </c>
      <c r="C2352" s="1">
        <v>0.32484736928211999</v>
      </c>
    </row>
    <row r="2353" spans="1:3" x14ac:dyDescent="0.25">
      <c r="A2353" t="s">
        <v>49</v>
      </c>
      <c r="B2353" t="s">
        <v>70</v>
      </c>
      <c r="C2353" s="1">
        <v>0.33012005907368902</v>
      </c>
    </row>
    <row r="2354" spans="1:3" x14ac:dyDescent="0.25">
      <c r="A2354" t="s">
        <v>49</v>
      </c>
      <c r="B2354" t="s">
        <v>71</v>
      </c>
      <c r="C2354" s="1">
        <v>0.31187999804143801</v>
      </c>
    </row>
    <row r="2355" spans="1:3" x14ac:dyDescent="0.25">
      <c r="A2355" t="s">
        <v>49</v>
      </c>
      <c r="B2355" t="s">
        <v>72</v>
      </c>
      <c r="C2355" s="1">
        <v>0.33579610262638798</v>
      </c>
    </row>
    <row r="2356" spans="1:3" x14ac:dyDescent="0.25">
      <c r="A2356" t="s">
        <v>49</v>
      </c>
      <c r="B2356" t="s">
        <v>73</v>
      </c>
      <c r="C2356" s="1">
        <v>0.32266049788472501</v>
      </c>
    </row>
    <row r="2357" spans="1:3" x14ac:dyDescent="0.25">
      <c r="A2357" t="s">
        <v>49</v>
      </c>
      <c r="B2357" t="s">
        <v>74</v>
      </c>
      <c r="C2357" s="1">
        <v>0.31448648389103301</v>
      </c>
    </row>
    <row r="2358" spans="1:3" x14ac:dyDescent="0.25">
      <c r="A2358" t="s">
        <v>49</v>
      </c>
      <c r="B2358" t="s">
        <v>75</v>
      </c>
      <c r="C2358" s="1">
        <v>0.31810106225769402</v>
      </c>
    </row>
    <row r="2359" spans="1:3" x14ac:dyDescent="0.25">
      <c r="A2359" t="s">
        <v>49</v>
      </c>
      <c r="B2359" t="s">
        <v>76</v>
      </c>
      <c r="C2359" s="1">
        <v>0.30888785720645201</v>
      </c>
    </row>
    <row r="2360" spans="1:3" x14ac:dyDescent="0.25">
      <c r="A2360" t="s">
        <v>49</v>
      </c>
      <c r="B2360" t="s">
        <v>77</v>
      </c>
      <c r="C2360" s="1">
        <v>0.306673598260706</v>
      </c>
    </row>
    <row r="2361" spans="1:3" x14ac:dyDescent="0.25">
      <c r="A2361" t="s">
        <v>49</v>
      </c>
      <c r="B2361" t="s">
        <v>78</v>
      </c>
      <c r="C2361" s="1">
        <v>0.32561529555261498</v>
      </c>
    </row>
    <row r="2362" spans="1:3" x14ac:dyDescent="0.25">
      <c r="A2362" t="s">
        <v>49</v>
      </c>
      <c r="B2362" t="s">
        <v>80</v>
      </c>
      <c r="C2362" s="1">
        <v>0.31671452841341602</v>
      </c>
    </row>
    <row r="2363" spans="1:3" x14ac:dyDescent="0.25">
      <c r="A2363" t="s">
        <v>49</v>
      </c>
      <c r="B2363" t="s">
        <v>81</v>
      </c>
      <c r="C2363" s="1">
        <v>0.30041155816729598</v>
      </c>
    </row>
    <row r="2364" spans="1:3" x14ac:dyDescent="0.25">
      <c r="A2364" t="s">
        <v>49</v>
      </c>
      <c r="B2364" t="s">
        <v>82</v>
      </c>
      <c r="C2364" s="1">
        <v>0.29865764990628002</v>
      </c>
    </row>
    <row r="2365" spans="1:3" x14ac:dyDescent="0.25">
      <c r="A2365" t="s">
        <v>49</v>
      </c>
      <c r="B2365" t="s">
        <v>83</v>
      </c>
      <c r="C2365" s="1">
        <v>0.32078201126030098</v>
      </c>
    </row>
    <row r="2366" spans="1:3" x14ac:dyDescent="0.25">
      <c r="A2366" t="s">
        <v>49</v>
      </c>
      <c r="B2366" t="s">
        <v>84</v>
      </c>
      <c r="C2366" s="1">
        <v>0.30080147768651</v>
      </c>
    </row>
    <row r="2367" spans="1:3" x14ac:dyDescent="0.25">
      <c r="A2367" t="s">
        <v>49</v>
      </c>
      <c r="B2367" t="s">
        <v>85</v>
      </c>
      <c r="C2367" s="1">
        <v>0.31675347625512201</v>
      </c>
    </row>
    <row r="2368" spans="1:3" x14ac:dyDescent="0.25">
      <c r="A2368" t="s">
        <v>49</v>
      </c>
      <c r="B2368" t="s">
        <v>86</v>
      </c>
      <c r="C2368" s="1">
        <v>0.31112358843599602</v>
      </c>
    </row>
    <row r="2369" spans="1:3" x14ac:dyDescent="0.25">
      <c r="A2369" t="s">
        <v>49</v>
      </c>
      <c r="B2369" t="s">
        <v>88</v>
      </c>
      <c r="C2369" s="1">
        <v>0.30561482927828998</v>
      </c>
    </row>
    <row r="2370" spans="1:3" x14ac:dyDescent="0.25">
      <c r="A2370" t="s">
        <v>49</v>
      </c>
      <c r="B2370" t="s">
        <v>89</v>
      </c>
      <c r="C2370" s="1">
        <v>0.32501304497248501</v>
      </c>
    </row>
    <row r="2371" spans="1:3" x14ac:dyDescent="0.25">
      <c r="A2371" t="s">
        <v>49</v>
      </c>
      <c r="B2371" t="s">
        <v>90</v>
      </c>
      <c r="C2371" s="1">
        <v>0.31611453349853502</v>
      </c>
    </row>
    <row r="2372" spans="1:3" x14ac:dyDescent="0.25">
      <c r="A2372" t="s">
        <v>49</v>
      </c>
      <c r="B2372" t="s">
        <v>91</v>
      </c>
      <c r="C2372" s="1">
        <v>0.321125952738186</v>
      </c>
    </row>
    <row r="2373" spans="1:3" x14ac:dyDescent="0.25">
      <c r="A2373" t="s">
        <v>49</v>
      </c>
      <c r="B2373" t="s">
        <v>92</v>
      </c>
      <c r="C2373" s="1">
        <v>0.30126587741355199</v>
      </c>
    </row>
    <row r="2374" spans="1:3" x14ac:dyDescent="0.25">
      <c r="A2374" t="s">
        <v>49</v>
      </c>
      <c r="B2374" t="s">
        <v>93</v>
      </c>
      <c r="C2374" s="1">
        <v>0.318847118229105</v>
      </c>
    </row>
    <row r="2375" spans="1:3" x14ac:dyDescent="0.25">
      <c r="A2375" t="s">
        <v>49</v>
      </c>
      <c r="B2375" t="s">
        <v>94</v>
      </c>
      <c r="C2375" s="1">
        <v>0.32943021862613597</v>
      </c>
    </row>
    <row r="2376" spans="1:3" x14ac:dyDescent="0.25">
      <c r="A2376" t="s">
        <v>49</v>
      </c>
      <c r="B2376" t="s">
        <v>95</v>
      </c>
      <c r="C2376" s="1">
        <v>0.313572425750127</v>
      </c>
    </row>
    <row r="2377" spans="1:3" x14ac:dyDescent="0.25">
      <c r="A2377" t="s">
        <v>49</v>
      </c>
      <c r="B2377" t="s">
        <v>96</v>
      </c>
      <c r="C2377" s="1">
        <v>0.31739966025783101</v>
      </c>
    </row>
    <row r="2378" spans="1:3" x14ac:dyDescent="0.25">
      <c r="A2378" t="s">
        <v>49</v>
      </c>
      <c r="B2378" t="s">
        <v>97</v>
      </c>
      <c r="C2378" s="1">
        <v>0.32660118575548802</v>
      </c>
    </row>
    <row r="2379" spans="1:3" x14ac:dyDescent="0.25">
      <c r="A2379" t="s">
        <v>49</v>
      </c>
      <c r="B2379" t="s">
        <v>98</v>
      </c>
      <c r="C2379" s="1">
        <v>0.31269366119569397</v>
      </c>
    </row>
    <row r="2380" spans="1:3" x14ac:dyDescent="0.25">
      <c r="A2380" t="s">
        <v>49</v>
      </c>
      <c r="B2380" t="s">
        <v>99</v>
      </c>
      <c r="C2380" s="1">
        <v>0.31125108383834998</v>
      </c>
    </row>
    <row r="2381" spans="1:3" x14ac:dyDescent="0.25">
      <c r="A2381" t="s">
        <v>49</v>
      </c>
      <c r="B2381" t="s">
        <v>101</v>
      </c>
      <c r="C2381" s="1">
        <v>0.29753319437876902</v>
      </c>
    </row>
    <row r="2382" spans="1:3" x14ac:dyDescent="0.25">
      <c r="A2382" t="s">
        <v>49</v>
      </c>
      <c r="B2382" t="s">
        <v>102</v>
      </c>
      <c r="C2382" s="1">
        <v>0.30535601352417202</v>
      </c>
    </row>
    <row r="2383" spans="1:3" x14ac:dyDescent="0.25">
      <c r="A2383" t="s">
        <v>49</v>
      </c>
      <c r="B2383" t="s">
        <v>103</v>
      </c>
      <c r="C2383" s="1">
        <v>0.30823395514816698</v>
      </c>
    </row>
    <row r="2384" spans="1:3" x14ac:dyDescent="0.25">
      <c r="A2384" t="s">
        <v>50</v>
      </c>
      <c r="B2384" t="s">
        <v>42</v>
      </c>
      <c r="C2384" s="1">
        <v>0.32894956106640599</v>
      </c>
    </row>
    <row r="2385" spans="1:3" x14ac:dyDescent="0.25">
      <c r="A2385" t="s">
        <v>50</v>
      </c>
      <c r="B2385" t="s">
        <v>51</v>
      </c>
      <c r="C2385" s="1">
        <v>0.35247523578318002</v>
      </c>
    </row>
    <row r="2386" spans="1:3" x14ac:dyDescent="0.25">
      <c r="A2386" t="s">
        <v>50</v>
      </c>
      <c r="B2386" t="s">
        <v>52</v>
      </c>
      <c r="C2386" s="1">
        <v>0.34816297319838702</v>
      </c>
    </row>
    <row r="2387" spans="1:3" x14ac:dyDescent="0.25">
      <c r="A2387" t="s">
        <v>50</v>
      </c>
      <c r="B2387" t="s">
        <v>53</v>
      </c>
      <c r="C2387" s="1">
        <v>0.31742956862123101</v>
      </c>
    </row>
    <row r="2388" spans="1:3" x14ac:dyDescent="0.25">
      <c r="A2388" t="s">
        <v>50</v>
      </c>
      <c r="B2388" t="s">
        <v>54</v>
      </c>
      <c r="C2388" s="1">
        <v>0.31795595536562599</v>
      </c>
    </row>
    <row r="2389" spans="1:3" x14ac:dyDescent="0.25">
      <c r="A2389" t="s">
        <v>50</v>
      </c>
      <c r="B2389" t="s">
        <v>55</v>
      </c>
      <c r="C2389" s="1">
        <v>0.34415960220359498</v>
      </c>
    </row>
    <row r="2390" spans="1:3" x14ac:dyDescent="0.25">
      <c r="A2390" t="s">
        <v>50</v>
      </c>
      <c r="B2390" t="s">
        <v>56</v>
      </c>
      <c r="C2390" s="1">
        <v>0.329371941624446</v>
      </c>
    </row>
    <row r="2391" spans="1:3" x14ac:dyDescent="0.25">
      <c r="A2391" t="s">
        <v>50</v>
      </c>
      <c r="B2391" t="s">
        <v>57</v>
      </c>
      <c r="C2391" s="1">
        <v>0.32249394236774198</v>
      </c>
    </row>
    <row r="2392" spans="1:3" x14ac:dyDescent="0.25">
      <c r="A2392" t="s">
        <v>50</v>
      </c>
      <c r="B2392" t="s">
        <v>58</v>
      </c>
      <c r="C2392" s="1">
        <v>0.35163279891183902</v>
      </c>
    </row>
    <row r="2393" spans="1:3" x14ac:dyDescent="0.25">
      <c r="A2393" t="s">
        <v>50</v>
      </c>
      <c r="B2393" t="s">
        <v>59</v>
      </c>
      <c r="C2393" s="1">
        <v>0.33985720950576698</v>
      </c>
    </row>
    <row r="2394" spans="1:3" x14ac:dyDescent="0.25">
      <c r="A2394" t="s">
        <v>50</v>
      </c>
      <c r="B2394" t="s">
        <v>60</v>
      </c>
      <c r="C2394" s="1">
        <v>0.32375167565662599</v>
      </c>
    </row>
    <row r="2395" spans="1:3" x14ac:dyDescent="0.25">
      <c r="A2395" t="s">
        <v>50</v>
      </c>
      <c r="B2395" t="s">
        <v>61</v>
      </c>
      <c r="C2395" s="1">
        <v>0.34032181323542998</v>
      </c>
    </row>
    <row r="2396" spans="1:3" x14ac:dyDescent="0.25">
      <c r="A2396" t="s">
        <v>50</v>
      </c>
      <c r="B2396" t="s">
        <v>62</v>
      </c>
      <c r="C2396" s="1">
        <v>0.33854312686666899</v>
      </c>
    </row>
    <row r="2397" spans="1:3" x14ac:dyDescent="0.25">
      <c r="A2397" t="s">
        <v>50</v>
      </c>
      <c r="B2397" t="s">
        <v>63</v>
      </c>
      <c r="C2397" s="1">
        <v>0.337145418672612</v>
      </c>
    </row>
    <row r="2398" spans="1:3" x14ac:dyDescent="0.25">
      <c r="A2398" t="s">
        <v>50</v>
      </c>
      <c r="B2398" t="s">
        <v>64</v>
      </c>
      <c r="C2398" s="1">
        <v>0.34531233059171001</v>
      </c>
    </row>
    <row r="2399" spans="1:3" x14ac:dyDescent="0.25">
      <c r="A2399" t="s">
        <v>50</v>
      </c>
      <c r="B2399" t="s">
        <v>65</v>
      </c>
      <c r="C2399" s="1">
        <v>0.348647941269979</v>
      </c>
    </row>
    <row r="2400" spans="1:3" x14ac:dyDescent="0.25">
      <c r="A2400" t="s">
        <v>50</v>
      </c>
      <c r="B2400" t="s">
        <v>66</v>
      </c>
      <c r="C2400" s="1">
        <v>0.34849540770514198</v>
      </c>
    </row>
    <row r="2401" spans="1:3" x14ac:dyDescent="0.25">
      <c r="A2401" t="s">
        <v>50</v>
      </c>
      <c r="B2401" t="s">
        <v>67</v>
      </c>
      <c r="C2401" s="1">
        <v>0.34819262078193902</v>
      </c>
    </row>
    <row r="2402" spans="1:3" x14ac:dyDescent="0.25">
      <c r="A2402" t="s">
        <v>50</v>
      </c>
      <c r="B2402" t="s">
        <v>68</v>
      </c>
      <c r="C2402" s="1">
        <v>0.32734349682969399</v>
      </c>
    </row>
    <row r="2403" spans="1:3" x14ac:dyDescent="0.25">
      <c r="A2403" t="s">
        <v>50</v>
      </c>
      <c r="B2403" t="s">
        <v>69</v>
      </c>
      <c r="C2403" s="1">
        <v>0.34001451283013601</v>
      </c>
    </row>
    <row r="2404" spans="1:3" x14ac:dyDescent="0.25">
      <c r="A2404" t="s">
        <v>50</v>
      </c>
      <c r="B2404" t="s">
        <v>70</v>
      </c>
      <c r="C2404" s="1">
        <v>0.34035365737971901</v>
      </c>
    </row>
    <row r="2405" spans="1:3" x14ac:dyDescent="0.25">
      <c r="A2405" t="s">
        <v>50</v>
      </c>
      <c r="B2405" t="s">
        <v>71</v>
      </c>
      <c r="C2405" s="1">
        <v>0.29266669926452699</v>
      </c>
    </row>
    <row r="2406" spans="1:3" x14ac:dyDescent="0.25">
      <c r="A2406" t="s">
        <v>50</v>
      </c>
      <c r="B2406" t="s">
        <v>72</v>
      </c>
      <c r="C2406" s="1">
        <v>0.34681641446982298</v>
      </c>
    </row>
    <row r="2407" spans="1:3" x14ac:dyDescent="0.25">
      <c r="A2407" t="s">
        <v>50</v>
      </c>
      <c r="B2407" t="s">
        <v>73</v>
      </c>
      <c r="C2407" s="1">
        <v>0.33201968025471501</v>
      </c>
    </row>
    <row r="2408" spans="1:3" x14ac:dyDescent="0.25">
      <c r="A2408" t="s">
        <v>50</v>
      </c>
      <c r="B2408" t="s">
        <v>74</v>
      </c>
      <c r="C2408" s="1">
        <v>0.318422529354217</v>
      </c>
    </row>
    <row r="2409" spans="1:3" x14ac:dyDescent="0.25">
      <c r="A2409" t="s">
        <v>50</v>
      </c>
      <c r="B2409" t="s">
        <v>75</v>
      </c>
      <c r="C2409" s="1">
        <v>0.33647610044043402</v>
      </c>
    </row>
    <row r="2410" spans="1:3" x14ac:dyDescent="0.25">
      <c r="A2410" t="s">
        <v>50</v>
      </c>
      <c r="B2410" t="s">
        <v>76</v>
      </c>
      <c r="C2410" s="1">
        <v>0.34686993342852301</v>
      </c>
    </row>
    <row r="2411" spans="1:3" x14ac:dyDescent="0.25">
      <c r="A2411" t="s">
        <v>50</v>
      </c>
      <c r="B2411" t="s">
        <v>77</v>
      </c>
      <c r="C2411" s="1">
        <v>0.31095597976352202</v>
      </c>
    </row>
    <row r="2412" spans="1:3" x14ac:dyDescent="0.25">
      <c r="A2412" t="s">
        <v>50</v>
      </c>
      <c r="B2412" t="s">
        <v>78</v>
      </c>
      <c r="C2412" s="1">
        <v>0.34323271630823698</v>
      </c>
    </row>
    <row r="2413" spans="1:3" x14ac:dyDescent="0.25">
      <c r="A2413" t="s">
        <v>50</v>
      </c>
      <c r="B2413" t="s">
        <v>80</v>
      </c>
      <c r="C2413" s="1">
        <v>0.31588807755336201</v>
      </c>
    </row>
    <row r="2414" spans="1:3" x14ac:dyDescent="0.25">
      <c r="A2414" t="s">
        <v>50</v>
      </c>
      <c r="B2414" t="s">
        <v>81</v>
      </c>
      <c r="C2414" s="1">
        <v>0.32517180246864702</v>
      </c>
    </row>
    <row r="2415" spans="1:3" x14ac:dyDescent="0.25">
      <c r="A2415" t="s">
        <v>50</v>
      </c>
      <c r="B2415" t="s">
        <v>83</v>
      </c>
      <c r="C2415" s="1">
        <v>0.30575259514430198</v>
      </c>
    </row>
    <row r="2416" spans="1:3" x14ac:dyDescent="0.25">
      <c r="A2416" t="s">
        <v>50</v>
      </c>
      <c r="B2416" t="s">
        <v>84</v>
      </c>
      <c r="C2416" s="1">
        <v>0.33346263517139502</v>
      </c>
    </row>
    <row r="2417" spans="1:3" x14ac:dyDescent="0.25">
      <c r="A2417" t="s">
        <v>50</v>
      </c>
      <c r="B2417" t="s">
        <v>85</v>
      </c>
      <c r="C2417" s="1">
        <v>0.32701281228405199</v>
      </c>
    </row>
    <row r="2418" spans="1:3" x14ac:dyDescent="0.25">
      <c r="A2418" t="s">
        <v>50</v>
      </c>
      <c r="B2418" t="s">
        <v>86</v>
      </c>
      <c r="C2418" s="1">
        <v>0.33839126097793298</v>
      </c>
    </row>
    <row r="2419" spans="1:3" x14ac:dyDescent="0.25">
      <c r="A2419" t="s">
        <v>50</v>
      </c>
      <c r="B2419" t="s">
        <v>88</v>
      </c>
      <c r="C2419" s="1">
        <v>0.34388500716290998</v>
      </c>
    </row>
    <row r="2420" spans="1:3" x14ac:dyDescent="0.25">
      <c r="A2420" t="s">
        <v>50</v>
      </c>
      <c r="B2420" t="s">
        <v>89</v>
      </c>
      <c r="C2420" s="1">
        <v>0.33401580149538801</v>
      </c>
    </row>
    <row r="2421" spans="1:3" x14ac:dyDescent="0.25">
      <c r="A2421" t="s">
        <v>50</v>
      </c>
      <c r="B2421" t="s">
        <v>90</v>
      </c>
      <c r="C2421" s="1">
        <v>0.29245940865995201</v>
      </c>
    </row>
    <row r="2422" spans="1:3" x14ac:dyDescent="0.25">
      <c r="A2422" t="s">
        <v>50</v>
      </c>
      <c r="B2422" t="s">
        <v>91</v>
      </c>
      <c r="C2422" s="1">
        <v>0.322028675014285</v>
      </c>
    </row>
    <row r="2423" spans="1:3" x14ac:dyDescent="0.25">
      <c r="A2423" t="s">
        <v>50</v>
      </c>
      <c r="B2423" t="s">
        <v>92</v>
      </c>
      <c r="C2423" s="1">
        <v>0.30787446506065702</v>
      </c>
    </row>
    <row r="2424" spans="1:3" x14ac:dyDescent="0.25">
      <c r="A2424" t="s">
        <v>50</v>
      </c>
      <c r="B2424" t="s">
        <v>93</v>
      </c>
      <c r="C2424" s="1">
        <v>0.34670407758570299</v>
      </c>
    </row>
    <row r="2425" spans="1:3" x14ac:dyDescent="0.25">
      <c r="A2425" t="s">
        <v>50</v>
      </c>
      <c r="B2425" t="s">
        <v>94</v>
      </c>
      <c r="C2425" s="1">
        <v>0.34085692114121902</v>
      </c>
    </row>
    <row r="2426" spans="1:3" x14ac:dyDescent="0.25">
      <c r="A2426" t="s">
        <v>50</v>
      </c>
      <c r="B2426" t="s">
        <v>95</v>
      </c>
      <c r="C2426" s="1">
        <v>0.33073312695443202</v>
      </c>
    </row>
    <row r="2427" spans="1:3" x14ac:dyDescent="0.25">
      <c r="A2427" t="s">
        <v>50</v>
      </c>
      <c r="B2427" t="s">
        <v>96</v>
      </c>
      <c r="C2427" s="1">
        <v>0.30487052906516299</v>
      </c>
    </row>
    <row r="2428" spans="1:3" x14ac:dyDescent="0.25">
      <c r="A2428" t="s">
        <v>50</v>
      </c>
      <c r="B2428" t="s">
        <v>97</v>
      </c>
      <c r="C2428" s="1">
        <v>0.33667412524447399</v>
      </c>
    </row>
    <row r="2429" spans="1:3" x14ac:dyDescent="0.25">
      <c r="A2429" t="s">
        <v>50</v>
      </c>
      <c r="B2429" t="s">
        <v>98</v>
      </c>
      <c r="C2429" s="1">
        <v>0.31320698492925497</v>
      </c>
    </row>
    <row r="2430" spans="1:3" x14ac:dyDescent="0.25">
      <c r="A2430" t="s">
        <v>50</v>
      </c>
      <c r="B2430" t="s">
        <v>99</v>
      </c>
      <c r="C2430" s="1">
        <v>0.32689063566193599</v>
      </c>
    </row>
    <row r="2431" spans="1:3" x14ac:dyDescent="0.25">
      <c r="A2431" t="s">
        <v>50</v>
      </c>
      <c r="B2431" t="s">
        <v>101</v>
      </c>
      <c r="C2431" s="1">
        <v>0.33009101643000699</v>
      </c>
    </row>
    <row r="2432" spans="1:3" x14ac:dyDescent="0.25">
      <c r="A2432" t="s">
        <v>50</v>
      </c>
      <c r="B2432" t="s">
        <v>102</v>
      </c>
      <c r="C2432" s="1">
        <v>0.32280342720942401</v>
      </c>
    </row>
    <row r="2433" spans="1:3" x14ac:dyDescent="0.25">
      <c r="A2433" t="s">
        <v>51</v>
      </c>
      <c r="B2433" t="s">
        <v>42</v>
      </c>
      <c r="C2433" s="1">
        <v>0.33217003111374599</v>
      </c>
    </row>
    <row r="2434" spans="1:3" x14ac:dyDescent="0.25">
      <c r="A2434" t="s">
        <v>51</v>
      </c>
      <c r="B2434" t="s">
        <v>52</v>
      </c>
      <c r="C2434" s="1">
        <v>0.34648748776240001</v>
      </c>
    </row>
    <row r="2435" spans="1:3" x14ac:dyDescent="0.25">
      <c r="A2435" t="s">
        <v>51</v>
      </c>
      <c r="B2435" t="s">
        <v>53</v>
      </c>
      <c r="C2435" s="1">
        <v>0.32326480049988299</v>
      </c>
    </row>
    <row r="2436" spans="1:3" x14ac:dyDescent="0.25">
      <c r="A2436" t="s">
        <v>51</v>
      </c>
      <c r="B2436" t="s">
        <v>54</v>
      </c>
      <c r="C2436" s="1">
        <v>0.32198095271937199</v>
      </c>
    </row>
    <row r="2437" spans="1:3" x14ac:dyDescent="0.25">
      <c r="A2437" t="s">
        <v>51</v>
      </c>
      <c r="B2437" t="s">
        <v>55</v>
      </c>
      <c r="C2437" s="1">
        <v>0.34426944665558801</v>
      </c>
    </row>
    <row r="2438" spans="1:3" x14ac:dyDescent="0.25">
      <c r="A2438" t="s">
        <v>51</v>
      </c>
      <c r="B2438" t="s">
        <v>56</v>
      </c>
      <c r="C2438" s="1">
        <v>0.33269475468033799</v>
      </c>
    </row>
    <row r="2439" spans="1:3" x14ac:dyDescent="0.25">
      <c r="A2439" t="s">
        <v>51</v>
      </c>
      <c r="B2439" t="s">
        <v>57</v>
      </c>
      <c r="C2439" s="1">
        <v>0.32564000052785702</v>
      </c>
    </row>
    <row r="2440" spans="1:3" x14ac:dyDescent="0.25">
      <c r="A2440" t="s">
        <v>51</v>
      </c>
      <c r="B2440" t="s">
        <v>58</v>
      </c>
      <c r="C2440" s="1">
        <v>0.34956033116607799</v>
      </c>
    </row>
    <row r="2441" spans="1:3" x14ac:dyDescent="0.25">
      <c r="A2441" t="s">
        <v>51</v>
      </c>
      <c r="B2441" t="s">
        <v>59</v>
      </c>
      <c r="C2441" s="1">
        <v>0.34185989510164499</v>
      </c>
    </row>
    <row r="2442" spans="1:3" x14ac:dyDescent="0.25">
      <c r="A2442" t="s">
        <v>51</v>
      </c>
      <c r="B2442" t="s">
        <v>60</v>
      </c>
      <c r="C2442" s="1">
        <v>0.32758655883467402</v>
      </c>
    </row>
    <row r="2443" spans="1:3" x14ac:dyDescent="0.25">
      <c r="A2443" t="s">
        <v>51</v>
      </c>
      <c r="B2443" t="s">
        <v>61</v>
      </c>
      <c r="C2443" s="1">
        <v>0.341866556194796</v>
      </c>
    </row>
    <row r="2444" spans="1:3" x14ac:dyDescent="0.25">
      <c r="A2444" t="s">
        <v>51</v>
      </c>
      <c r="B2444" t="s">
        <v>62</v>
      </c>
      <c r="C2444" s="1">
        <v>0.34030785161085098</v>
      </c>
    </row>
    <row r="2445" spans="1:3" x14ac:dyDescent="0.25">
      <c r="A2445" t="s">
        <v>51</v>
      </c>
      <c r="B2445" t="s">
        <v>63</v>
      </c>
      <c r="C2445" s="1">
        <v>0.33883367040800799</v>
      </c>
    </row>
    <row r="2446" spans="1:3" x14ac:dyDescent="0.25">
      <c r="A2446" t="s">
        <v>51</v>
      </c>
      <c r="B2446" t="s">
        <v>64</v>
      </c>
      <c r="C2446" s="1">
        <v>0.34537183747375899</v>
      </c>
    </row>
    <row r="2447" spans="1:3" x14ac:dyDescent="0.25">
      <c r="A2447" t="s">
        <v>51</v>
      </c>
      <c r="B2447" t="s">
        <v>65</v>
      </c>
      <c r="C2447" s="1">
        <v>0.347174786082936</v>
      </c>
    </row>
    <row r="2448" spans="1:3" x14ac:dyDescent="0.25">
      <c r="A2448" t="s">
        <v>51</v>
      </c>
      <c r="B2448" t="s">
        <v>66</v>
      </c>
      <c r="C2448" s="1">
        <v>0.34719609232499798</v>
      </c>
    </row>
    <row r="2449" spans="1:3" x14ac:dyDescent="0.25">
      <c r="A2449" t="s">
        <v>51</v>
      </c>
      <c r="B2449" t="s">
        <v>67</v>
      </c>
      <c r="C2449" s="1">
        <v>0.34525762962276701</v>
      </c>
    </row>
    <row r="2450" spans="1:3" x14ac:dyDescent="0.25">
      <c r="A2450" t="s">
        <v>51</v>
      </c>
      <c r="B2450" t="s">
        <v>68</v>
      </c>
      <c r="C2450" s="1">
        <v>0.330965219298681</v>
      </c>
    </row>
    <row r="2451" spans="1:3" x14ac:dyDescent="0.25">
      <c r="A2451" t="s">
        <v>51</v>
      </c>
      <c r="B2451" t="s">
        <v>69</v>
      </c>
      <c r="C2451" s="1">
        <v>0.34070529916846498</v>
      </c>
    </row>
    <row r="2452" spans="1:3" x14ac:dyDescent="0.25">
      <c r="A2452" t="s">
        <v>51</v>
      </c>
      <c r="B2452" t="s">
        <v>70</v>
      </c>
      <c r="C2452" s="1">
        <v>0.34166911092628899</v>
      </c>
    </row>
    <row r="2453" spans="1:3" x14ac:dyDescent="0.25">
      <c r="A2453" t="s">
        <v>51</v>
      </c>
      <c r="B2453" t="s">
        <v>71</v>
      </c>
      <c r="C2453" s="1">
        <v>0.30026725384261799</v>
      </c>
    </row>
    <row r="2454" spans="1:3" x14ac:dyDescent="0.25">
      <c r="A2454" t="s">
        <v>51</v>
      </c>
      <c r="B2454" t="s">
        <v>72</v>
      </c>
      <c r="C2454" s="1">
        <v>0.34547096374166097</v>
      </c>
    </row>
    <row r="2455" spans="1:3" x14ac:dyDescent="0.25">
      <c r="A2455" t="s">
        <v>51</v>
      </c>
      <c r="B2455" t="s">
        <v>73</v>
      </c>
      <c r="C2455" s="1">
        <v>0.33440337956558802</v>
      </c>
    </row>
    <row r="2456" spans="1:3" x14ac:dyDescent="0.25">
      <c r="A2456" t="s">
        <v>51</v>
      </c>
      <c r="B2456" t="s">
        <v>74</v>
      </c>
      <c r="C2456" s="1">
        <v>0.32235759540541797</v>
      </c>
    </row>
    <row r="2457" spans="1:3" x14ac:dyDescent="0.25">
      <c r="A2457" t="s">
        <v>51</v>
      </c>
      <c r="B2457" t="s">
        <v>75</v>
      </c>
      <c r="C2457" s="1">
        <v>0.33924039389796801</v>
      </c>
    </row>
    <row r="2458" spans="1:3" x14ac:dyDescent="0.25">
      <c r="A2458" t="s">
        <v>51</v>
      </c>
      <c r="B2458" t="s">
        <v>76</v>
      </c>
      <c r="C2458" s="1">
        <v>0.34669036845018503</v>
      </c>
    </row>
    <row r="2459" spans="1:3" x14ac:dyDescent="0.25">
      <c r="A2459" t="s">
        <v>51</v>
      </c>
      <c r="B2459" t="s">
        <v>77</v>
      </c>
      <c r="C2459" s="1">
        <v>0.31702549842404398</v>
      </c>
    </row>
    <row r="2460" spans="1:3" x14ac:dyDescent="0.25">
      <c r="A2460" t="s">
        <v>51</v>
      </c>
      <c r="B2460" t="s">
        <v>78</v>
      </c>
      <c r="C2460" s="1">
        <v>0.34189581425453902</v>
      </c>
    </row>
    <row r="2461" spans="1:3" x14ac:dyDescent="0.25">
      <c r="A2461" t="s">
        <v>51</v>
      </c>
      <c r="B2461" t="s">
        <v>80</v>
      </c>
      <c r="C2461" s="1">
        <v>0.31985020356118199</v>
      </c>
    </row>
    <row r="2462" spans="1:3" x14ac:dyDescent="0.25">
      <c r="A2462" t="s">
        <v>51</v>
      </c>
      <c r="B2462" t="s">
        <v>81</v>
      </c>
      <c r="C2462" s="1">
        <v>0.32728214664210298</v>
      </c>
    </row>
    <row r="2463" spans="1:3" x14ac:dyDescent="0.25">
      <c r="A2463" t="s">
        <v>51</v>
      </c>
      <c r="B2463" t="s">
        <v>83</v>
      </c>
      <c r="C2463" s="1">
        <v>0.311743627029198</v>
      </c>
    </row>
    <row r="2464" spans="1:3" x14ac:dyDescent="0.25">
      <c r="A2464" t="s">
        <v>51</v>
      </c>
      <c r="B2464" t="s">
        <v>84</v>
      </c>
      <c r="C2464" s="1">
        <v>0.335952146974974</v>
      </c>
    </row>
    <row r="2465" spans="1:3" x14ac:dyDescent="0.25">
      <c r="A2465" t="s">
        <v>51</v>
      </c>
      <c r="B2465" t="s">
        <v>85</v>
      </c>
      <c r="C2465" s="1">
        <v>0.33122519433978098</v>
      </c>
    </row>
    <row r="2466" spans="1:3" x14ac:dyDescent="0.25">
      <c r="A2466" t="s">
        <v>51</v>
      </c>
      <c r="B2466" t="s">
        <v>86</v>
      </c>
      <c r="C2466" s="1">
        <v>0.34026845542677298</v>
      </c>
    </row>
    <row r="2467" spans="1:3" x14ac:dyDescent="0.25">
      <c r="A2467" t="s">
        <v>51</v>
      </c>
      <c r="B2467" t="s">
        <v>88</v>
      </c>
      <c r="C2467" s="1">
        <v>0.34610929275608499</v>
      </c>
    </row>
    <row r="2468" spans="1:3" x14ac:dyDescent="0.25">
      <c r="A2468" t="s">
        <v>51</v>
      </c>
      <c r="B2468" t="s">
        <v>89</v>
      </c>
      <c r="C2468" s="1">
        <v>0.33547796431570198</v>
      </c>
    </row>
    <row r="2469" spans="1:3" x14ac:dyDescent="0.25">
      <c r="A2469" t="s">
        <v>51</v>
      </c>
      <c r="B2469" t="s">
        <v>90</v>
      </c>
      <c r="C2469" s="1">
        <v>0.298750254054094</v>
      </c>
    </row>
    <row r="2470" spans="1:3" x14ac:dyDescent="0.25">
      <c r="A2470" t="s">
        <v>51</v>
      </c>
      <c r="B2470" t="s">
        <v>91</v>
      </c>
      <c r="C2470" s="1">
        <v>0.324716674386472</v>
      </c>
    </row>
    <row r="2471" spans="1:3" x14ac:dyDescent="0.25">
      <c r="A2471" t="s">
        <v>51</v>
      </c>
      <c r="B2471" t="s">
        <v>92</v>
      </c>
      <c r="C2471" s="1">
        <v>0.31539631135398499</v>
      </c>
    </row>
    <row r="2472" spans="1:3" x14ac:dyDescent="0.25">
      <c r="A2472" t="s">
        <v>51</v>
      </c>
      <c r="B2472" t="s">
        <v>93</v>
      </c>
      <c r="C2472" s="1">
        <v>0.345637861066106</v>
      </c>
    </row>
    <row r="2473" spans="1:3" x14ac:dyDescent="0.25">
      <c r="A2473" t="s">
        <v>51</v>
      </c>
      <c r="B2473" t="s">
        <v>94</v>
      </c>
      <c r="C2473" s="1">
        <v>0.34224758785876502</v>
      </c>
    </row>
    <row r="2474" spans="1:3" x14ac:dyDescent="0.25">
      <c r="A2474" t="s">
        <v>51</v>
      </c>
      <c r="B2474" t="s">
        <v>95</v>
      </c>
      <c r="C2474" s="1">
        <v>0.33054405835599099</v>
      </c>
    </row>
    <row r="2475" spans="1:3" x14ac:dyDescent="0.25">
      <c r="A2475" t="s">
        <v>51</v>
      </c>
      <c r="B2475" t="s">
        <v>96</v>
      </c>
      <c r="C2475" s="1">
        <v>0.31214344245655701</v>
      </c>
    </row>
    <row r="2476" spans="1:3" x14ac:dyDescent="0.25">
      <c r="A2476" t="s">
        <v>51</v>
      </c>
      <c r="B2476" t="s">
        <v>97</v>
      </c>
      <c r="C2476" s="1">
        <v>0.338121846619163</v>
      </c>
    </row>
    <row r="2477" spans="1:3" x14ac:dyDescent="0.25">
      <c r="A2477" t="s">
        <v>51</v>
      </c>
      <c r="B2477" t="s">
        <v>98</v>
      </c>
      <c r="C2477" s="1">
        <v>0.31662907784882899</v>
      </c>
    </row>
    <row r="2478" spans="1:3" x14ac:dyDescent="0.25">
      <c r="A2478" t="s">
        <v>51</v>
      </c>
      <c r="B2478" t="s">
        <v>99</v>
      </c>
      <c r="C2478" s="1">
        <v>0.33175028448891603</v>
      </c>
    </row>
    <row r="2479" spans="1:3" x14ac:dyDescent="0.25">
      <c r="A2479" t="s">
        <v>51</v>
      </c>
      <c r="B2479" t="s">
        <v>101</v>
      </c>
      <c r="C2479" s="1">
        <v>0.33460791994456401</v>
      </c>
    </row>
    <row r="2480" spans="1:3" x14ac:dyDescent="0.25">
      <c r="A2480" t="s">
        <v>51</v>
      </c>
      <c r="B2480" t="s">
        <v>102</v>
      </c>
      <c r="C2480" s="1">
        <v>0.32698262700541397</v>
      </c>
    </row>
    <row r="2481" spans="1:3" x14ac:dyDescent="0.25">
      <c r="A2481" t="s">
        <v>52</v>
      </c>
      <c r="B2481" t="s">
        <v>42</v>
      </c>
      <c r="C2481" s="1">
        <v>0.29184706943605898</v>
      </c>
    </row>
    <row r="2482" spans="1:3" x14ac:dyDescent="0.25">
      <c r="A2482" t="s">
        <v>52</v>
      </c>
      <c r="B2482" t="s">
        <v>55</v>
      </c>
      <c r="C2482" s="1">
        <v>0.319853760426136</v>
      </c>
    </row>
    <row r="2483" spans="1:3" x14ac:dyDescent="0.25">
      <c r="A2483" t="s">
        <v>52</v>
      </c>
      <c r="B2483" t="s">
        <v>56</v>
      </c>
      <c r="C2483" s="1">
        <v>0.30630232018432402</v>
      </c>
    </row>
    <row r="2484" spans="1:3" x14ac:dyDescent="0.25">
      <c r="A2484" t="s">
        <v>52</v>
      </c>
      <c r="B2484" t="s">
        <v>57</v>
      </c>
      <c r="C2484" s="1">
        <v>0.30818238481775501</v>
      </c>
    </row>
    <row r="2485" spans="1:3" x14ac:dyDescent="0.25">
      <c r="A2485" t="s">
        <v>52</v>
      </c>
      <c r="B2485" t="s">
        <v>58</v>
      </c>
      <c r="C2485" s="1">
        <v>0.33085083950820299</v>
      </c>
    </row>
    <row r="2486" spans="1:3" x14ac:dyDescent="0.25">
      <c r="A2486" t="s">
        <v>52</v>
      </c>
      <c r="B2486" t="s">
        <v>59</v>
      </c>
      <c r="C2486" s="1">
        <v>0.31618730416075902</v>
      </c>
    </row>
    <row r="2487" spans="1:3" x14ac:dyDescent="0.25">
      <c r="A2487" t="s">
        <v>52</v>
      </c>
      <c r="B2487" t="s">
        <v>61</v>
      </c>
      <c r="C2487" s="1">
        <v>0.30477635199099001</v>
      </c>
    </row>
    <row r="2488" spans="1:3" x14ac:dyDescent="0.25">
      <c r="A2488" t="s">
        <v>52</v>
      </c>
      <c r="B2488" t="s">
        <v>62</v>
      </c>
      <c r="C2488" s="1">
        <v>0.31550327641297599</v>
      </c>
    </row>
    <row r="2489" spans="1:3" x14ac:dyDescent="0.25">
      <c r="A2489" t="s">
        <v>52</v>
      </c>
      <c r="B2489" t="s">
        <v>63</v>
      </c>
      <c r="C2489" s="1">
        <v>0.31597213216761</v>
      </c>
    </row>
    <row r="2490" spans="1:3" x14ac:dyDescent="0.25">
      <c r="A2490" t="s">
        <v>52</v>
      </c>
      <c r="B2490" t="s">
        <v>64</v>
      </c>
      <c r="C2490" s="1">
        <v>0.31441115088057903</v>
      </c>
    </row>
    <row r="2491" spans="1:3" x14ac:dyDescent="0.25">
      <c r="A2491" t="s">
        <v>52</v>
      </c>
      <c r="B2491" t="s">
        <v>65</v>
      </c>
      <c r="C2491" s="1">
        <v>0.33736311056455498</v>
      </c>
    </row>
    <row r="2492" spans="1:3" x14ac:dyDescent="0.25">
      <c r="A2492" t="s">
        <v>52</v>
      </c>
      <c r="B2492" t="s">
        <v>66</v>
      </c>
      <c r="C2492" s="1">
        <v>0.33195830670204701</v>
      </c>
    </row>
    <row r="2493" spans="1:3" x14ac:dyDescent="0.25">
      <c r="A2493" t="s">
        <v>52</v>
      </c>
      <c r="B2493" t="s">
        <v>67</v>
      </c>
      <c r="C2493" s="1">
        <v>0.32783576387788899</v>
      </c>
    </row>
    <row r="2494" spans="1:3" x14ac:dyDescent="0.25">
      <c r="A2494" t="s">
        <v>52</v>
      </c>
      <c r="B2494" t="s">
        <v>68</v>
      </c>
      <c r="C2494" s="1">
        <v>0.31148373425458697</v>
      </c>
    </row>
    <row r="2495" spans="1:3" x14ac:dyDescent="0.25">
      <c r="A2495" t="s">
        <v>52</v>
      </c>
      <c r="B2495" t="s">
        <v>69</v>
      </c>
      <c r="C2495" s="1">
        <v>0.29461033079541799</v>
      </c>
    </row>
    <row r="2496" spans="1:3" x14ac:dyDescent="0.25">
      <c r="A2496" t="s">
        <v>52</v>
      </c>
      <c r="B2496" t="s">
        <v>70</v>
      </c>
      <c r="C2496" s="1">
        <v>0.31817519800188998</v>
      </c>
    </row>
    <row r="2497" spans="1:3" x14ac:dyDescent="0.25">
      <c r="A2497" t="s">
        <v>52</v>
      </c>
      <c r="B2497" t="s">
        <v>72</v>
      </c>
      <c r="C2497" s="1">
        <v>0.32629935279007</v>
      </c>
    </row>
    <row r="2498" spans="1:3" x14ac:dyDescent="0.25">
      <c r="A2498" t="s">
        <v>52</v>
      </c>
      <c r="B2498" t="s">
        <v>75</v>
      </c>
      <c r="C2498" s="1">
        <v>0.31029169110246402</v>
      </c>
    </row>
    <row r="2499" spans="1:3" x14ac:dyDescent="0.25">
      <c r="A2499" t="s">
        <v>52</v>
      </c>
      <c r="B2499" t="s">
        <v>76</v>
      </c>
      <c r="C2499" s="1">
        <v>0.32562273412311499</v>
      </c>
    </row>
    <row r="2500" spans="1:3" x14ac:dyDescent="0.25">
      <c r="A2500" t="s">
        <v>52</v>
      </c>
      <c r="B2500" t="s">
        <v>78</v>
      </c>
      <c r="C2500" s="1">
        <v>0.31086641317533198</v>
      </c>
    </row>
    <row r="2501" spans="1:3" x14ac:dyDescent="0.25">
      <c r="A2501" t="s">
        <v>52</v>
      </c>
      <c r="B2501" t="s">
        <v>81</v>
      </c>
      <c r="C2501" s="1">
        <v>0.30628081985830102</v>
      </c>
    </row>
    <row r="2502" spans="1:3" x14ac:dyDescent="0.25">
      <c r="A2502" t="s">
        <v>52</v>
      </c>
      <c r="B2502" t="s">
        <v>84</v>
      </c>
      <c r="C2502" s="1">
        <v>0.30591777658493802</v>
      </c>
    </row>
    <row r="2503" spans="1:3" x14ac:dyDescent="0.25">
      <c r="A2503" t="s">
        <v>52</v>
      </c>
      <c r="B2503" t="s">
        <v>85</v>
      </c>
      <c r="C2503" s="1">
        <v>0.29913246878619398</v>
      </c>
    </row>
    <row r="2504" spans="1:3" x14ac:dyDescent="0.25">
      <c r="A2504" t="s">
        <v>52</v>
      </c>
      <c r="B2504" t="s">
        <v>86</v>
      </c>
      <c r="C2504" s="1">
        <v>0.30657415082698702</v>
      </c>
    </row>
    <row r="2505" spans="1:3" x14ac:dyDescent="0.25">
      <c r="A2505" t="s">
        <v>52</v>
      </c>
      <c r="B2505" t="s">
        <v>88</v>
      </c>
      <c r="C2505" s="1">
        <v>0.31813015408413797</v>
      </c>
    </row>
    <row r="2506" spans="1:3" x14ac:dyDescent="0.25">
      <c r="A2506" t="s">
        <v>52</v>
      </c>
      <c r="B2506" t="s">
        <v>92</v>
      </c>
      <c r="C2506" s="1">
        <v>0.28943379398140301</v>
      </c>
    </row>
    <row r="2507" spans="1:3" x14ac:dyDescent="0.25">
      <c r="A2507" t="s">
        <v>52</v>
      </c>
      <c r="B2507" t="s">
        <v>93</v>
      </c>
      <c r="C2507" s="1">
        <v>0.34142754118069402</v>
      </c>
    </row>
    <row r="2508" spans="1:3" x14ac:dyDescent="0.25">
      <c r="A2508" t="s">
        <v>52</v>
      </c>
      <c r="B2508" t="s">
        <v>94</v>
      </c>
      <c r="C2508" s="1">
        <v>0.30915348844560703</v>
      </c>
    </row>
    <row r="2509" spans="1:3" x14ac:dyDescent="0.25">
      <c r="A2509" t="s">
        <v>52</v>
      </c>
      <c r="B2509" t="s">
        <v>95</v>
      </c>
      <c r="C2509" s="1">
        <v>0.29589120297258598</v>
      </c>
    </row>
    <row r="2510" spans="1:3" x14ac:dyDescent="0.25">
      <c r="A2510" t="s">
        <v>52</v>
      </c>
      <c r="B2510" t="s">
        <v>97</v>
      </c>
      <c r="C2510" s="1">
        <v>0.31100538223638102</v>
      </c>
    </row>
    <row r="2511" spans="1:3" x14ac:dyDescent="0.25">
      <c r="A2511" t="s">
        <v>52</v>
      </c>
      <c r="B2511" t="s">
        <v>99</v>
      </c>
      <c r="C2511" s="1">
        <v>0.29500339277485799</v>
      </c>
    </row>
    <row r="2512" spans="1:3" x14ac:dyDescent="0.25">
      <c r="A2512" t="s">
        <v>52</v>
      </c>
      <c r="B2512" t="s">
        <v>101</v>
      </c>
      <c r="C2512" s="1">
        <v>0.31306175160796901</v>
      </c>
    </row>
    <row r="2513" spans="1:3" x14ac:dyDescent="0.25">
      <c r="A2513" t="s">
        <v>52</v>
      </c>
      <c r="B2513" t="s">
        <v>102</v>
      </c>
      <c r="C2513" s="1">
        <v>0.30414376368566698</v>
      </c>
    </row>
    <row r="2514" spans="1:3" x14ac:dyDescent="0.25">
      <c r="A2514" t="s">
        <v>53</v>
      </c>
      <c r="B2514" t="s">
        <v>42</v>
      </c>
      <c r="C2514" s="1">
        <v>0.29456075907263402</v>
      </c>
    </row>
    <row r="2515" spans="1:3" x14ac:dyDescent="0.25">
      <c r="A2515" t="s">
        <v>53</v>
      </c>
      <c r="B2515" t="s">
        <v>54</v>
      </c>
      <c r="C2515" s="1">
        <v>0.30701192103317898</v>
      </c>
    </row>
    <row r="2516" spans="1:3" x14ac:dyDescent="0.25">
      <c r="A2516" t="s">
        <v>53</v>
      </c>
      <c r="B2516" t="s">
        <v>55</v>
      </c>
      <c r="C2516" s="1">
        <v>0.322997049305844</v>
      </c>
    </row>
    <row r="2517" spans="1:3" x14ac:dyDescent="0.25">
      <c r="A2517" t="s">
        <v>53</v>
      </c>
      <c r="B2517" t="s">
        <v>56</v>
      </c>
      <c r="C2517" s="1">
        <v>0.29714029687579402</v>
      </c>
    </row>
    <row r="2518" spans="1:3" x14ac:dyDescent="0.25">
      <c r="A2518" t="s">
        <v>53</v>
      </c>
      <c r="B2518" t="s">
        <v>58</v>
      </c>
      <c r="C2518" s="1">
        <v>0.320891820019643</v>
      </c>
    </row>
    <row r="2519" spans="1:3" x14ac:dyDescent="0.25">
      <c r="A2519" t="s">
        <v>53</v>
      </c>
      <c r="B2519" t="s">
        <v>59</v>
      </c>
      <c r="C2519" s="1">
        <v>0.31273518051590898</v>
      </c>
    </row>
    <row r="2520" spans="1:3" x14ac:dyDescent="0.25">
      <c r="A2520" t="s">
        <v>53</v>
      </c>
      <c r="B2520" t="s">
        <v>60</v>
      </c>
      <c r="C2520" s="1">
        <v>0.30484350583160902</v>
      </c>
    </row>
    <row r="2521" spans="1:3" x14ac:dyDescent="0.25">
      <c r="A2521" t="s">
        <v>53</v>
      </c>
      <c r="B2521" t="s">
        <v>61</v>
      </c>
      <c r="C2521" s="1">
        <v>0.32871130528654502</v>
      </c>
    </row>
    <row r="2522" spans="1:3" x14ac:dyDescent="0.25">
      <c r="A2522" t="s">
        <v>53</v>
      </c>
      <c r="B2522" t="s">
        <v>62</v>
      </c>
      <c r="C2522" s="1">
        <v>0.30588065723396402</v>
      </c>
    </row>
    <row r="2523" spans="1:3" x14ac:dyDescent="0.25">
      <c r="A2523" t="s">
        <v>53</v>
      </c>
      <c r="B2523" t="s">
        <v>63</v>
      </c>
      <c r="C2523" s="1">
        <v>0.29667627740428199</v>
      </c>
    </row>
    <row r="2524" spans="1:3" x14ac:dyDescent="0.25">
      <c r="A2524" t="s">
        <v>53</v>
      </c>
      <c r="B2524" t="s">
        <v>64</v>
      </c>
      <c r="C2524" s="1">
        <v>0.325585955307506</v>
      </c>
    </row>
    <row r="2525" spans="1:3" x14ac:dyDescent="0.25">
      <c r="A2525" t="s">
        <v>53</v>
      </c>
      <c r="B2525" t="s">
        <v>65</v>
      </c>
      <c r="C2525" s="1">
        <v>0.32800748617219999</v>
      </c>
    </row>
    <row r="2526" spans="1:3" x14ac:dyDescent="0.25">
      <c r="A2526" t="s">
        <v>53</v>
      </c>
      <c r="B2526" t="s">
        <v>66</v>
      </c>
      <c r="C2526" s="1">
        <v>0.33020051162483899</v>
      </c>
    </row>
    <row r="2527" spans="1:3" x14ac:dyDescent="0.25">
      <c r="A2527" t="s">
        <v>53</v>
      </c>
      <c r="B2527" t="s">
        <v>67</v>
      </c>
      <c r="C2527" s="1">
        <v>0.33351049736870497</v>
      </c>
    </row>
    <row r="2528" spans="1:3" x14ac:dyDescent="0.25">
      <c r="A2528" t="s">
        <v>53</v>
      </c>
      <c r="B2528" t="s">
        <v>68</v>
      </c>
      <c r="C2528" s="1">
        <v>0.28951823659974202</v>
      </c>
    </row>
    <row r="2529" spans="1:3" x14ac:dyDescent="0.25">
      <c r="A2529" t="s">
        <v>53</v>
      </c>
      <c r="B2529" t="s">
        <v>69</v>
      </c>
      <c r="C2529" s="1">
        <v>0.32332170140608502</v>
      </c>
    </row>
    <row r="2530" spans="1:3" x14ac:dyDescent="0.25">
      <c r="A2530" t="s">
        <v>53</v>
      </c>
      <c r="B2530" t="s">
        <v>70</v>
      </c>
      <c r="C2530" s="1">
        <v>0.32065968800786399</v>
      </c>
    </row>
    <row r="2531" spans="1:3" x14ac:dyDescent="0.25">
      <c r="A2531" t="s">
        <v>53</v>
      </c>
      <c r="B2531" t="s">
        <v>71</v>
      </c>
      <c r="C2531" s="1">
        <v>0.29333565555279101</v>
      </c>
    </row>
    <row r="2532" spans="1:3" x14ac:dyDescent="0.25">
      <c r="A2532" t="s">
        <v>53</v>
      </c>
      <c r="B2532" t="s">
        <v>72</v>
      </c>
      <c r="C2532" s="1">
        <v>0.32801288738996398</v>
      </c>
    </row>
    <row r="2533" spans="1:3" x14ac:dyDescent="0.25">
      <c r="A2533" t="s">
        <v>53</v>
      </c>
      <c r="B2533" t="s">
        <v>73</v>
      </c>
      <c r="C2533" s="1">
        <v>0.317001761194318</v>
      </c>
    </row>
    <row r="2534" spans="1:3" x14ac:dyDescent="0.25">
      <c r="A2534" t="s">
        <v>53</v>
      </c>
      <c r="B2534" t="s">
        <v>74</v>
      </c>
      <c r="C2534" s="1">
        <v>0.30772194291389698</v>
      </c>
    </row>
    <row r="2535" spans="1:3" x14ac:dyDescent="0.25">
      <c r="A2535" t="s">
        <v>53</v>
      </c>
      <c r="B2535" t="s">
        <v>75</v>
      </c>
      <c r="C2535" s="1">
        <v>0.31005998335926999</v>
      </c>
    </row>
    <row r="2536" spans="1:3" x14ac:dyDescent="0.25">
      <c r="A2536" t="s">
        <v>53</v>
      </c>
      <c r="B2536" t="s">
        <v>76</v>
      </c>
      <c r="C2536" s="1">
        <v>0.30092242001394498</v>
      </c>
    </row>
    <row r="2537" spans="1:3" x14ac:dyDescent="0.25">
      <c r="A2537" t="s">
        <v>53</v>
      </c>
      <c r="B2537" t="s">
        <v>77</v>
      </c>
      <c r="C2537" s="1">
        <v>0.298800962793283</v>
      </c>
    </row>
    <row r="2538" spans="1:3" x14ac:dyDescent="0.25">
      <c r="A2538" t="s">
        <v>53</v>
      </c>
      <c r="B2538" t="s">
        <v>78</v>
      </c>
      <c r="C2538" s="1">
        <v>0.310384786181785</v>
      </c>
    </row>
    <row r="2539" spans="1:3" x14ac:dyDescent="0.25">
      <c r="A2539" t="s">
        <v>53</v>
      </c>
      <c r="B2539" t="s">
        <v>80</v>
      </c>
      <c r="C2539" s="1">
        <v>0.30304481118187598</v>
      </c>
    </row>
    <row r="2540" spans="1:3" x14ac:dyDescent="0.25">
      <c r="A2540" t="s">
        <v>53</v>
      </c>
      <c r="B2540" t="s">
        <v>83</v>
      </c>
      <c r="C2540" s="1">
        <v>0.30585139338606199</v>
      </c>
    </row>
    <row r="2541" spans="1:3" x14ac:dyDescent="0.25">
      <c r="A2541" t="s">
        <v>53</v>
      </c>
      <c r="B2541" t="s">
        <v>84</v>
      </c>
      <c r="C2541" s="1">
        <v>0.29563191471639799</v>
      </c>
    </row>
    <row r="2542" spans="1:3" x14ac:dyDescent="0.25">
      <c r="A2542" t="s">
        <v>53</v>
      </c>
      <c r="B2542" t="s">
        <v>85</v>
      </c>
      <c r="C2542" s="1">
        <v>0.317347955196497</v>
      </c>
    </row>
    <row r="2543" spans="1:3" x14ac:dyDescent="0.25">
      <c r="A2543" t="s">
        <v>53</v>
      </c>
      <c r="B2543" t="s">
        <v>86</v>
      </c>
      <c r="C2543" s="1">
        <v>0.31307108529148697</v>
      </c>
    </row>
    <row r="2544" spans="1:3" x14ac:dyDescent="0.25">
      <c r="A2544" t="s">
        <v>53</v>
      </c>
      <c r="B2544" t="s">
        <v>88</v>
      </c>
      <c r="C2544" s="1">
        <v>0.292582840849825</v>
      </c>
    </row>
    <row r="2545" spans="1:3" x14ac:dyDescent="0.25">
      <c r="A2545" t="s">
        <v>53</v>
      </c>
      <c r="B2545" t="s">
        <v>89</v>
      </c>
      <c r="C2545" s="1">
        <v>0.32334889084407098</v>
      </c>
    </row>
    <row r="2546" spans="1:3" x14ac:dyDescent="0.25">
      <c r="A2546" t="s">
        <v>53</v>
      </c>
      <c r="B2546" t="s">
        <v>90</v>
      </c>
      <c r="C2546" s="1">
        <v>0.29556621190933902</v>
      </c>
    </row>
    <row r="2547" spans="1:3" x14ac:dyDescent="0.25">
      <c r="A2547" t="s">
        <v>53</v>
      </c>
      <c r="B2547" t="s">
        <v>91</v>
      </c>
      <c r="C2547" s="1">
        <v>0.30685266568278802</v>
      </c>
    </row>
    <row r="2548" spans="1:3" x14ac:dyDescent="0.25">
      <c r="A2548" t="s">
        <v>53</v>
      </c>
      <c r="B2548" t="s">
        <v>92</v>
      </c>
      <c r="C2548" s="1">
        <v>0.29740252066689099</v>
      </c>
    </row>
    <row r="2549" spans="1:3" x14ac:dyDescent="0.25">
      <c r="A2549" t="s">
        <v>53</v>
      </c>
      <c r="B2549" t="s">
        <v>93</v>
      </c>
      <c r="C2549" s="1">
        <v>0.31437424208087</v>
      </c>
    </row>
    <row r="2550" spans="1:3" x14ac:dyDescent="0.25">
      <c r="A2550" t="s">
        <v>53</v>
      </c>
      <c r="B2550" t="s">
        <v>94</v>
      </c>
      <c r="C2550" s="1">
        <v>0.32913233633897199</v>
      </c>
    </row>
    <row r="2551" spans="1:3" x14ac:dyDescent="0.25">
      <c r="A2551" t="s">
        <v>53</v>
      </c>
      <c r="B2551" t="s">
        <v>96</v>
      </c>
      <c r="C2551" s="1">
        <v>0.31067997838788203</v>
      </c>
    </row>
    <row r="2552" spans="1:3" x14ac:dyDescent="0.25">
      <c r="A2552" t="s">
        <v>53</v>
      </c>
      <c r="B2552" t="s">
        <v>97</v>
      </c>
      <c r="C2552" s="1">
        <v>0.32646504093849199</v>
      </c>
    </row>
    <row r="2553" spans="1:3" x14ac:dyDescent="0.25">
      <c r="A2553" t="s">
        <v>53</v>
      </c>
      <c r="B2553" t="s">
        <v>99</v>
      </c>
      <c r="C2553" s="1">
        <v>0.31084152590460501</v>
      </c>
    </row>
    <row r="2554" spans="1:3" x14ac:dyDescent="0.25">
      <c r="A2554" t="s">
        <v>53</v>
      </c>
      <c r="B2554" t="s">
        <v>101</v>
      </c>
      <c r="C2554" s="1">
        <v>0.29770413791175498</v>
      </c>
    </row>
    <row r="2555" spans="1:3" x14ac:dyDescent="0.25">
      <c r="A2555" t="s">
        <v>53</v>
      </c>
      <c r="B2555" t="s">
        <v>102</v>
      </c>
      <c r="C2555" s="1">
        <v>0.29806490940549601</v>
      </c>
    </row>
    <row r="2556" spans="1:3" x14ac:dyDescent="0.25">
      <c r="A2556" t="s">
        <v>53</v>
      </c>
      <c r="B2556" t="s">
        <v>103</v>
      </c>
      <c r="C2556" s="1">
        <v>0.29179382711859198</v>
      </c>
    </row>
    <row r="2557" spans="1:3" x14ac:dyDescent="0.25">
      <c r="A2557" t="s">
        <v>54</v>
      </c>
      <c r="B2557" t="s">
        <v>42</v>
      </c>
      <c r="C2557" s="1">
        <v>0.30154320345621799</v>
      </c>
    </row>
    <row r="2558" spans="1:3" x14ac:dyDescent="0.25">
      <c r="A2558" t="s">
        <v>54</v>
      </c>
      <c r="B2558" t="s">
        <v>55</v>
      </c>
      <c r="C2558" s="1">
        <v>0.31861358231595099</v>
      </c>
    </row>
    <row r="2559" spans="1:3" x14ac:dyDescent="0.25">
      <c r="A2559" t="s">
        <v>54</v>
      </c>
      <c r="B2559" t="s">
        <v>58</v>
      </c>
      <c r="C2559" s="1">
        <v>0.32548578065371098</v>
      </c>
    </row>
    <row r="2560" spans="1:3" x14ac:dyDescent="0.25">
      <c r="A2560" t="s">
        <v>54</v>
      </c>
      <c r="B2560" t="s">
        <v>59</v>
      </c>
      <c r="C2560" s="1">
        <v>0.32006956727188202</v>
      </c>
    </row>
    <row r="2561" spans="1:3" x14ac:dyDescent="0.25">
      <c r="A2561" t="s">
        <v>54</v>
      </c>
      <c r="B2561" t="s">
        <v>60</v>
      </c>
      <c r="C2561" s="1">
        <v>0.30344412341885602</v>
      </c>
    </row>
    <row r="2562" spans="1:3" x14ac:dyDescent="0.25">
      <c r="A2562" t="s">
        <v>54</v>
      </c>
      <c r="B2562" t="s">
        <v>61</v>
      </c>
      <c r="C2562" s="1">
        <v>0.33031483671759598</v>
      </c>
    </row>
    <row r="2563" spans="1:3" x14ac:dyDescent="0.25">
      <c r="A2563" t="s">
        <v>54</v>
      </c>
      <c r="B2563" t="s">
        <v>62</v>
      </c>
      <c r="C2563" s="1">
        <v>0.29399661450169501</v>
      </c>
    </row>
    <row r="2564" spans="1:3" x14ac:dyDescent="0.25">
      <c r="A2564" t="s">
        <v>54</v>
      </c>
      <c r="B2564" t="s">
        <v>64</v>
      </c>
      <c r="C2564" s="1">
        <v>0.33472211311262401</v>
      </c>
    </row>
    <row r="2565" spans="1:3" x14ac:dyDescent="0.25">
      <c r="A2565" t="s">
        <v>54</v>
      </c>
      <c r="B2565" t="s">
        <v>65</v>
      </c>
      <c r="C2565" s="1">
        <v>0.326312469291203</v>
      </c>
    </row>
    <row r="2566" spans="1:3" x14ac:dyDescent="0.25">
      <c r="A2566" t="s">
        <v>54</v>
      </c>
      <c r="B2566" t="s">
        <v>66</v>
      </c>
      <c r="C2566" s="1">
        <v>0.332788778371296</v>
      </c>
    </row>
    <row r="2567" spans="1:3" x14ac:dyDescent="0.25">
      <c r="A2567" t="s">
        <v>54</v>
      </c>
      <c r="B2567" t="s">
        <v>67</v>
      </c>
      <c r="C2567" s="1">
        <v>0.33981572300504698</v>
      </c>
    </row>
    <row r="2568" spans="1:3" x14ac:dyDescent="0.25">
      <c r="A2568" t="s">
        <v>54</v>
      </c>
      <c r="B2568" t="s">
        <v>69</v>
      </c>
      <c r="C2568" s="1">
        <v>0.33570407812366299</v>
      </c>
    </row>
    <row r="2569" spans="1:3" x14ac:dyDescent="0.25">
      <c r="A2569" t="s">
        <v>54</v>
      </c>
      <c r="B2569" t="s">
        <v>70</v>
      </c>
      <c r="C2569" s="1">
        <v>0.32859835360867701</v>
      </c>
    </row>
    <row r="2570" spans="1:3" x14ac:dyDescent="0.25">
      <c r="A2570" t="s">
        <v>54</v>
      </c>
      <c r="B2570" t="s">
        <v>71</v>
      </c>
      <c r="C2570" s="1">
        <v>0.28977977400618499</v>
      </c>
    </row>
    <row r="2571" spans="1:3" x14ac:dyDescent="0.25">
      <c r="A2571" t="s">
        <v>54</v>
      </c>
      <c r="B2571" t="s">
        <v>72</v>
      </c>
      <c r="C2571" s="1">
        <v>0.33764306831758301</v>
      </c>
    </row>
    <row r="2572" spans="1:3" x14ac:dyDescent="0.25">
      <c r="A2572" t="s">
        <v>54</v>
      </c>
      <c r="B2572" t="s">
        <v>73</v>
      </c>
      <c r="C2572" s="1">
        <v>0.33030330844778999</v>
      </c>
    </row>
    <row r="2573" spans="1:3" x14ac:dyDescent="0.25">
      <c r="A2573" t="s">
        <v>54</v>
      </c>
      <c r="B2573" t="s">
        <v>74</v>
      </c>
      <c r="C2573" s="1">
        <v>0.31767151994312098</v>
      </c>
    </row>
    <row r="2574" spans="1:3" x14ac:dyDescent="0.25">
      <c r="A2574" t="s">
        <v>54</v>
      </c>
      <c r="B2574" t="s">
        <v>75</v>
      </c>
      <c r="C2574" s="1">
        <v>0.315945857050137</v>
      </c>
    </row>
    <row r="2575" spans="1:3" x14ac:dyDescent="0.25">
      <c r="A2575" t="s">
        <v>54</v>
      </c>
      <c r="B2575" t="s">
        <v>76</v>
      </c>
      <c r="C2575" s="1">
        <v>0.29410346157786099</v>
      </c>
    </row>
    <row r="2576" spans="1:3" x14ac:dyDescent="0.25">
      <c r="A2576" t="s">
        <v>54</v>
      </c>
      <c r="B2576" t="s">
        <v>77</v>
      </c>
      <c r="C2576" s="1">
        <v>0.29442467351082102</v>
      </c>
    </row>
    <row r="2577" spans="1:3" x14ac:dyDescent="0.25">
      <c r="A2577" t="s">
        <v>54</v>
      </c>
      <c r="B2577" t="s">
        <v>78</v>
      </c>
      <c r="C2577" s="1">
        <v>0.32441735013411599</v>
      </c>
    </row>
    <row r="2578" spans="1:3" x14ac:dyDescent="0.25">
      <c r="A2578" t="s">
        <v>54</v>
      </c>
      <c r="B2578" t="s">
        <v>80</v>
      </c>
      <c r="C2578" s="1">
        <v>0.31888801696015001</v>
      </c>
    </row>
    <row r="2579" spans="1:3" x14ac:dyDescent="0.25">
      <c r="A2579" t="s">
        <v>54</v>
      </c>
      <c r="B2579" t="s">
        <v>82</v>
      </c>
      <c r="C2579" s="1">
        <v>0.29358265969410802</v>
      </c>
    </row>
    <row r="2580" spans="1:3" x14ac:dyDescent="0.25">
      <c r="A2580" t="s">
        <v>54</v>
      </c>
      <c r="B2580" t="s">
        <v>83</v>
      </c>
      <c r="C2580" s="1">
        <v>0.31419931608128598</v>
      </c>
    </row>
    <row r="2581" spans="1:3" x14ac:dyDescent="0.25">
      <c r="A2581" t="s">
        <v>54</v>
      </c>
      <c r="B2581" t="s">
        <v>85</v>
      </c>
      <c r="C2581" s="1">
        <v>0.32082384439282402</v>
      </c>
    </row>
    <row r="2582" spans="1:3" x14ac:dyDescent="0.25">
      <c r="A2582" t="s">
        <v>54</v>
      </c>
      <c r="B2582" t="s">
        <v>86</v>
      </c>
      <c r="C2582" s="1">
        <v>0.30381354055569099</v>
      </c>
    </row>
    <row r="2583" spans="1:3" x14ac:dyDescent="0.25">
      <c r="A2583" t="s">
        <v>54</v>
      </c>
      <c r="B2583" t="s">
        <v>89</v>
      </c>
      <c r="C2583" s="1">
        <v>0.33564034331032899</v>
      </c>
    </row>
    <row r="2584" spans="1:3" x14ac:dyDescent="0.25">
      <c r="A2584" t="s">
        <v>54</v>
      </c>
      <c r="B2584" t="s">
        <v>90</v>
      </c>
      <c r="C2584" s="1">
        <v>0.30494647444591799</v>
      </c>
    </row>
    <row r="2585" spans="1:3" x14ac:dyDescent="0.25">
      <c r="A2585" t="s">
        <v>54</v>
      </c>
      <c r="B2585" t="s">
        <v>91</v>
      </c>
      <c r="C2585" s="1">
        <v>0.32722490579230501</v>
      </c>
    </row>
    <row r="2586" spans="1:3" x14ac:dyDescent="0.25">
      <c r="A2586" t="s">
        <v>54</v>
      </c>
      <c r="B2586" t="s">
        <v>93</v>
      </c>
      <c r="C2586" s="1">
        <v>0.30587976663234701</v>
      </c>
    </row>
    <row r="2587" spans="1:3" x14ac:dyDescent="0.25">
      <c r="A2587" t="s">
        <v>54</v>
      </c>
      <c r="B2587" t="s">
        <v>94</v>
      </c>
      <c r="C2587" s="1">
        <v>0.33408839877541102</v>
      </c>
    </row>
    <row r="2588" spans="1:3" x14ac:dyDescent="0.25">
      <c r="A2588" t="s">
        <v>54</v>
      </c>
      <c r="B2588" t="s">
        <v>95</v>
      </c>
      <c r="C2588" s="1">
        <v>0.29053369808504698</v>
      </c>
    </row>
    <row r="2589" spans="1:3" x14ac:dyDescent="0.25">
      <c r="A2589" t="s">
        <v>54</v>
      </c>
      <c r="B2589" t="s">
        <v>96</v>
      </c>
      <c r="C2589" s="1">
        <v>0.31218028144570398</v>
      </c>
    </row>
    <row r="2590" spans="1:3" x14ac:dyDescent="0.25">
      <c r="A2590" t="s">
        <v>54</v>
      </c>
      <c r="B2590" t="s">
        <v>97</v>
      </c>
      <c r="C2590" s="1">
        <v>0.32817966641087298</v>
      </c>
    </row>
    <row r="2591" spans="1:3" x14ac:dyDescent="0.25">
      <c r="A2591" t="s">
        <v>54</v>
      </c>
      <c r="B2591" t="s">
        <v>98</v>
      </c>
      <c r="C2591" s="1">
        <v>0.29625640631313799</v>
      </c>
    </row>
    <row r="2592" spans="1:3" x14ac:dyDescent="0.25">
      <c r="A2592" t="s">
        <v>54</v>
      </c>
      <c r="B2592" t="s">
        <v>99</v>
      </c>
      <c r="C2592" s="1">
        <v>0.30934084350061902</v>
      </c>
    </row>
    <row r="2593" spans="1:3" x14ac:dyDescent="0.25">
      <c r="A2593" t="s">
        <v>54</v>
      </c>
      <c r="B2593" t="s">
        <v>102</v>
      </c>
      <c r="C2593" s="1">
        <v>0.29413484479323299</v>
      </c>
    </row>
    <row r="2594" spans="1:3" x14ac:dyDescent="0.25">
      <c r="A2594" t="s">
        <v>55</v>
      </c>
      <c r="B2594" t="s">
        <v>42</v>
      </c>
      <c r="C2594" s="1">
        <v>0.32024745982960101</v>
      </c>
    </row>
    <row r="2595" spans="1:3" x14ac:dyDescent="0.25">
      <c r="A2595" t="s">
        <v>55</v>
      </c>
      <c r="B2595" t="s">
        <v>56</v>
      </c>
      <c r="C2595" s="1">
        <v>0.31901514416792798</v>
      </c>
    </row>
    <row r="2596" spans="1:3" x14ac:dyDescent="0.25">
      <c r="A2596" t="s">
        <v>55</v>
      </c>
      <c r="B2596" t="s">
        <v>57</v>
      </c>
      <c r="C2596" s="1">
        <v>0.30502338589002798</v>
      </c>
    </row>
    <row r="2597" spans="1:3" x14ac:dyDescent="0.25">
      <c r="A2597" t="s">
        <v>55</v>
      </c>
      <c r="B2597" t="s">
        <v>58</v>
      </c>
      <c r="C2597" s="1">
        <v>0.33756575073079498</v>
      </c>
    </row>
    <row r="2598" spans="1:3" x14ac:dyDescent="0.25">
      <c r="A2598" t="s">
        <v>55</v>
      </c>
      <c r="B2598" t="s">
        <v>59</v>
      </c>
      <c r="C2598" s="1">
        <v>0.33055857553054402</v>
      </c>
    </row>
    <row r="2599" spans="1:3" x14ac:dyDescent="0.25">
      <c r="A2599" t="s">
        <v>55</v>
      </c>
      <c r="B2599" t="s">
        <v>60</v>
      </c>
      <c r="C2599" s="1">
        <v>0.31889317783190801</v>
      </c>
    </row>
    <row r="2600" spans="1:3" x14ac:dyDescent="0.25">
      <c r="A2600" t="s">
        <v>55</v>
      </c>
      <c r="B2600" t="s">
        <v>61</v>
      </c>
      <c r="C2600" s="1">
        <v>0.334253376172508</v>
      </c>
    </row>
    <row r="2601" spans="1:3" x14ac:dyDescent="0.25">
      <c r="A2601" t="s">
        <v>55</v>
      </c>
      <c r="B2601" t="s">
        <v>62</v>
      </c>
      <c r="C2601" s="1">
        <v>0.32551972923470801</v>
      </c>
    </row>
    <row r="2602" spans="1:3" x14ac:dyDescent="0.25">
      <c r="A2602" t="s">
        <v>55</v>
      </c>
      <c r="B2602" t="s">
        <v>63</v>
      </c>
      <c r="C2602" s="1">
        <v>0.32112816212997902</v>
      </c>
    </row>
    <row r="2603" spans="1:3" x14ac:dyDescent="0.25">
      <c r="A2603" t="s">
        <v>55</v>
      </c>
      <c r="B2603" t="s">
        <v>64</v>
      </c>
      <c r="C2603" s="1">
        <v>0.33687489541915</v>
      </c>
    </row>
    <row r="2604" spans="1:3" x14ac:dyDescent="0.25">
      <c r="A2604" t="s">
        <v>55</v>
      </c>
      <c r="B2604" t="s">
        <v>65</v>
      </c>
      <c r="C2604" s="1">
        <v>0.34362193540586999</v>
      </c>
    </row>
    <row r="2605" spans="1:3" x14ac:dyDescent="0.25">
      <c r="A2605" t="s">
        <v>55</v>
      </c>
      <c r="B2605" t="s">
        <v>66</v>
      </c>
      <c r="C2605" s="1">
        <v>0.342845246548102</v>
      </c>
    </row>
    <row r="2606" spans="1:3" x14ac:dyDescent="0.25">
      <c r="A2606" t="s">
        <v>55</v>
      </c>
      <c r="B2606" t="s">
        <v>67</v>
      </c>
      <c r="C2606" s="1">
        <v>0.34316188052737301</v>
      </c>
    </row>
    <row r="2607" spans="1:3" x14ac:dyDescent="0.25">
      <c r="A2607" t="s">
        <v>55</v>
      </c>
      <c r="B2607" t="s">
        <v>68</v>
      </c>
      <c r="C2607" s="1">
        <v>0.31488524463320999</v>
      </c>
    </row>
    <row r="2608" spans="1:3" x14ac:dyDescent="0.25">
      <c r="A2608" t="s">
        <v>55</v>
      </c>
      <c r="B2608" t="s">
        <v>69</v>
      </c>
      <c r="C2608" s="1">
        <v>0.33119927825073497</v>
      </c>
    </row>
    <row r="2609" spans="1:3" x14ac:dyDescent="0.25">
      <c r="A2609" t="s">
        <v>55</v>
      </c>
      <c r="B2609" t="s">
        <v>70</v>
      </c>
      <c r="C2609" s="1">
        <v>0.33443603503032698</v>
      </c>
    </row>
    <row r="2610" spans="1:3" x14ac:dyDescent="0.25">
      <c r="A2610" t="s">
        <v>55</v>
      </c>
      <c r="B2610" t="s">
        <v>71</v>
      </c>
      <c r="C2610" s="1">
        <v>0.28918007568328702</v>
      </c>
    </row>
    <row r="2611" spans="1:3" x14ac:dyDescent="0.25">
      <c r="A2611" t="s">
        <v>55</v>
      </c>
      <c r="B2611" t="s">
        <v>72</v>
      </c>
      <c r="C2611" s="1">
        <v>0.33815437566016698</v>
      </c>
    </row>
    <row r="2612" spans="1:3" x14ac:dyDescent="0.25">
      <c r="A2612" t="s">
        <v>55</v>
      </c>
      <c r="B2612" t="s">
        <v>73</v>
      </c>
      <c r="C2612" s="1">
        <v>0.328804475799164</v>
      </c>
    </row>
    <row r="2613" spans="1:3" x14ac:dyDescent="0.25">
      <c r="A2613" t="s">
        <v>55</v>
      </c>
      <c r="B2613" t="s">
        <v>74</v>
      </c>
      <c r="C2613" s="1">
        <v>0.31373665931299399</v>
      </c>
    </row>
    <row r="2614" spans="1:3" x14ac:dyDescent="0.25">
      <c r="A2614" t="s">
        <v>55</v>
      </c>
      <c r="B2614" t="s">
        <v>75</v>
      </c>
      <c r="C2614" s="1">
        <v>0.32699130415315703</v>
      </c>
    </row>
    <row r="2615" spans="1:3" x14ac:dyDescent="0.25">
      <c r="A2615" t="s">
        <v>55</v>
      </c>
      <c r="B2615" t="s">
        <v>76</v>
      </c>
      <c r="C2615" s="1">
        <v>0.32654673402506401</v>
      </c>
    </row>
    <row r="2616" spans="1:3" x14ac:dyDescent="0.25">
      <c r="A2616" t="s">
        <v>55</v>
      </c>
      <c r="B2616" t="s">
        <v>77</v>
      </c>
      <c r="C2616" s="1">
        <v>0.30808023168194798</v>
      </c>
    </row>
    <row r="2617" spans="1:3" x14ac:dyDescent="0.25">
      <c r="A2617" t="s">
        <v>55</v>
      </c>
      <c r="B2617" t="s">
        <v>78</v>
      </c>
      <c r="C2617" s="1">
        <v>0.32218581303882599</v>
      </c>
    </row>
    <row r="2618" spans="1:3" x14ac:dyDescent="0.25">
      <c r="A2618" t="s">
        <v>55</v>
      </c>
      <c r="B2618" t="s">
        <v>80</v>
      </c>
      <c r="C2618" s="1">
        <v>0.31529092969554501</v>
      </c>
    </row>
    <row r="2619" spans="1:3" x14ac:dyDescent="0.25">
      <c r="A2619" t="s">
        <v>55</v>
      </c>
      <c r="B2619" t="s">
        <v>81</v>
      </c>
      <c r="C2619" s="1">
        <v>0.30398748196626202</v>
      </c>
    </row>
    <row r="2620" spans="1:3" x14ac:dyDescent="0.25">
      <c r="A2620" t="s">
        <v>55</v>
      </c>
      <c r="B2620" t="s">
        <v>83</v>
      </c>
      <c r="C2620" s="1">
        <v>0.30400575094939603</v>
      </c>
    </row>
    <row r="2621" spans="1:3" x14ac:dyDescent="0.25">
      <c r="A2621" t="s">
        <v>55</v>
      </c>
      <c r="B2621" t="s">
        <v>84</v>
      </c>
      <c r="C2621" s="1">
        <v>0.32175231525817999</v>
      </c>
    </row>
    <row r="2622" spans="1:3" x14ac:dyDescent="0.25">
      <c r="A2622" t="s">
        <v>55</v>
      </c>
      <c r="B2622" t="s">
        <v>85</v>
      </c>
      <c r="C2622" s="1">
        <v>0.32387771642719099</v>
      </c>
    </row>
    <row r="2623" spans="1:3" x14ac:dyDescent="0.25">
      <c r="A2623" t="s">
        <v>55</v>
      </c>
      <c r="B2623" t="s">
        <v>86</v>
      </c>
      <c r="C2623" s="1">
        <v>0.32956726608654002</v>
      </c>
    </row>
    <row r="2624" spans="1:3" x14ac:dyDescent="0.25">
      <c r="A2624" t="s">
        <v>55</v>
      </c>
      <c r="B2624" t="s">
        <v>88</v>
      </c>
      <c r="C2624" s="1">
        <v>0.328853421873046</v>
      </c>
    </row>
    <row r="2625" spans="1:3" x14ac:dyDescent="0.25">
      <c r="A2625" t="s">
        <v>55</v>
      </c>
      <c r="B2625" t="s">
        <v>89</v>
      </c>
      <c r="C2625" s="1">
        <v>0.32757589812723997</v>
      </c>
    </row>
    <row r="2626" spans="1:3" x14ac:dyDescent="0.25">
      <c r="A2626" t="s">
        <v>55</v>
      </c>
      <c r="B2626" t="s">
        <v>90</v>
      </c>
      <c r="C2626" s="1">
        <v>0.28905090524235599</v>
      </c>
    </row>
    <row r="2627" spans="1:3" x14ac:dyDescent="0.25">
      <c r="A2627" t="s">
        <v>55</v>
      </c>
      <c r="B2627" t="s">
        <v>91</v>
      </c>
      <c r="C2627" s="1">
        <v>0.31964823858638503</v>
      </c>
    </row>
    <row r="2628" spans="1:3" x14ac:dyDescent="0.25">
      <c r="A2628" t="s">
        <v>55</v>
      </c>
      <c r="B2628" t="s">
        <v>92</v>
      </c>
      <c r="C2628" s="1">
        <v>0.30951286073099799</v>
      </c>
    </row>
    <row r="2629" spans="1:3" x14ac:dyDescent="0.25">
      <c r="A2629" t="s">
        <v>55</v>
      </c>
      <c r="B2629" t="s">
        <v>93</v>
      </c>
      <c r="C2629" s="1">
        <v>0.33376783687587802</v>
      </c>
    </row>
    <row r="2630" spans="1:3" x14ac:dyDescent="0.25">
      <c r="A2630" t="s">
        <v>55</v>
      </c>
      <c r="B2630" t="s">
        <v>94</v>
      </c>
      <c r="C2630" s="1">
        <v>0.336072413437152</v>
      </c>
    </row>
    <row r="2631" spans="1:3" x14ac:dyDescent="0.25">
      <c r="A2631" t="s">
        <v>55</v>
      </c>
      <c r="B2631" t="s">
        <v>95</v>
      </c>
      <c r="C2631" s="1">
        <v>0.30672781659936599</v>
      </c>
    </row>
    <row r="2632" spans="1:3" x14ac:dyDescent="0.25">
      <c r="A2632" t="s">
        <v>55</v>
      </c>
      <c r="B2632" t="s">
        <v>96</v>
      </c>
      <c r="C2632" s="1">
        <v>0.30753106130312402</v>
      </c>
    </row>
    <row r="2633" spans="1:3" x14ac:dyDescent="0.25">
      <c r="A2633" t="s">
        <v>55</v>
      </c>
      <c r="B2633" t="s">
        <v>97</v>
      </c>
      <c r="C2633" s="1">
        <v>0.333043188266545</v>
      </c>
    </row>
    <row r="2634" spans="1:3" x14ac:dyDescent="0.25">
      <c r="A2634" t="s">
        <v>55</v>
      </c>
      <c r="B2634" t="s">
        <v>98</v>
      </c>
      <c r="C2634" s="1">
        <v>0.29999924917579901</v>
      </c>
    </row>
    <row r="2635" spans="1:3" x14ac:dyDescent="0.25">
      <c r="A2635" t="s">
        <v>55</v>
      </c>
      <c r="B2635" t="s">
        <v>99</v>
      </c>
      <c r="C2635" s="1">
        <v>0.32643397690797499</v>
      </c>
    </row>
    <row r="2636" spans="1:3" x14ac:dyDescent="0.25">
      <c r="A2636" t="s">
        <v>55</v>
      </c>
      <c r="B2636" t="s">
        <v>101</v>
      </c>
      <c r="C2636" s="1">
        <v>0.323166017652051</v>
      </c>
    </row>
    <row r="2637" spans="1:3" x14ac:dyDescent="0.25">
      <c r="A2637" t="s">
        <v>55</v>
      </c>
      <c r="B2637" t="s">
        <v>102</v>
      </c>
      <c r="C2637" s="1">
        <v>0.312611384302451</v>
      </c>
    </row>
    <row r="2638" spans="1:3" x14ac:dyDescent="0.25">
      <c r="A2638" t="s">
        <v>56</v>
      </c>
      <c r="B2638" t="s">
        <v>42</v>
      </c>
      <c r="C2638" s="1">
        <v>0.300010056315825</v>
      </c>
    </row>
    <row r="2639" spans="1:3" x14ac:dyDescent="0.25">
      <c r="A2639" t="s">
        <v>56</v>
      </c>
      <c r="B2639" t="s">
        <v>57</v>
      </c>
      <c r="C2639" s="1">
        <v>0.311571039003256</v>
      </c>
    </row>
    <row r="2640" spans="1:3" x14ac:dyDescent="0.25">
      <c r="A2640" t="s">
        <v>56</v>
      </c>
      <c r="B2640" t="s">
        <v>58</v>
      </c>
      <c r="C2640" s="1">
        <v>0.318738838233529</v>
      </c>
    </row>
    <row r="2641" spans="1:3" x14ac:dyDescent="0.25">
      <c r="A2641" t="s">
        <v>56</v>
      </c>
      <c r="B2641" t="s">
        <v>59</v>
      </c>
      <c r="C2641" s="1">
        <v>0.31213725041506402</v>
      </c>
    </row>
    <row r="2642" spans="1:3" x14ac:dyDescent="0.25">
      <c r="A2642" t="s">
        <v>56</v>
      </c>
      <c r="B2642" t="s">
        <v>60</v>
      </c>
      <c r="C2642" s="1">
        <v>0.30000859345031899</v>
      </c>
    </row>
    <row r="2643" spans="1:3" x14ac:dyDescent="0.25">
      <c r="A2643" t="s">
        <v>56</v>
      </c>
      <c r="B2643" t="s">
        <v>61</v>
      </c>
      <c r="C2643" s="1">
        <v>0.30875304390027702</v>
      </c>
    </row>
    <row r="2644" spans="1:3" x14ac:dyDescent="0.25">
      <c r="A2644" t="s">
        <v>56</v>
      </c>
      <c r="B2644" t="s">
        <v>62</v>
      </c>
      <c r="C2644" s="1">
        <v>0.31772605837191598</v>
      </c>
    </row>
    <row r="2645" spans="1:3" x14ac:dyDescent="0.25">
      <c r="A2645" t="s">
        <v>56</v>
      </c>
      <c r="B2645" t="s">
        <v>63</v>
      </c>
      <c r="C2645" s="1">
        <v>0.315497710758947</v>
      </c>
    </row>
    <row r="2646" spans="1:3" x14ac:dyDescent="0.25">
      <c r="A2646" t="s">
        <v>56</v>
      </c>
      <c r="B2646" t="s">
        <v>64</v>
      </c>
      <c r="C2646" s="1">
        <v>0.31041512706147201</v>
      </c>
    </row>
    <row r="2647" spans="1:3" x14ac:dyDescent="0.25">
      <c r="A2647" t="s">
        <v>56</v>
      </c>
      <c r="B2647" t="s">
        <v>65</v>
      </c>
      <c r="C2647" s="1">
        <v>0.32900226767128798</v>
      </c>
    </row>
    <row r="2648" spans="1:3" x14ac:dyDescent="0.25">
      <c r="A2648" t="s">
        <v>56</v>
      </c>
      <c r="B2648" t="s">
        <v>66</v>
      </c>
      <c r="C2648" s="1">
        <v>0.32405440731440699</v>
      </c>
    </row>
    <row r="2649" spans="1:3" x14ac:dyDescent="0.25">
      <c r="A2649" t="s">
        <v>56</v>
      </c>
      <c r="B2649" t="s">
        <v>67</v>
      </c>
      <c r="C2649" s="1">
        <v>0.32169561079748898</v>
      </c>
    </row>
    <row r="2650" spans="1:3" x14ac:dyDescent="0.25">
      <c r="A2650" t="s">
        <v>56</v>
      </c>
      <c r="B2650" t="s">
        <v>68</v>
      </c>
      <c r="C2650" s="1">
        <v>0.31295161336091898</v>
      </c>
    </row>
    <row r="2651" spans="1:3" x14ac:dyDescent="0.25">
      <c r="A2651" t="s">
        <v>56</v>
      </c>
      <c r="B2651" t="s">
        <v>69</v>
      </c>
      <c r="C2651" s="1">
        <v>0.29556833123951498</v>
      </c>
    </row>
    <row r="2652" spans="1:3" x14ac:dyDescent="0.25">
      <c r="A2652" t="s">
        <v>56</v>
      </c>
      <c r="B2652" t="s">
        <v>70</v>
      </c>
      <c r="C2652" s="1">
        <v>0.31219876070237301</v>
      </c>
    </row>
    <row r="2653" spans="1:3" x14ac:dyDescent="0.25">
      <c r="A2653" t="s">
        <v>56</v>
      </c>
      <c r="B2653" t="s">
        <v>71</v>
      </c>
      <c r="C2653" s="1">
        <v>0.30503939543798098</v>
      </c>
    </row>
    <row r="2654" spans="1:3" x14ac:dyDescent="0.25">
      <c r="A2654" t="s">
        <v>56</v>
      </c>
      <c r="B2654" t="s">
        <v>72</v>
      </c>
      <c r="C2654" s="1">
        <v>0.31691979882370902</v>
      </c>
    </row>
    <row r="2655" spans="1:3" x14ac:dyDescent="0.25">
      <c r="A2655" t="s">
        <v>56</v>
      </c>
      <c r="B2655" t="s">
        <v>74</v>
      </c>
      <c r="C2655" s="1">
        <v>0.29184906582068898</v>
      </c>
    </row>
    <row r="2656" spans="1:3" x14ac:dyDescent="0.25">
      <c r="A2656" t="s">
        <v>56</v>
      </c>
      <c r="B2656" t="s">
        <v>75</v>
      </c>
      <c r="C2656" s="1">
        <v>0.31017828479202197</v>
      </c>
    </row>
    <row r="2657" spans="1:3" x14ac:dyDescent="0.25">
      <c r="A2657" t="s">
        <v>56</v>
      </c>
      <c r="B2657" t="s">
        <v>76</v>
      </c>
      <c r="C2657" s="1">
        <v>0.317898950982135</v>
      </c>
    </row>
    <row r="2658" spans="1:3" x14ac:dyDescent="0.25">
      <c r="A2658" t="s">
        <v>56</v>
      </c>
      <c r="B2658" t="s">
        <v>77</v>
      </c>
      <c r="C2658" s="1">
        <v>0.30485172721155501</v>
      </c>
    </row>
    <row r="2659" spans="1:3" x14ac:dyDescent="0.25">
      <c r="A2659" t="s">
        <v>56</v>
      </c>
      <c r="B2659" t="s">
        <v>78</v>
      </c>
      <c r="C2659" s="1">
        <v>0.29954457209428098</v>
      </c>
    </row>
    <row r="2660" spans="1:3" x14ac:dyDescent="0.25">
      <c r="A2660" t="s">
        <v>56</v>
      </c>
      <c r="B2660" t="s">
        <v>81</v>
      </c>
      <c r="C2660" s="1">
        <v>0.30351953263508702</v>
      </c>
    </row>
    <row r="2661" spans="1:3" x14ac:dyDescent="0.25">
      <c r="A2661" t="s">
        <v>56</v>
      </c>
      <c r="B2661" t="s">
        <v>83</v>
      </c>
      <c r="C2661" s="1">
        <v>0.29433878869997299</v>
      </c>
    </row>
    <row r="2662" spans="1:3" x14ac:dyDescent="0.25">
      <c r="A2662" t="s">
        <v>56</v>
      </c>
      <c r="B2662" t="s">
        <v>84</v>
      </c>
      <c r="C2662" s="1">
        <v>0.31333281289222897</v>
      </c>
    </row>
    <row r="2663" spans="1:3" x14ac:dyDescent="0.25">
      <c r="A2663" t="s">
        <v>56</v>
      </c>
      <c r="B2663" t="s">
        <v>85</v>
      </c>
      <c r="C2663" s="1">
        <v>0.30682095532612902</v>
      </c>
    </row>
    <row r="2664" spans="1:3" x14ac:dyDescent="0.25">
      <c r="A2664" t="s">
        <v>56</v>
      </c>
      <c r="B2664" t="s">
        <v>86</v>
      </c>
      <c r="C2664" s="1">
        <v>0.31213176024863898</v>
      </c>
    </row>
    <row r="2665" spans="1:3" x14ac:dyDescent="0.25">
      <c r="A2665" t="s">
        <v>56</v>
      </c>
      <c r="B2665" t="s">
        <v>88</v>
      </c>
      <c r="C2665" s="1">
        <v>0.31363918030270999</v>
      </c>
    </row>
    <row r="2666" spans="1:3" x14ac:dyDescent="0.25">
      <c r="A2666" t="s">
        <v>56</v>
      </c>
      <c r="B2666" t="s">
        <v>89</v>
      </c>
      <c r="C2666" s="1">
        <v>0.29223566071450002</v>
      </c>
    </row>
    <row r="2667" spans="1:3" x14ac:dyDescent="0.25">
      <c r="A2667" t="s">
        <v>56</v>
      </c>
      <c r="B2667" t="s">
        <v>92</v>
      </c>
      <c r="C2667" s="1">
        <v>0.313558917024788</v>
      </c>
    </row>
    <row r="2668" spans="1:3" x14ac:dyDescent="0.25">
      <c r="A2668" t="s">
        <v>56</v>
      </c>
      <c r="B2668" t="s">
        <v>93</v>
      </c>
      <c r="C2668" s="1">
        <v>0.331769300473713</v>
      </c>
    </row>
    <row r="2669" spans="1:3" x14ac:dyDescent="0.25">
      <c r="A2669" t="s">
        <v>56</v>
      </c>
      <c r="B2669" t="s">
        <v>94</v>
      </c>
      <c r="C2669" s="1">
        <v>0.31179945251716901</v>
      </c>
    </row>
    <row r="2670" spans="1:3" x14ac:dyDescent="0.25">
      <c r="A2670" t="s">
        <v>56</v>
      </c>
      <c r="B2670" t="s">
        <v>96</v>
      </c>
      <c r="C2670" s="1">
        <v>0.29982278439735699</v>
      </c>
    </row>
    <row r="2671" spans="1:3" x14ac:dyDescent="0.25">
      <c r="A2671" t="s">
        <v>56</v>
      </c>
      <c r="B2671" t="s">
        <v>97</v>
      </c>
      <c r="C2671" s="1">
        <v>0.31181018316118098</v>
      </c>
    </row>
    <row r="2672" spans="1:3" x14ac:dyDescent="0.25">
      <c r="A2672" t="s">
        <v>56</v>
      </c>
      <c r="B2672" t="s">
        <v>98</v>
      </c>
      <c r="C2672" s="1">
        <v>0.29114883541809</v>
      </c>
    </row>
    <row r="2673" spans="1:3" x14ac:dyDescent="0.25">
      <c r="A2673" t="s">
        <v>56</v>
      </c>
      <c r="B2673" t="s">
        <v>99</v>
      </c>
      <c r="C2673" s="1">
        <v>0.30602676521271199</v>
      </c>
    </row>
    <row r="2674" spans="1:3" x14ac:dyDescent="0.25">
      <c r="A2674" t="s">
        <v>56</v>
      </c>
      <c r="B2674" t="s">
        <v>101</v>
      </c>
      <c r="C2674" s="1">
        <v>0.31746654640796401</v>
      </c>
    </row>
    <row r="2675" spans="1:3" x14ac:dyDescent="0.25">
      <c r="A2675" t="s">
        <v>56</v>
      </c>
      <c r="B2675" t="s">
        <v>102</v>
      </c>
      <c r="C2675" s="1">
        <v>0.30861350230892898</v>
      </c>
    </row>
    <row r="2676" spans="1:3" x14ac:dyDescent="0.25">
      <c r="A2676" t="s">
        <v>56</v>
      </c>
      <c r="B2676" t="s">
        <v>103</v>
      </c>
      <c r="C2676" s="1">
        <v>0.30108984666137101</v>
      </c>
    </row>
    <row r="2677" spans="1:3" x14ac:dyDescent="0.25">
      <c r="A2677" t="s">
        <v>57</v>
      </c>
      <c r="B2677" t="s">
        <v>58</v>
      </c>
      <c r="C2677" s="1">
        <v>0.30719801841350203</v>
      </c>
    </row>
    <row r="2678" spans="1:3" x14ac:dyDescent="0.25">
      <c r="A2678" t="s">
        <v>57</v>
      </c>
      <c r="B2678" t="s">
        <v>59</v>
      </c>
      <c r="C2678" s="1">
        <v>0.29834223504808399</v>
      </c>
    </row>
    <row r="2679" spans="1:3" x14ac:dyDescent="0.25">
      <c r="A2679" t="s">
        <v>57</v>
      </c>
      <c r="B2679" t="s">
        <v>61</v>
      </c>
      <c r="C2679" s="1">
        <v>0.29389339906428702</v>
      </c>
    </row>
    <row r="2680" spans="1:3" x14ac:dyDescent="0.25">
      <c r="A2680" t="s">
        <v>57</v>
      </c>
      <c r="B2680" t="s">
        <v>62</v>
      </c>
      <c r="C2680" s="1">
        <v>0.31570477293383098</v>
      </c>
    </row>
    <row r="2681" spans="1:3" x14ac:dyDescent="0.25">
      <c r="A2681" t="s">
        <v>57</v>
      </c>
      <c r="B2681" t="s">
        <v>63</v>
      </c>
      <c r="C2681" s="1">
        <v>0.31934875856481898</v>
      </c>
    </row>
    <row r="2682" spans="1:3" x14ac:dyDescent="0.25">
      <c r="A2682" t="s">
        <v>57</v>
      </c>
      <c r="B2682" t="s">
        <v>64</v>
      </c>
      <c r="C2682" s="1">
        <v>0.30091189401998802</v>
      </c>
    </row>
    <row r="2683" spans="1:3" x14ac:dyDescent="0.25">
      <c r="A2683" t="s">
        <v>57</v>
      </c>
      <c r="B2683" t="s">
        <v>65</v>
      </c>
      <c r="C2683" s="1">
        <v>0.31692328985740398</v>
      </c>
    </row>
    <row r="2684" spans="1:3" x14ac:dyDescent="0.25">
      <c r="A2684" t="s">
        <v>57</v>
      </c>
      <c r="B2684" t="s">
        <v>66</v>
      </c>
      <c r="C2684" s="1">
        <v>0.31010387149478702</v>
      </c>
    </row>
    <row r="2685" spans="1:3" x14ac:dyDescent="0.25">
      <c r="A2685" t="s">
        <v>57</v>
      </c>
      <c r="B2685" t="s">
        <v>67</v>
      </c>
      <c r="C2685" s="1">
        <v>0.309907990558633</v>
      </c>
    </row>
    <row r="2686" spans="1:3" x14ac:dyDescent="0.25">
      <c r="A2686" t="s">
        <v>57</v>
      </c>
      <c r="B2686" t="s">
        <v>68</v>
      </c>
      <c r="C2686" s="1">
        <v>0.30807501193627701</v>
      </c>
    </row>
    <row r="2687" spans="1:3" x14ac:dyDescent="0.25">
      <c r="A2687" t="s">
        <v>57</v>
      </c>
      <c r="B2687" t="s">
        <v>70</v>
      </c>
      <c r="C2687" s="1">
        <v>0.30418374385369701</v>
      </c>
    </row>
    <row r="2688" spans="1:3" x14ac:dyDescent="0.25">
      <c r="A2688" t="s">
        <v>57</v>
      </c>
      <c r="B2688" t="s">
        <v>71</v>
      </c>
      <c r="C2688" s="1">
        <v>0.29288217264927202</v>
      </c>
    </row>
    <row r="2689" spans="1:3" x14ac:dyDescent="0.25">
      <c r="A2689" t="s">
        <v>57</v>
      </c>
      <c r="B2689" t="s">
        <v>72</v>
      </c>
      <c r="C2689" s="1">
        <v>0.30600727909111303</v>
      </c>
    </row>
    <row r="2690" spans="1:3" x14ac:dyDescent="0.25">
      <c r="A2690" t="s">
        <v>57</v>
      </c>
      <c r="B2690" t="s">
        <v>75</v>
      </c>
      <c r="C2690" s="1">
        <v>0.29511558443205199</v>
      </c>
    </row>
    <row r="2691" spans="1:3" x14ac:dyDescent="0.25">
      <c r="A2691" t="s">
        <v>57</v>
      </c>
      <c r="B2691" t="s">
        <v>76</v>
      </c>
      <c r="C2691" s="1">
        <v>0.319118584235908</v>
      </c>
    </row>
    <row r="2692" spans="1:3" x14ac:dyDescent="0.25">
      <c r="A2692" t="s">
        <v>57</v>
      </c>
      <c r="B2692" t="s">
        <v>77</v>
      </c>
      <c r="C2692" s="1">
        <v>0.29409943655320597</v>
      </c>
    </row>
    <row r="2693" spans="1:3" x14ac:dyDescent="0.25">
      <c r="A2693" t="s">
        <v>57</v>
      </c>
      <c r="B2693" t="s">
        <v>78</v>
      </c>
      <c r="C2693" s="1">
        <v>0.29469420134838697</v>
      </c>
    </row>
    <row r="2694" spans="1:3" x14ac:dyDescent="0.25">
      <c r="A2694" t="s">
        <v>57</v>
      </c>
      <c r="B2694" t="s">
        <v>84</v>
      </c>
      <c r="C2694" s="1">
        <v>0.31088140220517002</v>
      </c>
    </row>
    <row r="2695" spans="1:3" x14ac:dyDescent="0.25">
      <c r="A2695" t="s">
        <v>57</v>
      </c>
      <c r="B2695" t="s">
        <v>85</v>
      </c>
      <c r="C2695" s="1">
        <v>0.28909958350811699</v>
      </c>
    </row>
    <row r="2696" spans="1:3" x14ac:dyDescent="0.25">
      <c r="A2696" t="s">
        <v>57</v>
      </c>
      <c r="B2696" t="s">
        <v>86</v>
      </c>
      <c r="C2696" s="1">
        <v>0.30177168721848402</v>
      </c>
    </row>
    <row r="2697" spans="1:3" x14ac:dyDescent="0.25">
      <c r="A2697" t="s">
        <v>57</v>
      </c>
      <c r="B2697" t="s">
        <v>87</v>
      </c>
      <c r="C2697" s="1">
        <v>0.28930146787959998</v>
      </c>
    </row>
    <row r="2698" spans="1:3" x14ac:dyDescent="0.25">
      <c r="A2698" t="s">
        <v>57</v>
      </c>
      <c r="B2698" t="s">
        <v>88</v>
      </c>
      <c r="C2698" s="1">
        <v>0.29826214364397002</v>
      </c>
    </row>
    <row r="2699" spans="1:3" x14ac:dyDescent="0.25">
      <c r="A2699" t="s">
        <v>57</v>
      </c>
      <c r="B2699" t="s">
        <v>92</v>
      </c>
      <c r="C2699" s="1">
        <v>0.29533098402699898</v>
      </c>
    </row>
    <row r="2700" spans="1:3" x14ac:dyDescent="0.25">
      <c r="A2700" t="s">
        <v>57</v>
      </c>
      <c r="B2700" t="s">
        <v>93</v>
      </c>
      <c r="C2700" s="1">
        <v>0.32813770712366902</v>
      </c>
    </row>
    <row r="2701" spans="1:3" x14ac:dyDescent="0.25">
      <c r="A2701" t="s">
        <v>57</v>
      </c>
      <c r="B2701" t="s">
        <v>94</v>
      </c>
      <c r="C2701" s="1">
        <v>0.30016449492637198</v>
      </c>
    </row>
    <row r="2702" spans="1:3" x14ac:dyDescent="0.25">
      <c r="A2702" t="s">
        <v>57</v>
      </c>
      <c r="B2702" t="s">
        <v>97</v>
      </c>
      <c r="C2702" s="1">
        <v>0.30420944090845298</v>
      </c>
    </row>
    <row r="2703" spans="1:3" x14ac:dyDescent="0.25">
      <c r="A2703" t="s">
        <v>57</v>
      </c>
      <c r="B2703" t="s">
        <v>101</v>
      </c>
      <c r="C2703" s="1">
        <v>0.30460387215144202</v>
      </c>
    </row>
    <row r="2704" spans="1:3" x14ac:dyDescent="0.25">
      <c r="A2704" t="s">
        <v>57</v>
      </c>
      <c r="B2704" t="s">
        <v>102</v>
      </c>
      <c r="C2704" s="1">
        <v>0.30258103081762699</v>
      </c>
    </row>
    <row r="2705" spans="1:3" x14ac:dyDescent="0.25">
      <c r="A2705" t="s">
        <v>57</v>
      </c>
      <c r="B2705" t="s">
        <v>103</v>
      </c>
      <c r="C2705" s="1">
        <v>0.29390903821567399</v>
      </c>
    </row>
    <row r="2706" spans="1:3" x14ac:dyDescent="0.25">
      <c r="A2706" t="s">
        <v>58</v>
      </c>
      <c r="B2706" t="s">
        <v>42</v>
      </c>
      <c r="C2706" s="1">
        <v>0.32950632246147499</v>
      </c>
    </row>
    <row r="2707" spans="1:3" x14ac:dyDescent="0.25">
      <c r="A2707" t="s">
        <v>58</v>
      </c>
      <c r="B2707" t="s">
        <v>59</v>
      </c>
      <c r="C2707" s="1">
        <v>0.33707279325510497</v>
      </c>
    </row>
    <row r="2708" spans="1:3" x14ac:dyDescent="0.25">
      <c r="A2708" t="s">
        <v>58</v>
      </c>
      <c r="B2708" t="s">
        <v>60</v>
      </c>
      <c r="C2708" s="1">
        <v>0.32041940389407803</v>
      </c>
    </row>
    <row r="2709" spans="1:3" x14ac:dyDescent="0.25">
      <c r="A2709" t="s">
        <v>58</v>
      </c>
      <c r="B2709" t="s">
        <v>61</v>
      </c>
      <c r="C2709" s="1">
        <v>0.338673017322004</v>
      </c>
    </row>
    <row r="2710" spans="1:3" x14ac:dyDescent="0.25">
      <c r="A2710" t="s">
        <v>58</v>
      </c>
      <c r="B2710" t="s">
        <v>62</v>
      </c>
      <c r="C2710" s="1">
        <v>0.32820504098679298</v>
      </c>
    </row>
    <row r="2711" spans="1:3" x14ac:dyDescent="0.25">
      <c r="A2711" t="s">
        <v>58</v>
      </c>
      <c r="B2711" t="s">
        <v>63</v>
      </c>
      <c r="C2711" s="1">
        <v>0.32416520467130899</v>
      </c>
    </row>
    <row r="2712" spans="1:3" x14ac:dyDescent="0.25">
      <c r="A2712" t="s">
        <v>58</v>
      </c>
      <c r="B2712" t="s">
        <v>64</v>
      </c>
      <c r="C2712" s="1">
        <v>0.34304725014404902</v>
      </c>
    </row>
    <row r="2713" spans="1:3" x14ac:dyDescent="0.25">
      <c r="A2713" t="s">
        <v>58</v>
      </c>
      <c r="B2713" t="s">
        <v>65</v>
      </c>
      <c r="C2713" s="1">
        <v>0.34681334418704202</v>
      </c>
    </row>
    <row r="2714" spans="1:3" x14ac:dyDescent="0.25">
      <c r="A2714" t="s">
        <v>58</v>
      </c>
      <c r="B2714" t="s">
        <v>66</v>
      </c>
      <c r="C2714" s="1">
        <v>0.34719721182056501</v>
      </c>
    </row>
    <row r="2715" spans="1:3" x14ac:dyDescent="0.25">
      <c r="A2715" t="s">
        <v>58</v>
      </c>
      <c r="B2715" t="s">
        <v>67</v>
      </c>
      <c r="C2715" s="1">
        <v>0.34890010310578101</v>
      </c>
    </row>
    <row r="2716" spans="1:3" x14ac:dyDescent="0.25">
      <c r="A2716" t="s">
        <v>58</v>
      </c>
      <c r="B2716" t="s">
        <v>68</v>
      </c>
      <c r="C2716" s="1">
        <v>0.31631298714995798</v>
      </c>
    </row>
    <row r="2717" spans="1:3" x14ac:dyDescent="0.25">
      <c r="A2717" t="s">
        <v>58</v>
      </c>
      <c r="B2717" t="s">
        <v>69</v>
      </c>
      <c r="C2717" s="1">
        <v>0.34136474150574397</v>
      </c>
    </row>
    <row r="2718" spans="1:3" x14ac:dyDescent="0.25">
      <c r="A2718" t="s">
        <v>58</v>
      </c>
      <c r="B2718" t="s">
        <v>70</v>
      </c>
      <c r="C2718" s="1">
        <v>0.33904975044316399</v>
      </c>
    </row>
    <row r="2719" spans="1:3" x14ac:dyDescent="0.25">
      <c r="A2719" t="s">
        <v>58</v>
      </c>
      <c r="B2719" t="s">
        <v>71</v>
      </c>
      <c r="C2719" s="1">
        <v>0.28979192700120499</v>
      </c>
    </row>
    <row r="2720" spans="1:3" x14ac:dyDescent="0.25">
      <c r="A2720" t="s">
        <v>58</v>
      </c>
      <c r="B2720" t="s">
        <v>72</v>
      </c>
      <c r="C2720" s="1">
        <v>0.34612430795265298</v>
      </c>
    </row>
    <row r="2721" spans="1:3" x14ac:dyDescent="0.25">
      <c r="A2721" t="s">
        <v>58</v>
      </c>
      <c r="B2721" t="s">
        <v>73</v>
      </c>
      <c r="C2721" s="1">
        <v>0.336646431992564</v>
      </c>
    </row>
    <row r="2722" spans="1:3" x14ac:dyDescent="0.25">
      <c r="A2722" t="s">
        <v>58</v>
      </c>
      <c r="B2722" t="s">
        <v>74</v>
      </c>
      <c r="C2722" s="1">
        <v>0.32029595419147699</v>
      </c>
    </row>
    <row r="2723" spans="1:3" x14ac:dyDescent="0.25">
      <c r="A2723" t="s">
        <v>58</v>
      </c>
      <c r="B2723" t="s">
        <v>75</v>
      </c>
      <c r="C2723" s="1">
        <v>0.334825447843555</v>
      </c>
    </row>
    <row r="2724" spans="1:3" x14ac:dyDescent="0.25">
      <c r="A2724" t="s">
        <v>58</v>
      </c>
      <c r="B2724" t="s">
        <v>76</v>
      </c>
      <c r="C2724" s="1">
        <v>0.334640796801083</v>
      </c>
    </row>
    <row r="2725" spans="1:3" x14ac:dyDescent="0.25">
      <c r="A2725" t="s">
        <v>58</v>
      </c>
      <c r="B2725" t="s">
        <v>77</v>
      </c>
      <c r="C2725" s="1">
        <v>0.30856049855329698</v>
      </c>
    </row>
    <row r="2726" spans="1:3" x14ac:dyDescent="0.25">
      <c r="A2726" t="s">
        <v>58</v>
      </c>
      <c r="B2726" t="s">
        <v>78</v>
      </c>
      <c r="C2726" s="1">
        <v>0.33739013958863201</v>
      </c>
    </row>
    <row r="2727" spans="1:3" x14ac:dyDescent="0.25">
      <c r="A2727" t="s">
        <v>58</v>
      </c>
      <c r="B2727" t="s">
        <v>80</v>
      </c>
      <c r="C2727" s="1">
        <v>0.32289622510403299</v>
      </c>
    </row>
    <row r="2728" spans="1:3" x14ac:dyDescent="0.25">
      <c r="A2728" t="s">
        <v>58</v>
      </c>
      <c r="B2728" t="s">
        <v>81</v>
      </c>
      <c r="C2728" s="1">
        <v>0.31300093180456201</v>
      </c>
    </row>
    <row r="2729" spans="1:3" x14ac:dyDescent="0.25">
      <c r="A2729" t="s">
        <v>58</v>
      </c>
      <c r="B2729" t="s">
        <v>83</v>
      </c>
      <c r="C2729" s="1">
        <v>0.30902024290896102</v>
      </c>
    </row>
    <row r="2730" spans="1:3" x14ac:dyDescent="0.25">
      <c r="A2730" t="s">
        <v>58</v>
      </c>
      <c r="B2730" t="s">
        <v>84</v>
      </c>
      <c r="C2730" s="1">
        <v>0.32229999893129901</v>
      </c>
    </row>
    <row r="2731" spans="1:3" x14ac:dyDescent="0.25">
      <c r="A2731" t="s">
        <v>58</v>
      </c>
      <c r="B2731" t="s">
        <v>85</v>
      </c>
      <c r="C2731" s="1">
        <v>0.32868723576387099</v>
      </c>
    </row>
    <row r="2732" spans="1:3" x14ac:dyDescent="0.25">
      <c r="A2732" t="s">
        <v>58</v>
      </c>
      <c r="B2732" t="s">
        <v>86</v>
      </c>
      <c r="C2732" s="1">
        <v>0.33200555452324498</v>
      </c>
    </row>
    <row r="2733" spans="1:3" x14ac:dyDescent="0.25">
      <c r="A2733" t="s">
        <v>58</v>
      </c>
      <c r="B2733" t="s">
        <v>88</v>
      </c>
      <c r="C2733" s="1">
        <v>0.33592034797290798</v>
      </c>
    </row>
    <row r="2734" spans="1:3" x14ac:dyDescent="0.25">
      <c r="A2734" t="s">
        <v>58</v>
      </c>
      <c r="B2734" t="s">
        <v>89</v>
      </c>
      <c r="C2734" s="1">
        <v>0.33614299665430902</v>
      </c>
    </row>
    <row r="2735" spans="1:3" x14ac:dyDescent="0.25">
      <c r="A2735" t="s">
        <v>58</v>
      </c>
      <c r="B2735" t="s">
        <v>90</v>
      </c>
      <c r="C2735" s="1">
        <v>0.29399445434052002</v>
      </c>
    </row>
    <row r="2736" spans="1:3" x14ac:dyDescent="0.25">
      <c r="A2736" t="s">
        <v>58</v>
      </c>
      <c r="B2736" t="s">
        <v>91</v>
      </c>
      <c r="C2736" s="1">
        <v>0.32922280340840998</v>
      </c>
    </row>
    <row r="2737" spans="1:3" x14ac:dyDescent="0.25">
      <c r="A2737" t="s">
        <v>58</v>
      </c>
      <c r="B2737" t="s">
        <v>92</v>
      </c>
      <c r="C2737" s="1">
        <v>0.305131087743372</v>
      </c>
    </row>
    <row r="2738" spans="1:3" x14ac:dyDescent="0.25">
      <c r="A2738" t="s">
        <v>58</v>
      </c>
      <c r="B2738" t="s">
        <v>93</v>
      </c>
      <c r="C2738" s="1">
        <v>0.33594598453855401</v>
      </c>
    </row>
    <row r="2739" spans="1:3" x14ac:dyDescent="0.25">
      <c r="A2739" t="s">
        <v>58</v>
      </c>
      <c r="B2739" t="s">
        <v>94</v>
      </c>
      <c r="C2739" s="1">
        <v>0.33897426877704601</v>
      </c>
    </row>
    <row r="2740" spans="1:3" x14ac:dyDescent="0.25">
      <c r="A2740" t="s">
        <v>58</v>
      </c>
      <c r="B2740" t="s">
        <v>95</v>
      </c>
      <c r="C2740" s="1">
        <v>0.32143551039822699</v>
      </c>
    </row>
    <row r="2741" spans="1:3" x14ac:dyDescent="0.25">
      <c r="A2741" t="s">
        <v>58</v>
      </c>
      <c r="B2741" t="s">
        <v>96</v>
      </c>
      <c r="C2741" s="1">
        <v>0.30745529141068201</v>
      </c>
    </row>
    <row r="2742" spans="1:3" x14ac:dyDescent="0.25">
      <c r="A2742" t="s">
        <v>58</v>
      </c>
      <c r="B2742" t="s">
        <v>97</v>
      </c>
      <c r="C2742" s="1">
        <v>0.33423495993386598</v>
      </c>
    </row>
    <row r="2743" spans="1:3" x14ac:dyDescent="0.25">
      <c r="A2743" t="s">
        <v>58</v>
      </c>
      <c r="B2743" t="s">
        <v>98</v>
      </c>
      <c r="C2743" s="1">
        <v>0.30981087056000101</v>
      </c>
    </row>
    <row r="2744" spans="1:3" x14ac:dyDescent="0.25">
      <c r="A2744" t="s">
        <v>58</v>
      </c>
      <c r="B2744" t="s">
        <v>99</v>
      </c>
      <c r="C2744" s="1">
        <v>0.32718766305213098</v>
      </c>
    </row>
    <row r="2745" spans="1:3" x14ac:dyDescent="0.25">
      <c r="A2745" t="s">
        <v>58</v>
      </c>
      <c r="B2745" t="s">
        <v>101</v>
      </c>
      <c r="C2745" s="1">
        <v>0.32170034871783798</v>
      </c>
    </row>
    <row r="2746" spans="1:3" x14ac:dyDescent="0.25">
      <c r="A2746" t="s">
        <v>58</v>
      </c>
      <c r="B2746" t="s">
        <v>102</v>
      </c>
      <c r="C2746" s="1">
        <v>0.31653333943484602</v>
      </c>
    </row>
    <row r="2747" spans="1:3" x14ac:dyDescent="0.25">
      <c r="A2747" t="s">
        <v>59</v>
      </c>
      <c r="B2747" t="s">
        <v>42</v>
      </c>
      <c r="C2747" s="1">
        <v>0.32295221687662501</v>
      </c>
    </row>
    <row r="2748" spans="1:3" x14ac:dyDescent="0.25">
      <c r="A2748" t="s">
        <v>59</v>
      </c>
      <c r="B2748" t="s">
        <v>60</v>
      </c>
      <c r="C2748" s="1">
        <v>0.32090743669960198</v>
      </c>
    </row>
    <row r="2749" spans="1:3" x14ac:dyDescent="0.25">
      <c r="A2749" t="s">
        <v>59</v>
      </c>
      <c r="B2749" t="s">
        <v>61</v>
      </c>
      <c r="C2749" s="1">
        <v>0.329611208647487</v>
      </c>
    </row>
    <row r="2750" spans="1:3" x14ac:dyDescent="0.25">
      <c r="A2750" t="s">
        <v>59</v>
      </c>
      <c r="B2750" t="s">
        <v>62</v>
      </c>
      <c r="C2750" s="1">
        <v>0.32012376456418701</v>
      </c>
    </row>
    <row r="2751" spans="1:3" x14ac:dyDescent="0.25">
      <c r="A2751" t="s">
        <v>59</v>
      </c>
      <c r="B2751" t="s">
        <v>63</v>
      </c>
      <c r="C2751" s="1">
        <v>0.31570711723404499</v>
      </c>
    </row>
    <row r="2752" spans="1:3" x14ac:dyDescent="0.25">
      <c r="A2752" t="s">
        <v>59</v>
      </c>
      <c r="B2752" t="s">
        <v>64</v>
      </c>
      <c r="C2752" s="1">
        <v>0.33595932704602999</v>
      </c>
    </row>
    <row r="2753" spans="1:3" x14ac:dyDescent="0.25">
      <c r="A2753" t="s">
        <v>59</v>
      </c>
      <c r="B2753" t="s">
        <v>65</v>
      </c>
      <c r="C2753" s="1">
        <v>0.33995960958466898</v>
      </c>
    </row>
    <row r="2754" spans="1:3" x14ac:dyDescent="0.25">
      <c r="A2754" t="s">
        <v>59</v>
      </c>
      <c r="B2754" t="s">
        <v>66</v>
      </c>
      <c r="C2754" s="1">
        <v>0.34121788524915297</v>
      </c>
    </row>
    <row r="2755" spans="1:3" x14ac:dyDescent="0.25">
      <c r="A2755" t="s">
        <v>59</v>
      </c>
      <c r="B2755" t="s">
        <v>67</v>
      </c>
      <c r="C2755" s="1">
        <v>0.34385029863042998</v>
      </c>
    </row>
    <row r="2756" spans="1:3" x14ac:dyDescent="0.25">
      <c r="A2756" t="s">
        <v>59</v>
      </c>
      <c r="B2756" t="s">
        <v>68</v>
      </c>
      <c r="C2756" s="1">
        <v>0.30602612252561401</v>
      </c>
    </row>
    <row r="2757" spans="1:3" x14ac:dyDescent="0.25">
      <c r="A2757" t="s">
        <v>59</v>
      </c>
      <c r="B2757" t="s">
        <v>69</v>
      </c>
      <c r="C2757" s="1">
        <v>0.33360601050546701</v>
      </c>
    </row>
    <row r="2758" spans="1:3" x14ac:dyDescent="0.25">
      <c r="A2758" t="s">
        <v>59</v>
      </c>
      <c r="B2758" t="s">
        <v>70</v>
      </c>
      <c r="C2758" s="1">
        <v>0.33125384923998302</v>
      </c>
    </row>
    <row r="2759" spans="1:3" x14ac:dyDescent="0.25">
      <c r="A2759" t="s">
        <v>59</v>
      </c>
      <c r="B2759" t="s">
        <v>71</v>
      </c>
      <c r="C2759" s="1">
        <v>0.313144881601776</v>
      </c>
    </row>
    <row r="2760" spans="1:3" x14ac:dyDescent="0.25">
      <c r="A2760" t="s">
        <v>59</v>
      </c>
      <c r="B2760" t="s">
        <v>72</v>
      </c>
      <c r="C2760" s="1">
        <v>0.34202111737510599</v>
      </c>
    </row>
    <row r="2761" spans="1:3" x14ac:dyDescent="0.25">
      <c r="A2761" t="s">
        <v>59</v>
      </c>
      <c r="B2761" t="s">
        <v>73</v>
      </c>
      <c r="C2761" s="1">
        <v>0.32797747147367501</v>
      </c>
    </row>
    <row r="2762" spans="1:3" x14ac:dyDescent="0.25">
      <c r="A2762" t="s">
        <v>59</v>
      </c>
      <c r="B2762" t="s">
        <v>74</v>
      </c>
      <c r="C2762" s="1">
        <v>0.31772158216103302</v>
      </c>
    </row>
    <row r="2763" spans="1:3" x14ac:dyDescent="0.25">
      <c r="A2763" t="s">
        <v>59</v>
      </c>
      <c r="B2763" t="s">
        <v>75</v>
      </c>
      <c r="C2763" s="1">
        <v>0.32281924551813501</v>
      </c>
    </row>
    <row r="2764" spans="1:3" x14ac:dyDescent="0.25">
      <c r="A2764" t="s">
        <v>59</v>
      </c>
      <c r="B2764" t="s">
        <v>76</v>
      </c>
      <c r="C2764" s="1">
        <v>0.32321051054067401</v>
      </c>
    </row>
    <row r="2765" spans="1:3" x14ac:dyDescent="0.25">
      <c r="A2765" t="s">
        <v>59</v>
      </c>
      <c r="B2765" t="s">
        <v>77</v>
      </c>
      <c r="C2765" s="1">
        <v>0.31308816176013798</v>
      </c>
    </row>
    <row r="2766" spans="1:3" x14ac:dyDescent="0.25">
      <c r="A2766" t="s">
        <v>59</v>
      </c>
      <c r="B2766" t="s">
        <v>78</v>
      </c>
      <c r="C2766" s="1">
        <v>0.33225853999420901</v>
      </c>
    </row>
    <row r="2767" spans="1:3" x14ac:dyDescent="0.25">
      <c r="A2767" t="s">
        <v>59</v>
      </c>
      <c r="B2767" t="s">
        <v>80</v>
      </c>
      <c r="C2767" s="1">
        <v>0.31895293762787902</v>
      </c>
    </row>
    <row r="2768" spans="1:3" x14ac:dyDescent="0.25">
      <c r="A2768" t="s">
        <v>59</v>
      </c>
      <c r="B2768" t="s">
        <v>81</v>
      </c>
      <c r="C2768" s="1">
        <v>0.31054843368040302</v>
      </c>
    </row>
    <row r="2769" spans="1:3" x14ac:dyDescent="0.25">
      <c r="A2769" t="s">
        <v>59</v>
      </c>
      <c r="B2769" t="s">
        <v>83</v>
      </c>
      <c r="C2769" s="1">
        <v>0.32272740595766503</v>
      </c>
    </row>
    <row r="2770" spans="1:3" x14ac:dyDescent="0.25">
      <c r="A2770" t="s">
        <v>59</v>
      </c>
      <c r="B2770" t="s">
        <v>84</v>
      </c>
      <c r="C2770" s="1">
        <v>0.31457914694477501</v>
      </c>
    </row>
    <row r="2771" spans="1:3" x14ac:dyDescent="0.25">
      <c r="A2771" t="s">
        <v>59</v>
      </c>
      <c r="B2771" t="s">
        <v>85</v>
      </c>
      <c r="C2771" s="1">
        <v>0.321840663371386</v>
      </c>
    </row>
    <row r="2772" spans="1:3" x14ac:dyDescent="0.25">
      <c r="A2772" t="s">
        <v>59</v>
      </c>
      <c r="B2772" t="s">
        <v>86</v>
      </c>
      <c r="C2772" s="1">
        <v>0.325194959139049</v>
      </c>
    </row>
    <row r="2773" spans="1:3" x14ac:dyDescent="0.25">
      <c r="A2773" t="s">
        <v>59</v>
      </c>
      <c r="B2773" t="s">
        <v>88</v>
      </c>
      <c r="C2773" s="1">
        <v>0.32193207036501298</v>
      </c>
    </row>
    <row r="2774" spans="1:3" x14ac:dyDescent="0.25">
      <c r="A2774" t="s">
        <v>59</v>
      </c>
      <c r="B2774" t="s">
        <v>89</v>
      </c>
      <c r="C2774" s="1">
        <v>0.331722236953234</v>
      </c>
    </row>
    <row r="2775" spans="1:3" x14ac:dyDescent="0.25">
      <c r="A2775" t="s">
        <v>59</v>
      </c>
      <c r="B2775" t="s">
        <v>90</v>
      </c>
      <c r="C2775" s="1">
        <v>0.31456226298939499</v>
      </c>
    </row>
    <row r="2776" spans="1:3" x14ac:dyDescent="0.25">
      <c r="A2776" t="s">
        <v>59</v>
      </c>
      <c r="B2776" t="s">
        <v>91</v>
      </c>
      <c r="C2776" s="1">
        <v>0.32231159006067001</v>
      </c>
    </row>
    <row r="2777" spans="1:3" x14ac:dyDescent="0.25">
      <c r="A2777" t="s">
        <v>59</v>
      </c>
      <c r="B2777" t="s">
        <v>92</v>
      </c>
      <c r="C2777" s="1">
        <v>0.31018935168380501</v>
      </c>
    </row>
    <row r="2778" spans="1:3" x14ac:dyDescent="0.25">
      <c r="A2778" t="s">
        <v>59</v>
      </c>
      <c r="B2778" t="s">
        <v>93</v>
      </c>
      <c r="C2778" s="1">
        <v>0.33067156214349702</v>
      </c>
    </row>
    <row r="2779" spans="1:3" x14ac:dyDescent="0.25">
      <c r="A2779" t="s">
        <v>59</v>
      </c>
      <c r="B2779" t="s">
        <v>94</v>
      </c>
      <c r="C2779" s="1">
        <v>0.33312998954914202</v>
      </c>
    </row>
    <row r="2780" spans="1:3" x14ac:dyDescent="0.25">
      <c r="A2780" t="s">
        <v>59</v>
      </c>
      <c r="B2780" t="s">
        <v>95</v>
      </c>
      <c r="C2780" s="1">
        <v>0.31766475460986499</v>
      </c>
    </row>
    <row r="2781" spans="1:3" x14ac:dyDescent="0.25">
      <c r="A2781" t="s">
        <v>59</v>
      </c>
      <c r="B2781" t="s">
        <v>96</v>
      </c>
      <c r="C2781" s="1">
        <v>0.32091175381248999</v>
      </c>
    </row>
    <row r="2782" spans="1:3" x14ac:dyDescent="0.25">
      <c r="A2782" t="s">
        <v>59</v>
      </c>
      <c r="B2782" t="s">
        <v>97</v>
      </c>
      <c r="C2782" s="1">
        <v>0.32969012534090297</v>
      </c>
    </row>
    <row r="2783" spans="1:3" x14ac:dyDescent="0.25">
      <c r="A2783" t="s">
        <v>59</v>
      </c>
      <c r="B2783" t="s">
        <v>98</v>
      </c>
      <c r="C2783" s="1">
        <v>0.31657122062270099</v>
      </c>
    </row>
    <row r="2784" spans="1:3" x14ac:dyDescent="0.25">
      <c r="A2784" t="s">
        <v>59</v>
      </c>
      <c r="B2784" t="s">
        <v>99</v>
      </c>
      <c r="C2784" s="1">
        <v>0.31661323983433298</v>
      </c>
    </row>
    <row r="2785" spans="1:3" x14ac:dyDescent="0.25">
      <c r="A2785" t="s">
        <v>59</v>
      </c>
      <c r="B2785" t="s">
        <v>101</v>
      </c>
      <c r="C2785" s="1">
        <v>0.30908895777774897</v>
      </c>
    </row>
    <row r="2786" spans="1:3" x14ac:dyDescent="0.25">
      <c r="A2786" t="s">
        <v>59</v>
      </c>
      <c r="B2786" t="s">
        <v>102</v>
      </c>
      <c r="C2786" s="1">
        <v>0.31471198667057698</v>
      </c>
    </row>
    <row r="2787" spans="1:3" x14ac:dyDescent="0.25">
      <c r="A2787" t="s">
        <v>59</v>
      </c>
      <c r="B2787" t="s">
        <v>103</v>
      </c>
      <c r="C2787" s="1">
        <v>0.30641679905775998</v>
      </c>
    </row>
    <row r="2788" spans="1:3" x14ac:dyDescent="0.25">
      <c r="A2788" t="s">
        <v>60</v>
      </c>
      <c r="B2788" t="s">
        <v>42</v>
      </c>
      <c r="C2788" s="1">
        <v>0.29877934484874002</v>
      </c>
    </row>
    <row r="2789" spans="1:3" x14ac:dyDescent="0.25">
      <c r="A2789" t="s">
        <v>60</v>
      </c>
      <c r="B2789" t="s">
        <v>61</v>
      </c>
      <c r="C2789" s="1">
        <v>0.316777160439074</v>
      </c>
    </row>
    <row r="2790" spans="1:3" x14ac:dyDescent="0.25">
      <c r="A2790" t="s">
        <v>60</v>
      </c>
      <c r="B2790" t="s">
        <v>62</v>
      </c>
      <c r="C2790" s="1">
        <v>0.30581300682754398</v>
      </c>
    </row>
    <row r="2791" spans="1:3" x14ac:dyDescent="0.25">
      <c r="A2791" t="s">
        <v>60</v>
      </c>
      <c r="B2791" t="s">
        <v>63</v>
      </c>
      <c r="C2791" s="1">
        <v>0.29974217437566802</v>
      </c>
    </row>
    <row r="2792" spans="1:3" x14ac:dyDescent="0.25">
      <c r="A2792" t="s">
        <v>60</v>
      </c>
      <c r="B2792" t="s">
        <v>64</v>
      </c>
      <c r="C2792" s="1">
        <v>0.31873639067832898</v>
      </c>
    </row>
    <row r="2793" spans="1:3" x14ac:dyDescent="0.25">
      <c r="A2793" t="s">
        <v>60</v>
      </c>
      <c r="B2793" t="s">
        <v>65</v>
      </c>
      <c r="C2793" s="1">
        <v>0.327867414045801</v>
      </c>
    </row>
    <row r="2794" spans="1:3" x14ac:dyDescent="0.25">
      <c r="A2794" t="s">
        <v>60</v>
      </c>
      <c r="B2794" t="s">
        <v>66</v>
      </c>
      <c r="C2794" s="1">
        <v>0.32760195468852299</v>
      </c>
    </row>
    <row r="2795" spans="1:3" x14ac:dyDescent="0.25">
      <c r="A2795" t="s">
        <v>60</v>
      </c>
      <c r="B2795" t="s">
        <v>67</v>
      </c>
      <c r="C2795" s="1">
        <v>0.328738119964262</v>
      </c>
    </row>
    <row r="2796" spans="1:3" x14ac:dyDescent="0.25">
      <c r="A2796" t="s">
        <v>60</v>
      </c>
      <c r="B2796" t="s">
        <v>68</v>
      </c>
      <c r="C2796" s="1">
        <v>0.30313029833209398</v>
      </c>
    </row>
    <row r="2797" spans="1:3" x14ac:dyDescent="0.25">
      <c r="A2797" t="s">
        <v>60</v>
      </c>
      <c r="B2797" t="s">
        <v>69</v>
      </c>
      <c r="C2797" s="1">
        <v>0.31139751315501502</v>
      </c>
    </row>
    <row r="2798" spans="1:3" x14ac:dyDescent="0.25">
      <c r="A2798" t="s">
        <v>60</v>
      </c>
      <c r="B2798" t="s">
        <v>70</v>
      </c>
      <c r="C2798" s="1">
        <v>0.32340151287552199</v>
      </c>
    </row>
    <row r="2799" spans="1:3" x14ac:dyDescent="0.25">
      <c r="A2799" t="s">
        <v>60</v>
      </c>
      <c r="B2799" t="s">
        <v>71</v>
      </c>
      <c r="C2799" s="1">
        <v>0.2931858664359</v>
      </c>
    </row>
    <row r="2800" spans="1:3" x14ac:dyDescent="0.25">
      <c r="A2800" t="s">
        <v>60</v>
      </c>
      <c r="B2800" t="s">
        <v>72</v>
      </c>
      <c r="C2800" s="1">
        <v>0.32514750948444399</v>
      </c>
    </row>
    <row r="2801" spans="1:3" x14ac:dyDescent="0.25">
      <c r="A2801" t="s">
        <v>60</v>
      </c>
      <c r="B2801" t="s">
        <v>73</v>
      </c>
      <c r="C2801" s="1">
        <v>0.30726037519496702</v>
      </c>
    </row>
    <row r="2802" spans="1:3" x14ac:dyDescent="0.25">
      <c r="A2802" t="s">
        <v>60</v>
      </c>
      <c r="B2802" t="s">
        <v>74</v>
      </c>
      <c r="C2802" s="1">
        <v>0.312257220948577</v>
      </c>
    </row>
    <row r="2803" spans="1:3" x14ac:dyDescent="0.25">
      <c r="A2803" t="s">
        <v>60</v>
      </c>
      <c r="B2803" t="s">
        <v>75</v>
      </c>
      <c r="C2803" s="1">
        <v>0.31944213885523298</v>
      </c>
    </row>
    <row r="2804" spans="1:3" x14ac:dyDescent="0.25">
      <c r="A2804" t="s">
        <v>60</v>
      </c>
      <c r="B2804" t="s">
        <v>76</v>
      </c>
      <c r="C2804" s="1">
        <v>0.30499286060502001</v>
      </c>
    </row>
    <row r="2805" spans="1:3" x14ac:dyDescent="0.25">
      <c r="A2805" t="s">
        <v>60</v>
      </c>
      <c r="B2805" t="s">
        <v>77</v>
      </c>
      <c r="C2805" s="1">
        <v>0.30721288575975497</v>
      </c>
    </row>
    <row r="2806" spans="1:3" x14ac:dyDescent="0.25">
      <c r="A2806" t="s">
        <v>60</v>
      </c>
      <c r="B2806" t="s">
        <v>78</v>
      </c>
      <c r="C2806" s="1">
        <v>0.30850981773769598</v>
      </c>
    </row>
    <row r="2807" spans="1:3" x14ac:dyDescent="0.25">
      <c r="A2807" t="s">
        <v>60</v>
      </c>
      <c r="B2807" t="s">
        <v>80</v>
      </c>
      <c r="C2807" s="1">
        <v>0.30140749489653801</v>
      </c>
    </row>
    <row r="2808" spans="1:3" x14ac:dyDescent="0.25">
      <c r="A2808" t="s">
        <v>60</v>
      </c>
      <c r="B2808" t="s">
        <v>83</v>
      </c>
      <c r="C2808" s="1">
        <v>0.304250416851853</v>
      </c>
    </row>
    <row r="2809" spans="1:3" x14ac:dyDescent="0.25">
      <c r="A2809" t="s">
        <v>60</v>
      </c>
      <c r="B2809" t="s">
        <v>84</v>
      </c>
      <c r="C2809" s="1">
        <v>0.29532734652391701</v>
      </c>
    </row>
    <row r="2810" spans="1:3" x14ac:dyDescent="0.25">
      <c r="A2810" t="s">
        <v>60</v>
      </c>
      <c r="B2810" t="s">
        <v>85</v>
      </c>
      <c r="C2810" s="1">
        <v>0.32089759116503902</v>
      </c>
    </row>
    <row r="2811" spans="1:3" x14ac:dyDescent="0.25">
      <c r="A2811" t="s">
        <v>60</v>
      </c>
      <c r="B2811" t="s">
        <v>86</v>
      </c>
      <c r="C2811" s="1">
        <v>0.30775114862775199</v>
      </c>
    </row>
    <row r="2812" spans="1:3" x14ac:dyDescent="0.25">
      <c r="A2812" t="s">
        <v>60</v>
      </c>
      <c r="B2812" t="s">
        <v>88</v>
      </c>
      <c r="C2812" s="1">
        <v>0.30334599132718898</v>
      </c>
    </row>
    <row r="2813" spans="1:3" x14ac:dyDescent="0.25">
      <c r="A2813" t="s">
        <v>60</v>
      </c>
      <c r="B2813" t="s">
        <v>89</v>
      </c>
      <c r="C2813" s="1">
        <v>0.30992082753792499</v>
      </c>
    </row>
    <row r="2814" spans="1:3" x14ac:dyDescent="0.25">
      <c r="A2814" t="s">
        <v>60</v>
      </c>
      <c r="B2814" t="s">
        <v>90</v>
      </c>
      <c r="C2814" s="1">
        <v>0.29135154579983702</v>
      </c>
    </row>
    <row r="2815" spans="1:3" x14ac:dyDescent="0.25">
      <c r="A2815" t="s">
        <v>60</v>
      </c>
      <c r="B2815" t="s">
        <v>91</v>
      </c>
      <c r="C2815" s="1">
        <v>0.29533735442416098</v>
      </c>
    </row>
    <row r="2816" spans="1:3" x14ac:dyDescent="0.25">
      <c r="A2816" t="s">
        <v>60</v>
      </c>
      <c r="B2816" t="s">
        <v>92</v>
      </c>
      <c r="C2816" s="1">
        <v>0.30055130959181098</v>
      </c>
    </row>
    <row r="2817" spans="1:3" x14ac:dyDescent="0.25">
      <c r="A2817" t="s">
        <v>60</v>
      </c>
      <c r="B2817" t="s">
        <v>93</v>
      </c>
      <c r="C2817" s="1">
        <v>0.31954499209912102</v>
      </c>
    </row>
    <row r="2818" spans="1:3" x14ac:dyDescent="0.25">
      <c r="A2818" t="s">
        <v>60</v>
      </c>
      <c r="B2818" t="s">
        <v>94</v>
      </c>
      <c r="C2818" s="1">
        <v>0.32080508212112502</v>
      </c>
    </row>
    <row r="2819" spans="1:3" x14ac:dyDescent="0.25">
      <c r="A2819" t="s">
        <v>60</v>
      </c>
      <c r="B2819" t="s">
        <v>96</v>
      </c>
      <c r="C2819" s="1">
        <v>0.30320321519889398</v>
      </c>
    </row>
    <row r="2820" spans="1:3" x14ac:dyDescent="0.25">
      <c r="A2820" t="s">
        <v>60</v>
      </c>
      <c r="B2820" t="s">
        <v>97</v>
      </c>
      <c r="C2820" s="1">
        <v>0.31670946070934702</v>
      </c>
    </row>
    <row r="2821" spans="1:3" x14ac:dyDescent="0.25">
      <c r="A2821" t="s">
        <v>60</v>
      </c>
      <c r="B2821" t="s">
        <v>98</v>
      </c>
      <c r="C2821" s="1">
        <v>0.28982901728716598</v>
      </c>
    </row>
    <row r="2822" spans="1:3" x14ac:dyDescent="0.25">
      <c r="A2822" t="s">
        <v>60</v>
      </c>
      <c r="B2822" t="s">
        <v>99</v>
      </c>
      <c r="C2822" s="1">
        <v>0.31387497793960001</v>
      </c>
    </row>
    <row r="2823" spans="1:3" x14ac:dyDescent="0.25">
      <c r="A2823" t="s">
        <v>60</v>
      </c>
      <c r="B2823" t="s">
        <v>101</v>
      </c>
      <c r="C2823" s="1">
        <v>0.30972761826520101</v>
      </c>
    </row>
    <row r="2824" spans="1:3" x14ac:dyDescent="0.25">
      <c r="A2824" t="s">
        <v>60</v>
      </c>
      <c r="B2824" t="s">
        <v>102</v>
      </c>
      <c r="C2824" s="1">
        <v>0.30871210432541002</v>
      </c>
    </row>
    <row r="2825" spans="1:3" x14ac:dyDescent="0.25">
      <c r="A2825" t="s">
        <v>61</v>
      </c>
      <c r="B2825" t="s">
        <v>42</v>
      </c>
      <c r="C2825" s="1">
        <v>0.32191531657028999</v>
      </c>
    </row>
    <row r="2826" spans="1:3" x14ac:dyDescent="0.25">
      <c r="A2826" t="s">
        <v>61</v>
      </c>
      <c r="B2826" t="s">
        <v>62</v>
      </c>
      <c r="C2826" s="1">
        <v>0.31429621974937599</v>
      </c>
    </row>
    <row r="2827" spans="1:3" x14ac:dyDescent="0.25">
      <c r="A2827" t="s">
        <v>61</v>
      </c>
      <c r="B2827" t="s">
        <v>63</v>
      </c>
      <c r="C2827" s="1">
        <v>0.30805190157396001</v>
      </c>
    </row>
    <row r="2828" spans="1:3" x14ac:dyDescent="0.25">
      <c r="A2828" t="s">
        <v>61</v>
      </c>
      <c r="B2828" t="s">
        <v>64</v>
      </c>
      <c r="C2828" s="1">
        <v>0.33339395411442702</v>
      </c>
    </row>
    <row r="2829" spans="1:3" x14ac:dyDescent="0.25">
      <c r="A2829" t="s">
        <v>61</v>
      </c>
      <c r="B2829" t="s">
        <v>65</v>
      </c>
      <c r="C2829" s="1">
        <v>0.34376288051071302</v>
      </c>
    </row>
    <row r="2830" spans="1:3" x14ac:dyDescent="0.25">
      <c r="A2830" t="s">
        <v>61</v>
      </c>
      <c r="B2830" t="s">
        <v>66</v>
      </c>
      <c r="C2830" s="1">
        <v>0.345409908190905</v>
      </c>
    </row>
    <row r="2831" spans="1:3" x14ac:dyDescent="0.25">
      <c r="A2831" t="s">
        <v>61</v>
      </c>
      <c r="B2831" t="s">
        <v>67</v>
      </c>
      <c r="C2831" s="1">
        <v>0.34420723472046799</v>
      </c>
    </row>
    <row r="2832" spans="1:3" x14ac:dyDescent="0.25">
      <c r="A2832" t="s">
        <v>61</v>
      </c>
      <c r="B2832" t="s">
        <v>68</v>
      </c>
      <c r="C2832" s="1">
        <v>0.30755885045499698</v>
      </c>
    </row>
    <row r="2833" spans="1:3" x14ac:dyDescent="0.25">
      <c r="A2833" t="s">
        <v>61</v>
      </c>
      <c r="B2833" t="s">
        <v>69</v>
      </c>
      <c r="C2833" s="1">
        <v>0.33275946708232701</v>
      </c>
    </row>
    <row r="2834" spans="1:3" x14ac:dyDescent="0.25">
      <c r="A2834" t="s">
        <v>61</v>
      </c>
      <c r="B2834" t="s">
        <v>70</v>
      </c>
      <c r="C2834" s="1">
        <v>0.33243206232425998</v>
      </c>
    </row>
    <row r="2835" spans="1:3" x14ac:dyDescent="0.25">
      <c r="A2835" t="s">
        <v>61</v>
      </c>
      <c r="B2835" t="s">
        <v>71</v>
      </c>
      <c r="C2835" s="1">
        <v>0.29492240616648902</v>
      </c>
    </row>
    <row r="2836" spans="1:3" x14ac:dyDescent="0.25">
      <c r="A2836" t="s">
        <v>61</v>
      </c>
      <c r="B2836" t="s">
        <v>72</v>
      </c>
      <c r="C2836" s="1">
        <v>0.34101434168689998</v>
      </c>
    </row>
    <row r="2837" spans="1:3" x14ac:dyDescent="0.25">
      <c r="A2837" t="s">
        <v>61</v>
      </c>
      <c r="B2837" t="s">
        <v>73</v>
      </c>
      <c r="C2837" s="1">
        <v>0.33424829175031001</v>
      </c>
    </row>
    <row r="2838" spans="1:3" x14ac:dyDescent="0.25">
      <c r="A2838" t="s">
        <v>61</v>
      </c>
      <c r="B2838" t="s">
        <v>74</v>
      </c>
      <c r="C2838" s="1">
        <v>0.32131211730786202</v>
      </c>
    </row>
    <row r="2839" spans="1:3" x14ac:dyDescent="0.25">
      <c r="A2839" t="s">
        <v>61</v>
      </c>
      <c r="B2839" t="s">
        <v>75</v>
      </c>
      <c r="C2839" s="1">
        <v>0.32733399641123201</v>
      </c>
    </row>
    <row r="2840" spans="1:3" x14ac:dyDescent="0.25">
      <c r="A2840" t="s">
        <v>61</v>
      </c>
      <c r="B2840" t="s">
        <v>76</v>
      </c>
      <c r="C2840" s="1">
        <v>0.31419745148051398</v>
      </c>
    </row>
    <row r="2841" spans="1:3" x14ac:dyDescent="0.25">
      <c r="A2841" t="s">
        <v>61</v>
      </c>
      <c r="B2841" t="s">
        <v>77</v>
      </c>
      <c r="C2841" s="1">
        <v>0.31024767130755898</v>
      </c>
    </row>
    <row r="2842" spans="1:3" x14ac:dyDescent="0.25">
      <c r="A2842" t="s">
        <v>61</v>
      </c>
      <c r="B2842" t="s">
        <v>78</v>
      </c>
      <c r="C2842" s="1">
        <v>0.32247816130268397</v>
      </c>
    </row>
    <row r="2843" spans="1:3" x14ac:dyDescent="0.25">
      <c r="A2843" t="s">
        <v>61</v>
      </c>
      <c r="B2843" t="s">
        <v>80</v>
      </c>
      <c r="C2843" s="1">
        <v>0.32636515486427597</v>
      </c>
    </row>
    <row r="2844" spans="1:3" x14ac:dyDescent="0.25">
      <c r="A2844" t="s">
        <v>61</v>
      </c>
      <c r="B2844" t="s">
        <v>81</v>
      </c>
      <c r="C2844" s="1">
        <v>0.29936842506670802</v>
      </c>
    </row>
    <row r="2845" spans="1:3" x14ac:dyDescent="0.25">
      <c r="A2845" t="s">
        <v>61</v>
      </c>
      <c r="B2845" t="s">
        <v>83</v>
      </c>
      <c r="C2845" s="1">
        <v>0.31553273055042402</v>
      </c>
    </row>
    <row r="2846" spans="1:3" x14ac:dyDescent="0.25">
      <c r="A2846" t="s">
        <v>61</v>
      </c>
      <c r="B2846" t="s">
        <v>84</v>
      </c>
      <c r="C2846" s="1">
        <v>0.30917273933174</v>
      </c>
    </row>
    <row r="2847" spans="1:3" x14ac:dyDescent="0.25">
      <c r="A2847" t="s">
        <v>61</v>
      </c>
      <c r="B2847" t="s">
        <v>85</v>
      </c>
      <c r="C2847" s="1">
        <v>0.32848188769213699</v>
      </c>
    </row>
    <row r="2848" spans="1:3" x14ac:dyDescent="0.25">
      <c r="A2848" t="s">
        <v>61</v>
      </c>
      <c r="B2848" t="s">
        <v>86</v>
      </c>
      <c r="C2848" s="1">
        <v>0.32559541876286702</v>
      </c>
    </row>
    <row r="2849" spans="1:3" x14ac:dyDescent="0.25">
      <c r="A2849" t="s">
        <v>61</v>
      </c>
      <c r="B2849" t="s">
        <v>88</v>
      </c>
      <c r="C2849" s="1">
        <v>0.32420382082475402</v>
      </c>
    </row>
    <row r="2850" spans="1:3" x14ac:dyDescent="0.25">
      <c r="A2850" t="s">
        <v>61</v>
      </c>
      <c r="B2850" t="s">
        <v>89</v>
      </c>
      <c r="C2850" s="1">
        <v>0.330552800566837</v>
      </c>
    </row>
    <row r="2851" spans="1:3" x14ac:dyDescent="0.25">
      <c r="A2851" t="s">
        <v>61</v>
      </c>
      <c r="B2851" t="s">
        <v>90</v>
      </c>
      <c r="C2851" s="1">
        <v>0.30074894620687798</v>
      </c>
    </row>
    <row r="2852" spans="1:3" x14ac:dyDescent="0.25">
      <c r="A2852" t="s">
        <v>61</v>
      </c>
      <c r="B2852" t="s">
        <v>91</v>
      </c>
      <c r="C2852" s="1">
        <v>0.32998674424777202</v>
      </c>
    </row>
    <row r="2853" spans="1:3" x14ac:dyDescent="0.25">
      <c r="A2853" t="s">
        <v>61</v>
      </c>
      <c r="B2853" t="s">
        <v>92</v>
      </c>
      <c r="C2853" s="1">
        <v>0.30930253170334399</v>
      </c>
    </row>
    <row r="2854" spans="1:3" x14ac:dyDescent="0.25">
      <c r="A2854" t="s">
        <v>61</v>
      </c>
      <c r="B2854" t="s">
        <v>93</v>
      </c>
      <c r="C2854" s="1">
        <v>0.32929011341075598</v>
      </c>
    </row>
    <row r="2855" spans="1:3" x14ac:dyDescent="0.25">
      <c r="A2855" t="s">
        <v>61</v>
      </c>
      <c r="B2855" t="s">
        <v>94</v>
      </c>
      <c r="C2855" s="1">
        <v>0.33292677100597101</v>
      </c>
    </row>
    <row r="2856" spans="1:3" x14ac:dyDescent="0.25">
      <c r="A2856" t="s">
        <v>61</v>
      </c>
      <c r="B2856" t="s">
        <v>95</v>
      </c>
      <c r="C2856" s="1">
        <v>0.30495775238172901</v>
      </c>
    </row>
    <row r="2857" spans="1:3" x14ac:dyDescent="0.25">
      <c r="A2857" t="s">
        <v>61</v>
      </c>
      <c r="B2857" t="s">
        <v>96</v>
      </c>
      <c r="C2857" s="1">
        <v>0.31872757684229602</v>
      </c>
    </row>
    <row r="2858" spans="1:3" x14ac:dyDescent="0.25">
      <c r="A2858" t="s">
        <v>61</v>
      </c>
      <c r="B2858" t="s">
        <v>97</v>
      </c>
      <c r="C2858" s="1">
        <v>0.33009401140920902</v>
      </c>
    </row>
    <row r="2859" spans="1:3" x14ac:dyDescent="0.25">
      <c r="A2859" t="s">
        <v>61</v>
      </c>
      <c r="B2859" t="s">
        <v>98</v>
      </c>
      <c r="C2859" s="1">
        <v>0.30544632634235103</v>
      </c>
    </row>
    <row r="2860" spans="1:3" x14ac:dyDescent="0.25">
      <c r="A2860" t="s">
        <v>61</v>
      </c>
      <c r="B2860" t="s">
        <v>99</v>
      </c>
      <c r="C2860" s="1">
        <v>0.32725189248240399</v>
      </c>
    </row>
    <row r="2861" spans="1:3" x14ac:dyDescent="0.25">
      <c r="A2861" t="s">
        <v>61</v>
      </c>
      <c r="B2861" t="s">
        <v>101</v>
      </c>
      <c r="C2861" s="1">
        <v>0.31651932649347603</v>
      </c>
    </row>
    <row r="2862" spans="1:3" x14ac:dyDescent="0.25">
      <c r="A2862" t="s">
        <v>61</v>
      </c>
      <c r="B2862" t="s">
        <v>102</v>
      </c>
      <c r="C2862" s="1">
        <v>0.31175346551191602</v>
      </c>
    </row>
    <row r="2863" spans="1:3" x14ac:dyDescent="0.25">
      <c r="A2863" t="s">
        <v>62</v>
      </c>
      <c r="B2863" t="s">
        <v>42</v>
      </c>
      <c r="C2863" s="1">
        <v>0.30980277071513801</v>
      </c>
    </row>
    <row r="2864" spans="1:3" x14ac:dyDescent="0.25">
      <c r="A2864" t="s">
        <v>62</v>
      </c>
      <c r="B2864" t="s">
        <v>63</v>
      </c>
      <c r="C2864" s="1">
        <v>0.31911938246217098</v>
      </c>
    </row>
    <row r="2865" spans="1:3" x14ac:dyDescent="0.25">
      <c r="A2865" t="s">
        <v>62</v>
      </c>
      <c r="B2865" t="s">
        <v>64</v>
      </c>
      <c r="C2865" s="1">
        <v>0.31789269452212099</v>
      </c>
    </row>
    <row r="2866" spans="1:3" x14ac:dyDescent="0.25">
      <c r="A2866" t="s">
        <v>62</v>
      </c>
      <c r="B2866" t="s">
        <v>65</v>
      </c>
      <c r="C2866" s="1">
        <v>0.33693073336162499</v>
      </c>
    </row>
    <row r="2867" spans="1:3" x14ac:dyDescent="0.25">
      <c r="A2867" t="s">
        <v>62</v>
      </c>
      <c r="B2867" t="s">
        <v>66</v>
      </c>
      <c r="C2867" s="1">
        <v>0.33271339225006002</v>
      </c>
    </row>
    <row r="2868" spans="1:3" x14ac:dyDescent="0.25">
      <c r="A2868" t="s">
        <v>62</v>
      </c>
      <c r="B2868" t="s">
        <v>67</v>
      </c>
      <c r="C2868" s="1">
        <v>0.32861330457573901</v>
      </c>
    </row>
    <row r="2869" spans="1:3" x14ac:dyDescent="0.25">
      <c r="A2869" t="s">
        <v>62</v>
      </c>
      <c r="B2869" t="s">
        <v>68</v>
      </c>
      <c r="C2869" s="1">
        <v>0.31736854873104398</v>
      </c>
    </row>
    <row r="2870" spans="1:3" x14ac:dyDescent="0.25">
      <c r="A2870" t="s">
        <v>62</v>
      </c>
      <c r="B2870" t="s">
        <v>69</v>
      </c>
      <c r="C2870" s="1">
        <v>0.30266909834543299</v>
      </c>
    </row>
    <row r="2871" spans="1:3" x14ac:dyDescent="0.25">
      <c r="A2871" t="s">
        <v>62</v>
      </c>
      <c r="B2871" t="s">
        <v>70</v>
      </c>
      <c r="C2871" s="1">
        <v>0.32131165628031499</v>
      </c>
    </row>
    <row r="2872" spans="1:3" x14ac:dyDescent="0.25">
      <c r="A2872" t="s">
        <v>62</v>
      </c>
      <c r="B2872" t="s">
        <v>71</v>
      </c>
      <c r="C2872" s="1">
        <v>0.30098373317349703</v>
      </c>
    </row>
    <row r="2873" spans="1:3" x14ac:dyDescent="0.25">
      <c r="A2873" t="s">
        <v>62</v>
      </c>
      <c r="B2873" t="s">
        <v>72</v>
      </c>
      <c r="C2873" s="1">
        <v>0.32464018232394898</v>
      </c>
    </row>
    <row r="2874" spans="1:3" x14ac:dyDescent="0.25">
      <c r="A2874" t="s">
        <v>62</v>
      </c>
      <c r="B2874" t="s">
        <v>73</v>
      </c>
      <c r="C2874" s="1">
        <v>0.30121826369210197</v>
      </c>
    </row>
    <row r="2875" spans="1:3" x14ac:dyDescent="0.25">
      <c r="A2875" t="s">
        <v>62</v>
      </c>
      <c r="B2875" t="s">
        <v>74</v>
      </c>
      <c r="C2875" s="1">
        <v>0.29726164361261798</v>
      </c>
    </row>
    <row r="2876" spans="1:3" x14ac:dyDescent="0.25">
      <c r="A2876" t="s">
        <v>62</v>
      </c>
      <c r="B2876" t="s">
        <v>75</v>
      </c>
      <c r="C2876" s="1">
        <v>0.317257621791871</v>
      </c>
    </row>
    <row r="2877" spans="1:3" x14ac:dyDescent="0.25">
      <c r="A2877" t="s">
        <v>62</v>
      </c>
      <c r="B2877" t="s">
        <v>76</v>
      </c>
      <c r="C2877" s="1">
        <v>0.32091991398832698</v>
      </c>
    </row>
    <row r="2878" spans="1:3" x14ac:dyDescent="0.25">
      <c r="A2878" t="s">
        <v>62</v>
      </c>
      <c r="B2878" t="s">
        <v>77</v>
      </c>
      <c r="C2878" s="1">
        <v>0.30765692757019403</v>
      </c>
    </row>
    <row r="2879" spans="1:3" x14ac:dyDescent="0.25">
      <c r="A2879" t="s">
        <v>62</v>
      </c>
      <c r="B2879" t="s">
        <v>78</v>
      </c>
      <c r="C2879" s="1">
        <v>0.30523629583695</v>
      </c>
    </row>
    <row r="2880" spans="1:3" x14ac:dyDescent="0.25">
      <c r="A2880" t="s">
        <v>62</v>
      </c>
      <c r="B2880" t="s">
        <v>80</v>
      </c>
      <c r="C2880" s="1">
        <v>0.292428789288466</v>
      </c>
    </row>
    <row r="2881" spans="1:3" x14ac:dyDescent="0.25">
      <c r="A2881" t="s">
        <v>62</v>
      </c>
      <c r="B2881" t="s">
        <v>81</v>
      </c>
      <c r="C2881" s="1">
        <v>0.30816403105304702</v>
      </c>
    </row>
    <row r="2882" spans="1:3" x14ac:dyDescent="0.25">
      <c r="A2882" t="s">
        <v>62</v>
      </c>
      <c r="B2882" t="s">
        <v>83</v>
      </c>
      <c r="C2882" s="1">
        <v>0.29703310084677798</v>
      </c>
    </row>
    <row r="2883" spans="1:3" x14ac:dyDescent="0.25">
      <c r="A2883" t="s">
        <v>62</v>
      </c>
      <c r="B2883" t="s">
        <v>84</v>
      </c>
      <c r="C2883" s="1">
        <v>0.31864723469892697</v>
      </c>
    </row>
    <row r="2884" spans="1:3" x14ac:dyDescent="0.25">
      <c r="A2884" t="s">
        <v>62</v>
      </c>
      <c r="B2884" t="s">
        <v>85</v>
      </c>
      <c r="C2884" s="1">
        <v>0.31234556235817801</v>
      </c>
    </row>
    <row r="2885" spans="1:3" x14ac:dyDescent="0.25">
      <c r="A2885" t="s">
        <v>62</v>
      </c>
      <c r="B2885" t="s">
        <v>86</v>
      </c>
      <c r="C2885" s="1">
        <v>0.31915094067406102</v>
      </c>
    </row>
    <row r="2886" spans="1:3" x14ac:dyDescent="0.25">
      <c r="A2886" t="s">
        <v>62</v>
      </c>
      <c r="B2886" t="s">
        <v>88</v>
      </c>
      <c r="C2886" s="1">
        <v>0.323959081115335</v>
      </c>
    </row>
    <row r="2887" spans="1:3" x14ac:dyDescent="0.25">
      <c r="A2887" t="s">
        <v>62</v>
      </c>
      <c r="B2887" t="s">
        <v>89</v>
      </c>
      <c r="C2887" s="1">
        <v>0.299554520163819</v>
      </c>
    </row>
    <row r="2888" spans="1:3" x14ac:dyDescent="0.25">
      <c r="A2888" t="s">
        <v>62</v>
      </c>
      <c r="B2888" t="s">
        <v>91</v>
      </c>
      <c r="C2888" s="1">
        <v>0.29138403752216802</v>
      </c>
    </row>
    <row r="2889" spans="1:3" x14ac:dyDescent="0.25">
      <c r="A2889" t="s">
        <v>62</v>
      </c>
      <c r="B2889" t="s">
        <v>92</v>
      </c>
      <c r="C2889" s="1">
        <v>0.31505626565060901</v>
      </c>
    </row>
    <row r="2890" spans="1:3" x14ac:dyDescent="0.25">
      <c r="A2890" t="s">
        <v>62</v>
      </c>
      <c r="B2890" t="s">
        <v>93</v>
      </c>
      <c r="C2890" s="1">
        <v>0.33675580244425701</v>
      </c>
    </row>
    <row r="2891" spans="1:3" x14ac:dyDescent="0.25">
      <c r="A2891" t="s">
        <v>62</v>
      </c>
      <c r="B2891" t="s">
        <v>94</v>
      </c>
      <c r="C2891" s="1">
        <v>0.31799841153968</v>
      </c>
    </row>
    <row r="2892" spans="1:3" x14ac:dyDescent="0.25">
      <c r="A2892" t="s">
        <v>62</v>
      </c>
      <c r="B2892" t="s">
        <v>95</v>
      </c>
      <c r="C2892" s="1">
        <v>0.29722641870379402</v>
      </c>
    </row>
    <row r="2893" spans="1:3" x14ac:dyDescent="0.25">
      <c r="A2893" t="s">
        <v>62</v>
      </c>
      <c r="B2893" t="s">
        <v>96</v>
      </c>
      <c r="C2893" s="1">
        <v>0.30161808660802603</v>
      </c>
    </row>
    <row r="2894" spans="1:3" x14ac:dyDescent="0.25">
      <c r="A2894" t="s">
        <v>62</v>
      </c>
      <c r="B2894" t="s">
        <v>97</v>
      </c>
      <c r="C2894" s="1">
        <v>0.31784966202409698</v>
      </c>
    </row>
    <row r="2895" spans="1:3" x14ac:dyDescent="0.25">
      <c r="A2895" t="s">
        <v>62</v>
      </c>
      <c r="B2895" t="s">
        <v>98</v>
      </c>
      <c r="C2895" s="1">
        <v>0.29523659848292699</v>
      </c>
    </row>
    <row r="2896" spans="1:3" x14ac:dyDescent="0.25">
      <c r="A2896" t="s">
        <v>62</v>
      </c>
      <c r="B2896" t="s">
        <v>99</v>
      </c>
      <c r="C2896" s="1">
        <v>0.31436191412966202</v>
      </c>
    </row>
    <row r="2897" spans="1:3" x14ac:dyDescent="0.25">
      <c r="A2897" t="s">
        <v>62</v>
      </c>
      <c r="B2897" t="s">
        <v>101</v>
      </c>
      <c r="C2897" s="1">
        <v>0.32269657315004902</v>
      </c>
    </row>
    <row r="2898" spans="1:3" x14ac:dyDescent="0.25">
      <c r="A2898" t="s">
        <v>62</v>
      </c>
      <c r="B2898" t="s">
        <v>102</v>
      </c>
      <c r="C2898" s="1">
        <v>0.311591362559829</v>
      </c>
    </row>
    <row r="2899" spans="1:3" x14ac:dyDescent="0.25">
      <c r="A2899" t="s">
        <v>62</v>
      </c>
      <c r="B2899" t="s">
        <v>103</v>
      </c>
      <c r="C2899" s="1">
        <v>0.29265089229829899</v>
      </c>
    </row>
    <row r="2900" spans="1:3" x14ac:dyDescent="0.25">
      <c r="A2900" t="s">
        <v>63</v>
      </c>
      <c r="B2900" t="s">
        <v>42</v>
      </c>
      <c r="C2900" s="1">
        <v>0.30508101835409401</v>
      </c>
    </row>
    <row r="2901" spans="1:3" x14ac:dyDescent="0.25">
      <c r="A2901" t="s">
        <v>63</v>
      </c>
      <c r="B2901" t="s">
        <v>64</v>
      </c>
      <c r="C2901" s="1">
        <v>0.31218643340534602</v>
      </c>
    </row>
    <row r="2902" spans="1:3" x14ac:dyDescent="0.25">
      <c r="A2902" t="s">
        <v>63</v>
      </c>
      <c r="B2902" t="s">
        <v>65</v>
      </c>
      <c r="C2902" s="1">
        <v>0.33336223061569698</v>
      </c>
    </row>
    <row r="2903" spans="1:3" x14ac:dyDescent="0.25">
      <c r="A2903" t="s">
        <v>63</v>
      </c>
      <c r="B2903" t="s">
        <v>66</v>
      </c>
      <c r="C2903" s="1">
        <v>0.32796815170927202</v>
      </c>
    </row>
    <row r="2904" spans="1:3" x14ac:dyDescent="0.25">
      <c r="A2904" t="s">
        <v>63</v>
      </c>
      <c r="B2904" t="s">
        <v>67</v>
      </c>
      <c r="C2904" s="1">
        <v>0.324303809146052</v>
      </c>
    </row>
    <row r="2905" spans="1:3" x14ac:dyDescent="0.25">
      <c r="A2905" t="s">
        <v>63</v>
      </c>
      <c r="B2905" t="s">
        <v>68</v>
      </c>
      <c r="C2905" s="1">
        <v>0.31734017129034903</v>
      </c>
    </row>
    <row r="2906" spans="1:3" x14ac:dyDescent="0.25">
      <c r="A2906" t="s">
        <v>63</v>
      </c>
      <c r="B2906" t="s">
        <v>69</v>
      </c>
      <c r="C2906" s="1">
        <v>0.29550689932793101</v>
      </c>
    </row>
    <row r="2907" spans="1:3" x14ac:dyDescent="0.25">
      <c r="A2907" t="s">
        <v>63</v>
      </c>
      <c r="B2907" t="s">
        <v>70</v>
      </c>
      <c r="C2907" s="1">
        <v>0.31641663179983498</v>
      </c>
    </row>
    <row r="2908" spans="1:3" x14ac:dyDescent="0.25">
      <c r="A2908" t="s">
        <v>63</v>
      </c>
      <c r="B2908" t="s">
        <v>71</v>
      </c>
      <c r="C2908" s="1">
        <v>0.30399199411425798</v>
      </c>
    </row>
    <row r="2909" spans="1:3" x14ac:dyDescent="0.25">
      <c r="A2909" t="s">
        <v>63</v>
      </c>
      <c r="B2909" t="s">
        <v>72</v>
      </c>
      <c r="C2909" s="1">
        <v>0.32051413444601701</v>
      </c>
    </row>
    <row r="2910" spans="1:3" x14ac:dyDescent="0.25">
      <c r="A2910" t="s">
        <v>63</v>
      </c>
      <c r="B2910" t="s">
        <v>73</v>
      </c>
      <c r="C2910" s="1">
        <v>0.29038563572346199</v>
      </c>
    </row>
    <row r="2911" spans="1:3" x14ac:dyDescent="0.25">
      <c r="A2911" t="s">
        <v>63</v>
      </c>
      <c r="B2911" t="s">
        <v>74</v>
      </c>
      <c r="C2911" s="1">
        <v>0.29099445658803902</v>
      </c>
    </row>
    <row r="2912" spans="1:3" x14ac:dyDescent="0.25">
      <c r="A2912" t="s">
        <v>63</v>
      </c>
      <c r="B2912" t="s">
        <v>75</v>
      </c>
      <c r="C2912" s="1">
        <v>0.31288346985478599</v>
      </c>
    </row>
    <row r="2913" spans="1:3" x14ac:dyDescent="0.25">
      <c r="A2913" t="s">
        <v>63</v>
      </c>
      <c r="B2913" t="s">
        <v>76</v>
      </c>
      <c r="C2913" s="1">
        <v>0.32243437686711302</v>
      </c>
    </row>
    <row r="2914" spans="1:3" x14ac:dyDescent="0.25">
      <c r="A2914" t="s">
        <v>63</v>
      </c>
      <c r="B2914" t="s">
        <v>77</v>
      </c>
      <c r="C2914" s="1">
        <v>0.305725238056829</v>
      </c>
    </row>
    <row r="2915" spans="1:3" x14ac:dyDescent="0.25">
      <c r="A2915" t="s">
        <v>63</v>
      </c>
      <c r="B2915" t="s">
        <v>78</v>
      </c>
      <c r="C2915" s="1">
        <v>0.30299344412343299</v>
      </c>
    </row>
    <row r="2916" spans="1:3" x14ac:dyDescent="0.25">
      <c r="A2916" t="s">
        <v>63</v>
      </c>
      <c r="B2916" t="s">
        <v>81</v>
      </c>
      <c r="C2916" s="1">
        <v>0.31121752587809798</v>
      </c>
    </row>
    <row r="2917" spans="1:3" x14ac:dyDescent="0.25">
      <c r="A2917" t="s">
        <v>63</v>
      </c>
      <c r="B2917" t="s">
        <v>83</v>
      </c>
      <c r="C2917" s="1">
        <v>0.29353004182663101</v>
      </c>
    </row>
    <row r="2918" spans="1:3" x14ac:dyDescent="0.25">
      <c r="A2918" t="s">
        <v>63</v>
      </c>
      <c r="B2918" t="s">
        <v>84</v>
      </c>
      <c r="C2918" s="1">
        <v>0.31689261973244198</v>
      </c>
    </row>
    <row r="2919" spans="1:3" x14ac:dyDescent="0.25">
      <c r="A2919" t="s">
        <v>63</v>
      </c>
      <c r="B2919" t="s">
        <v>85</v>
      </c>
      <c r="C2919" s="1">
        <v>0.30654483096885199</v>
      </c>
    </row>
    <row r="2920" spans="1:3" x14ac:dyDescent="0.25">
      <c r="A2920" t="s">
        <v>63</v>
      </c>
      <c r="B2920" t="s">
        <v>86</v>
      </c>
      <c r="C2920" s="1">
        <v>0.31519117743865299</v>
      </c>
    </row>
    <row r="2921" spans="1:3" x14ac:dyDescent="0.25">
      <c r="A2921" t="s">
        <v>63</v>
      </c>
      <c r="B2921" t="s">
        <v>88</v>
      </c>
      <c r="C2921" s="1">
        <v>0.32156736754602999</v>
      </c>
    </row>
    <row r="2922" spans="1:3" x14ac:dyDescent="0.25">
      <c r="A2922" t="s">
        <v>63</v>
      </c>
      <c r="B2922" t="s">
        <v>89</v>
      </c>
      <c r="C2922" s="1">
        <v>0.29149686262969399</v>
      </c>
    </row>
    <row r="2923" spans="1:3" x14ac:dyDescent="0.25">
      <c r="A2923" t="s">
        <v>63</v>
      </c>
      <c r="B2923" t="s">
        <v>92</v>
      </c>
      <c r="C2923" s="1">
        <v>0.31354839500427401</v>
      </c>
    </row>
    <row r="2924" spans="1:3" x14ac:dyDescent="0.25">
      <c r="A2924" t="s">
        <v>63</v>
      </c>
      <c r="B2924" t="s">
        <v>93</v>
      </c>
      <c r="C2924" s="1">
        <v>0.33708128608951099</v>
      </c>
    </row>
    <row r="2925" spans="1:3" x14ac:dyDescent="0.25">
      <c r="A2925" t="s">
        <v>63</v>
      </c>
      <c r="B2925" t="s">
        <v>94</v>
      </c>
      <c r="C2925" s="1">
        <v>0.31167884413609498</v>
      </c>
    </row>
    <row r="2926" spans="1:3" x14ac:dyDescent="0.25">
      <c r="A2926" t="s">
        <v>63</v>
      </c>
      <c r="B2926" t="s">
        <v>95</v>
      </c>
      <c r="C2926" s="1">
        <v>0.29641284232103299</v>
      </c>
    </row>
    <row r="2927" spans="1:3" x14ac:dyDescent="0.25">
      <c r="A2927" t="s">
        <v>63</v>
      </c>
      <c r="B2927" t="s">
        <v>96</v>
      </c>
      <c r="C2927" s="1">
        <v>0.29748940939222901</v>
      </c>
    </row>
    <row r="2928" spans="1:3" x14ac:dyDescent="0.25">
      <c r="A2928" t="s">
        <v>63</v>
      </c>
      <c r="B2928" t="s">
        <v>97</v>
      </c>
      <c r="C2928" s="1">
        <v>0.31187615000053398</v>
      </c>
    </row>
    <row r="2929" spans="1:3" x14ac:dyDescent="0.25">
      <c r="A2929" t="s">
        <v>63</v>
      </c>
      <c r="B2929" t="s">
        <v>98</v>
      </c>
      <c r="C2929" s="1">
        <v>0.29462202314396302</v>
      </c>
    </row>
    <row r="2930" spans="1:3" x14ac:dyDescent="0.25">
      <c r="A2930" t="s">
        <v>63</v>
      </c>
      <c r="B2930" t="s">
        <v>99</v>
      </c>
      <c r="C2930" s="1">
        <v>0.307344158222222</v>
      </c>
    </row>
    <row r="2931" spans="1:3" x14ac:dyDescent="0.25">
      <c r="A2931" t="s">
        <v>63</v>
      </c>
      <c r="B2931" t="s">
        <v>101</v>
      </c>
      <c r="C2931" s="1">
        <v>0.32019276619398801</v>
      </c>
    </row>
    <row r="2932" spans="1:3" x14ac:dyDescent="0.25">
      <c r="A2932" t="s">
        <v>63</v>
      </c>
      <c r="B2932" t="s">
        <v>102</v>
      </c>
      <c r="C2932" s="1">
        <v>0.31065657945886899</v>
      </c>
    </row>
    <row r="2933" spans="1:3" x14ac:dyDescent="0.25">
      <c r="A2933" t="s">
        <v>63</v>
      </c>
      <c r="B2933" t="s">
        <v>103</v>
      </c>
      <c r="C2933" s="1">
        <v>0.297246889896361</v>
      </c>
    </row>
    <row r="2934" spans="1:3" x14ac:dyDescent="0.25">
      <c r="A2934" t="s">
        <v>64</v>
      </c>
      <c r="B2934" t="s">
        <v>42</v>
      </c>
      <c r="C2934" s="1">
        <v>0.33250178906028</v>
      </c>
    </row>
    <row r="2935" spans="1:3" x14ac:dyDescent="0.25">
      <c r="A2935" t="s">
        <v>64</v>
      </c>
      <c r="B2935" t="s">
        <v>65</v>
      </c>
      <c r="C2935" s="1">
        <v>0.34438439235733598</v>
      </c>
    </row>
    <row r="2936" spans="1:3" x14ac:dyDescent="0.25">
      <c r="A2936" t="s">
        <v>64</v>
      </c>
      <c r="B2936" t="s">
        <v>66</v>
      </c>
      <c r="C2936" s="1">
        <v>0.34662247185785</v>
      </c>
    </row>
    <row r="2937" spans="1:3" x14ac:dyDescent="0.25">
      <c r="A2937" t="s">
        <v>64</v>
      </c>
      <c r="B2937" t="s">
        <v>67</v>
      </c>
      <c r="C2937" s="1">
        <v>0.34670263261013401</v>
      </c>
    </row>
    <row r="2938" spans="1:3" x14ac:dyDescent="0.25">
      <c r="A2938" t="s">
        <v>64</v>
      </c>
      <c r="B2938" t="s">
        <v>68</v>
      </c>
      <c r="C2938" s="1">
        <v>0.31217487296906099</v>
      </c>
    </row>
    <row r="2939" spans="1:3" x14ac:dyDescent="0.25">
      <c r="A2939" t="s">
        <v>64</v>
      </c>
      <c r="B2939" t="s">
        <v>69</v>
      </c>
      <c r="C2939" s="1">
        <v>0.33913625970231698</v>
      </c>
    </row>
    <row r="2940" spans="1:3" x14ac:dyDescent="0.25">
      <c r="A2940" t="s">
        <v>64</v>
      </c>
      <c r="B2940" t="s">
        <v>70</v>
      </c>
      <c r="C2940" s="1">
        <v>0.33558289374228201</v>
      </c>
    </row>
    <row r="2941" spans="1:3" x14ac:dyDescent="0.25">
      <c r="A2941" t="s">
        <v>64</v>
      </c>
      <c r="B2941" t="s">
        <v>71</v>
      </c>
      <c r="C2941" s="1">
        <v>0.30345748293108299</v>
      </c>
    </row>
    <row r="2942" spans="1:3" x14ac:dyDescent="0.25">
      <c r="A2942" t="s">
        <v>64</v>
      </c>
      <c r="B2942" t="s">
        <v>72</v>
      </c>
      <c r="C2942" s="1">
        <v>0.34552445076122201</v>
      </c>
    </row>
    <row r="2943" spans="1:3" x14ac:dyDescent="0.25">
      <c r="A2943" t="s">
        <v>64</v>
      </c>
      <c r="B2943" t="s">
        <v>73</v>
      </c>
      <c r="C2943" s="1">
        <v>0.337956944542815</v>
      </c>
    </row>
    <row r="2944" spans="1:3" x14ac:dyDescent="0.25">
      <c r="A2944" t="s">
        <v>64</v>
      </c>
      <c r="B2944" t="s">
        <v>74</v>
      </c>
      <c r="C2944" s="1">
        <v>0.32811324490958599</v>
      </c>
    </row>
    <row r="2945" spans="1:3" x14ac:dyDescent="0.25">
      <c r="A2945" t="s">
        <v>64</v>
      </c>
      <c r="B2945" t="s">
        <v>75</v>
      </c>
      <c r="C2945" s="1">
        <v>0.33497892365442</v>
      </c>
    </row>
    <row r="2946" spans="1:3" x14ac:dyDescent="0.25">
      <c r="A2946" t="s">
        <v>64</v>
      </c>
      <c r="B2946" t="s">
        <v>76</v>
      </c>
      <c r="C2946" s="1">
        <v>0.32232389125136901</v>
      </c>
    </row>
    <row r="2947" spans="1:3" x14ac:dyDescent="0.25">
      <c r="A2947" t="s">
        <v>64</v>
      </c>
      <c r="B2947" t="s">
        <v>77</v>
      </c>
      <c r="C2947" s="1">
        <v>0.31547989662173997</v>
      </c>
    </row>
    <row r="2948" spans="1:3" x14ac:dyDescent="0.25">
      <c r="A2948" t="s">
        <v>64</v>
      </c>
      <c r="B2948" t="s">
        <v>78</v>
      </c>
      <c r="C2948" s="1">
        <v>0.33522606293124002</v>
      </c>
    </row>
    <row r="2949" spans="1:3" x14ac:dyDescent="0.25">
      <c r="A2949" t="s">
        <v>64</v>
      </c>
      <c r="B2949" t="s">
        <v>80</v>
      </c>
      <c r="C2949" s="1">
        <v>0.33257452065155702</v>
      </c>
    </row>
    <row r="2950" spans="1:3" x14ac:dyDescent="0.25">
      <c r="A2950" t="s">
        <v>64</v>
      </c>
      <c r="B2950" t="s">
        <v>81</v>
      </c>
      <c r="C2950" s="1">
        <v>0.31238872176715998</v>
      </c>
    </row>
    <row r="2951" spans="1:3" x14ac:dyDescent="0.25">
      <c r="A2951" t="s">
        <v>64</v>
      </c>
      <c r="B2951" t="s">
        <v>83</v>
      </c>
      <c r="C2951" s="1">
        <v>0.32368221319818102</v>
      </c>
    </row>
    <row r="2952" spans="1:3" x14ac:dyDescent="0.25">
      <c r="A2952" t="s">
        <v>64</v>
      </c>
      <c r="B2952" t="s">
        <v>84</v>
      </c>
      <c r="C2952" s="1">
        <v>0.31057495662207102</v>
      </c>
    </row>
    <row r="2953" spans="1:3" x14ac:dyDescent="0.25">
      <c r="A2953" t="s">
        <v>64</v>
      </c>
      <c r="B2953" t="s">
        <v>85</v>
      </c>
      <c r="C2953" s="1">
        <v>0.33333593939045397</v>
      </c>
    </row>
    <row r="2954" spans="1:3" x14ac:dyDescent="0.25">
      <c r="A2954" t="s">
        <v>64</v>
      </c>
      <c r="B2954" t="s">
        <v>86</v>
      </c>
      <c r="C2954" s="1">
        <v>0.32681337937752802</v>
      </c>
    </row>
    <row r="2955" spans="1:3" x14ac:dyDescent="0.25">
      <c r="A2955" t="s">
        <v>64</v>
      </c>
      <c r="B2955" t="s">
        <v>88</v>
      </c>
      <c r="C2955" s="1">
        <v>0.33059553719254697</v>
      </c>
    </row>
    <row r="2956" spans="1:3" x14ac:dyDescent="0.25">
      <c r="A2956" t="s">
        <v>64</v>
      </c>
      <c r="B2956" t="s">
        <v>89</v>
      </c>
      <c r="C2956" s="1">
        <v>0.33617994183379502</v>
      </c>
    </row>
    <row r="2957" spans="1:3" x14ac:dyDescent="0.25">
      <c r="A2957" t="s">
        <v>64</v>
      </c>
      <c r="B2957" t="s">
        <v>90</v>
      </c>
      <c r="C2957" s="1">
        <v>0.31113096160373799</v>
      </c>
    </row>
    <row r="2958" spans="1:3" x14ac:dyDescent="0.25">
      <c r="A2958" t="s">
        <v>64</v>
      </c>
      <c r="B2958" t="s">
        <v>91</v>
      </c>
      <c r="C2958" s="1">
        <v>0.33612541861427297</v>
      </c>
    </row>
    <row r="2959" spans="1:3" x14ac:dyDescent="0.25">
      <c r="A2959" t="s">
        <v>64</v>
      </c>
      <c r="B2959" t="s">
        <v>92</v>
      </c>
      <c r="C2959" s="1">
        <v>0.31013578005324299</v>
      </c>
    </row>
    <row r="2960" spans="1:3" x14ac:dyDescent="0.25">
      <c r="A2960" t="s">
        <v>64</v>
      </c>
      <c r="B2960" t="s">
        <v>93</v>
      </c>
      <c r="C2960" s="1">
        <v>0.330871088690121</v>
      </c>
    </row>
    <row r="2961" spans="1:3" x14ac:dyDescent="0.25">
      <c r="A2961" t="s">
        <v>64</v>
      </c>
      <c r="B2961" t="s">
        <v>94</v>
      </c>
      <c r="C2961" s="1">
        <v>0.33371347406562302</v>
      </c>
    </row>
    <row r="2962" spans="1:3" x14ac:dyDescent="0.25">
      <c r="A2962" t="s">
        <v>64</v>
      </c>
      <c r="B2962" t="s">
        <v>95</v>
      </c>
      <c r="C2962" s="1">
        <v>0.32036737399551402</v>
      </c>
    </row>
    <row r="2963" spans="1:3" x14ac:dyDescent="0.25">
      <c r="A2963" t="s">
        <v>64</v>
      </c>
      <c r="B2963" t="s">
        <v>96</v>
      </c>
      <c r="C2963" s="1">
        <v>0.32068156567996398</v>
      </c>
    </row>
    <row r="2964" spans="1:3" x14ac:dyDescent="0.25">
      <c r="A2964" t="s">
        <v>64</v>
      </c>
      <c r="B2964" t="s">
        <v>97</v>
      </c>
      <c r="C2964" s="1">
        <v>0.32929945454852899</v>
      </c>
    </row>
    <row r="2965" spans="1:3" x14ac:dyDescent="0.25">
      <c r="A2965" t="s">
        <v>64</v>
      </c>
      <c r="B2965" t="s">
        <v>98</v>
      </c>
      <c r="C2965" s="1">
        <v>0.31879127393041901</v>
      </c>
    </row>
    <row r="2966" spans="1:3" x14ac:dyDescent="0.25">
      <c r="A2966" t="s">
        <v>64</v>
      </c>
      <c r="B2966" t="s">
        <v>99</v>
      </c>
      <c r="C2966" s="1">
        <v>0.32833080805364201</v>
      </c>
    </row>
    <row r="2967" spans="1:3" x14ac:dyDescent="0.25">
      <c r="A2967" t="s">
        <v>64</v>
      </c>
      <c r="B2967" t="s">
        <v>101</v>
      </c>
      <c r="C2967" s="1">
        <v>0.31673144523208702</v>
      </c>
    </row>
    <row r="2968" spans="1:3" x14ac:dyDescent="0.25">
      <c r="A2968" t="s">
        <v>64</v>
      </c>
      <c r="B2968" t="s">
        <v>102</v>
      </c>
      <c r="C2968" s="1">
        <v>0.31926064631189999</v>
      </c>
    </row>
    <row r="2969" spans="1:3" x14ac:dyDescent="0.25">
      <c r="A2969" t="s">
        <v>64</v>
      </c>
      <c r="B2969" t="s">
        <v>103</v>
      </c>
      <c r="C2969" s="1">
        <v>0.290712524817274</v>
      </c>
    </row>
    <row r="2970" spans="1:3" x14ac:dyDescent="0.25">
      <c r="A2970" t="s">
        <v>65</v>
      </c>
      <c r="B2970" t="s">
        <v>42</v>
      </c>
      <c r="C2970" s="1">
        <v>0.33041194921829298</v>
      </c>
    </row>
    <row r="2971" spans="1:3" x14ac:dyDescent="0.25">
      <c r="A2971" t="s">
        <v>65</v>
      </c>
      <c r="B2971" t="s">
        <v>66</v>
      </c>
      <c r="C2971" s="1">
        <v>0.34559468241568497</v>
      </c>
    </row>
    <row r="2972" spans="1:3" x14ac:dyDescent="0.25">
      <c r="A2972" t="s">
        <v>65</v>
      </c>
      <c r="B2972" t="s">
        <v>67</v>
      </c>
      <c r="C2972" s="1">
        <v>0.34591317617776601</v>
      </c>
    </row>
    <row r="2973" spans="1:3" x14ac:dyDescent="0.25">
      <c r="A2973" t="s">
        <v>65</v>
      </c>
      <c r="B2973" t="s">
        <v>68</v>
      </c>
      <c r="C2973" s="1">
        <v>0.32555551834567598</v>
      </c>
    </row>
    <row r="2974" spans="1:3" x14ac:dyDescent="0.25">
      <c r="A2974" t="s">
        <v>65</v>
      </c>
      <c r="B2974" t="s">
        <v>69</v>
      </c>
      <c r="C2974" s="1">
        <v>0.34276563581129399</v>
      </c>
    </row>
    <row r="2975" spans="1:3" x14ac:dyDescent="0.25">
      <c r="A2975" t="s">
        <v>65</v>
      </c>
      <c r="B2975" t="s">
        <v>70</v>
      </c>
      <c r="C2975" s="1">
        <v>0.33971804580085602</v>
      </c>
    </row>
    <row r="2976" spans="1:3" x14ac:dyDescent="0.25">
      <c r="A2976" t="s">
        <v>65</v>
      </c>
      <c r="B2976" t="s">
        <v>71</v>
      </c>
      <c r="C2976" s="1">
        <v>0.29586544020348998</v>
      </c>
    </row>
    <row r="2977" spans="1:3" x14ac:dyDescent="0.25">
      <c r="A2977" t="s">
        <v>65</v>
      </c>
      <c r="B2977" t="s">
        <v>72</v>
      </c>
      <c r="C2977" s="1">
        <v>0.34331781907154701</v>
      </c>
    </row>
    <row r="2978" spans="1:3" x14ac:dyDescent="0.25">
      <c r="A2978" t="s">
        <v>65</v>
      </c>
      <c r="B2978" t="s">
        <v>73</v>
      </c>
      <c r="C2978" s="1">
        <v>0.33818553021925002</v>
      </c>
    </row>
    <row r="2979" spans="1:3" x14ac:dyDescent="0.25">
      <c r="A2979" t="s">
        <v>65</v>
      </c>
      <c r="B2979" t="s">
        <v>74</v>
      </c>
      <c r="C2979" s="1">
        <v>0.32302214361399501</v>
      </c>
    </row>
    <row r="2980" spans="1:3" x14ac:dyDescent="0.25">
      <c r="A2980" t="s">
        <v>65</v>
      </c>
      <c r="B2980" t="s">
        <v>75</v>
      </c>
      <c r="C2980" s="1">
        <v>0.33782295936279999</v>
      </c>
    </row>
    <row r="2981" spans="1:3" x14ac:dyDescent="0.25">
      <c r="A2981" t="s">
        <v>65</v>
      </c>
      <c r="B2981" t="s">
        <v>76</v>
      </c>
      <c r="C2981" s="1">
        <v>0.34089898557566001</v>
      </c>
    </row>
    <row r="2982" spans="1:3" x14ac:dyDescent="0.25">
      <c r="A2982" t="s">
        <v>65</v>
      </c>
      <c r="B2982" t="s">
        <v>77</v>
      </c>
      <c r="C2982" s="1">
        <v>0.315136365156238</v>
      </c>
    </row>
    <row r="2983" spans="1:3" x14ac:dyDescent="0.25">
      <c r="A2983" t="s">
        <v>65</v>
      </c>
      <c r="B2983" t="s">
        <v>78</v>
      </c>
      <c r="C2983" s="1">
        <v>0.33821015141674299</v>
      </c>
    </row>
    <row r="2984" spans="1:3" x14ac:dyDescent="0.25">
      <c r="A2984" t="s">
        <v>65</v>
      </c>
      <c r="B2984" t="s">
        <v>80</v>
      </c>
      <c r="C2984" s="1">
        <v>0.32324203947041003</v>
      </c>
    </row>
    <row r="2985" spans="1:3" x14ac:dyDescent="0.25">
      <c r="A2985" t="s">
        <v>65</v>
      </c>
      <c r="B2985" t="s">
        <v>81</v>
      </c>
      <c r="C2985" s="1">
        <v>0.31818121969566199</v>
      </c>
    </row>
    <row r="2986" spans="1:3" x14ac:dyDescent="0.25">
      <c r="A2986" t="s">
        <v>65</v>
      </c>
      <c r="B2986" t="s">
        <v>83</v>
      </c>
      <c r="C2986" s="1">
        <v>0.31152960152231501</v>
      </c>
    </row>
    <row r="2987" spans="1:3" x14ac:dyDescent="0.25">
      <c r="A2987" t="s">
        <v>65</v>
      </c>
      <c r="B2987" t="s">
        <v>84</v>
      </c>
      <c r="C2987" s="1">
        <v>0.33233339970771503</v>
      </c>
    </row>
    <row r="2988" spans="1:3" x14ac:dyDescent="0.25">
      <c r="A2988" t="s">
        <v>65</v>
      </c>
      <c r="B2988" t="s">
        <v>85</v>
      </c>
      <c r="C2988" s="1">
        <v>0.332254151822439</v>
      </c>
    </row>
    <row r="2989" spans="1:3" x14ac:dyDescent="0.25">
      <c r="A2989" t="s">
        <v>65</v>
      </c>
      <c r="B2989" t="s">
        <v>86</v>
      </c>
      <c r="C2989" s="1">
        <v>0.33988848245043801</v>
      </c>
    </row>
    <row r="2990" spans="1:3" x14ac:dyDescent="0.25">
      <c r="A2990" t="s">
        <v>65</v>
      </c>
      <c r="B2990" t="s">
        <v>88</v>
      </c>
      <c r="C2990" s="1">
        <v>0.341900188762081</v>
      </c>
    </row>
    <row r="2991" spans="1:3" x14ac:dyDescent="0.25">
      <c r="A2991" t="s">
        <v>65</v>
      </c>
      <c r="B2991" t="s">
        <v>89</v>
      </c>
      <c r="C2991" s="1">
        <v>0.33807383999056001</v>
      </c>
    </row>
    <row r="2992" spans="1:3" x14ac:dyDescent="0.25">
      <c r="A2992" t="s">
        <v>65</v>
      </c>
      <c r="B2992" t="s">
        <v>90</v>
      </c>
      <c r="C2992" s="1">
        <v>0.29667336378584303</v>
      </c>
    </row>
    <row r="2993" spans="1:3" x14ac:dyDescent="0.25">
      <c r="A2993" t="s">
        <v>65</v>
      </c>
      <c r="B2993" t="s">
        <v>91</v>
      </c>
      <c r="C2993" s="1">
        <v>0.32862548954659299</v>
      </c>
    </row>
    <row r="2994" spans="1:3" x14ac:dyDescent="0.25">
      <c r="A2994" t="s">
        <v>65</v>
      </c>
      <c r="B2994" t="s">
        <v>92</v>
      </c>
      <c r="C2994" s="1">
        <v>0.31441897149099202</v>
      </c>
    </row>
    <row r="2995" spans="1:3" x14ac:dyDescent="0.25">
      <c r="A2995" t="s">
        <v>65</v>
      </c>
      <c r="B2995" t="s">
        <v>93</v>
      </c>
      <c r="C2995" s="1">
        <v>0.340352629819071</v>
      </c>
    </row>
    <row r="2996" spans="1:3" x14ac:dyDescent="0.25">
      <c r="A2996" t="s">
        <v>65</v>
      </c>
      <c r="B2996" t="s">
        <v>94</v>
      </c>
      <c r="C2996" s="1">
        <v>0.34282913924570502</v>
      </c>
    </row>
    <row r="2997" spans="1:3" x14ac:dyDescent="0.25">
      <c r="A2997" t="s">
        <v>65</v>
      </c>
      <c r="B2997" t="s">
        <v>95</v>
      </c>
      <c r="C2997" s="1">
        <v>0.32294456203592697</v>
      </c>
    </row>
    <row r="2998" spans="1:3" x14ac:dyDescent="0.25">
      <c r="A2998" t="s">
        <v>65</v>
      </c>
      <c r="B2998" t="s">
        <v>96</v>
      </c>
      <c r="C2998" s="1">
        <v>0.313839094979035</v>
      </c>
    </row>
    <row r="2999" spans="1:3" x14ac:dyDescent="0.25">
      <c r="A2999" t="s">
        <v>65</v>
      </c>
      <c r="B2999" t="s">
        <v>97</v>
      </c>
      <c r="C2999" s="1">
        <v>0.33726434390072901</v>
      </c>
    </row>
    <row r="3000" spans="1:3" x14ac:dyDescent="0.25">
      <c r="A3000" t="s">
        <v>65</v>
      </c>
      <c r="B3000" t="s">
        <v>98</v>
      </c>
      <c r="C3000" s="1">
        <v>0.31178302807196701</v>
      </c>
    </row>
    <row r="3001" spans="1:3" x14ac:dyDescent="0.25">
      <c r="A3001" t="s">
        <v>65</v>
      </c>
      <c r="B3001" t="s">
        <v>99</v>
      </c>
      <c r="C3001" s="1">
        <v>0.333376828929695</v>
      </c>
    </row>
    <row r="3002" spans="1:3" x14ac:dyDescent="0.25">
      <c r="A3002" t="s">
        <v>65</v>
      </c>
      <c r="B3002" t="s">
        <v>101</v>
      </c>
      <c r="C3002" s="1">
        <v>0.33220098763981198</v>
      </c>
    </row>
    <row r="3003" spans="1:3" x14ac:dyDescent="0.25">
      <c r="A3003" t="s">
        <v>65</v>
      </c>
      <c r="B3003" t="s">
        <v>102</v>
      </c>
      <c r="C3003" s="1">
        <v>0.32269647895724601</v>
      </c>
    </row>
    <row r="3004" spans="1:3" x14ac:dyDescent="0.25">
      <c r="A3004" t="s">
        <v>66</v>
      </c>
      <c r="B3004" t="s">
        <v>42</v>
      </c>
      <c r="C3004" s="1">
        <v>0.33230997993849198</v>
      </c>
    </row>
    <row r="3005" spans="1:3" x14ac:dyDescent="0.25">
      <c r="A3005" t="s">
        <v>66</v>
      </c>
      <c r="B3005" t="s">
        <v>67</v>
      </c>
      <c r="C3005" s="1">
        <v>0.34847477830592199</v>
      </c>
    </row>
    <row r="3006" spans="1:3" x14ac:dyDescent="0.25">
      <c r="A3006" t="s">
        <v>66</v>
      </c>
      <c r="B3006" t="s">
        <v>68</v>
      </c>
      <c r="C3006" s="1">
        <v>0.32101117356737402</v>
      </c>
    </row>
    <row r="3007" spans="1:3" x14ac:dyDescent="0.25">
      <c r="A3007" t="s">
        <v>66</v>
      </c>
      <c r="B3007" t="s">
        <v>69</v>
      </c>
      <c r="C3007" s="1">
        <v>0.34703530973673602</v>
      </c>
    </row>
    <row r="3008" spans="1:3" x14ac:dyDescent="0.25">
      <c r="A3008" t="s">
        <v>66</v>
      </c>
      <c r="B3008" t="s">
        <v>70</v>
      </c>
      <c r="C3008" s="1">
        <v>0.34102178510650899</v>
      </c>
    </row>
    <row r="3009" spans="1:3" x14ac:dyDescent="0.25">
      <c r="A3009" t="s">
        <v>66</v>
      </c>
      <c r="B3009" t="s">
        <v>71</v>
      </c>
      <c r="C3009" s="1">
        <v>0.29416241880955801</v>
      </c>
    </row>
    <row r="3010" spans="1:3" x14ac:dyDescent="0.25">
      <c r="A3010" t="s">
        <v>66</v>
      </c>
      <c r="B3010" t="s">
        <v>72</v>
      </c>
      <c r="C3010" s="1">
        <v>0.34516847124823502</v>
      </c>
    </row>
    <row r="3011" spans="1:3" x14ac:dyDescent="0.25">
      <c r="A3011" t="s">
        <v>66</v>
      </c>
      <c r="B3011" t="s">
        <v>73</v>
      </c>
      <c r="C3011" s="1">
        <v>0.34335875941567101</v>
      </c>
    </row>
    <row r="3012" spans="1:3" x14ac:dyDescent="0.25">
      <c r="A3012" t="s">
        <v>66</v>
      </c>
      <c r="B3012" t="s">
        <v>74</v>
      </c>
      <c r="C3012" s="1">
        <v>0.32684452113286899</v>
      </c>
    </row>
    <row r="3013" spans="1:3" x14ac:dyDescent="0.25">
      <c r="A3013" t="s">
        <v>66</v>
      </c>
      <c r="B3013" t="s">
        <v>75</v>
      </c>
      <c r="C3013" s="1">
        <v>0.33903530154674999</v>
      </c>
    </row>
    <row r="3014" spans="1:3" x14ac:dyDescent="0.25">
      <c r="A3014" t="s">
        <v>66</v>
      </c>
      <c r="B3014" t="s">
        <v>76</v>
      </c>
      <c r="C3014" s="1">
        <v>0.33691870294346099</v>
      </c>
    </row>
    <row r="3015" spans="1:3" x14ac:dyDescent="0.25">
      <c r="A3015" t="s">
        <v>66</v>
      </c>
      <c r="B3015" t="s">
        <v>77</v>
      </c>
      <c r="C3015" s="1">
        <v>0.31440670344378402</v>
      </c>
    </row>
    <row r="3016" spans="1:3" x14ac:dyDescent="0.25">
      <c r="A3016" t="s">
        <v>66</v>
      </c>
      <c r="B3016" t="s">
        <v>78</v>
      </c>
      <c r="C3016" s="1">
        <v>0.34054763393819099</v>
      </c>
    </row>
    <row r="3017" spans="1:3" x14ac:dyDescent="0.25">
      <c r="A3017" t="s">
        <v>66</v>
      </c>
      <c r="B3017" t="s">
        <v>80</v>
      </c>
      <c r="C3017" s="1">
        <v>0.32955134489660098</v>
      </c>
    </row>
    <row r="3018" spans="1:3" x14ac:dyDescent="0.25">
      <c r="A3018" t="s">
        <v>66</v>
      </c>
      <c r="B3018" t="s">
        <v>81</v>
      </c>
      <c r="C3018" s="1">
        <v>0.31499468891425397</v>
      </c>
    </row>
    <row r="3019" spans="1:3" x14ac:dyDescent="0.25">
      <c r="A3019" t="s">
        <v>66</v>
      </c>
      <c r="B3019" t="s">
        <v>83</v>
      </c>
      <c r="C3019" s="1">
        <v>0.31483406661374802</v>
      </c>
    </row>
    <row r="3020" spans="1:3" x14ac:dyDescent="0.25">
      <c r="A3020" t="s">
        <v>66</v>
      </c>
      <c r="B3020" t="s">
        <v>84</v>
      </c>
      <c r="C3020" s="1">
        <v>0.32703961325778003</v>
      </c>
    </row>
    <row r="3021" spans="1:3" x14ac:dyDescent="0.25">
      <c r="A3021" t="s">
        <v>66</v>
      </c>
      <c r="B3021" t="s">
        <v>85</v>
      </c>
      <c r="C3021" s="1">
        <v>0.33480078176613498</v>
      </c>
    </row>
    <row r="3022" spans="1:3" x14ac:dyDescent="0.25">
      <c r="A3022" t="s">
        <v>66</v>
      </c>
      <c r="B3022" t="s">
        <v>86</v>
      </c>
      <c r="C3022" s="1">
        <v>0.33779998223437502</v>
      </c>
    </row>
    <row r="3023" spans="1:3" x14ac:dyDescent="0.25">
      <c r="A3023" t="s">
        <v>66</v>
      </c>
      <c r="B3023" t="s">
        <v>88</v>
      </c>
      <c r="C3023" s="1">
        <v>0.339247014076687</v>
      </c>
    </row>
    <row r="3024" spans="1:3" x14ac:dyDescent="0.25">
      <c r="A3024" t="s">
        <v>66</v>
      </c>
      <c r="B3024" t="s">
        <v>89</v>
      </c>
      <c r="C3024" s="1">
        <v>0.34267703666850202</v>
      </c>
    </row>
    <row r="3025" spans="1:3" x14ac:dyDescent="0.25">
      <c r="A3025" t="s">
        <v>66</v>
      </c>
      <c r="B3025" t="s">
        <v>90</v>
      </c>
      <c r="C3025" s="1">
        <v>0.29940366165892701</v>
      </c>
    </row>
    <row r="3026" spans="1:3" x14ac:dyDescent="0.25">
      <c r="A3026" t="s">
        <v>66</v>
      </c>
      <c r="B3026" t="s">
        <v>91</v>
      </c>
      <c r="C3026" s="1">
        <v>0.33580674954096101</v>
      </c>
    </row>
    <row r="3027" spans="1:3" x14ac:dyDescent="0.25">
      <c r="A3027" t="s">
        <v>66</v>
      </c>
      <c r="B3027" t="s">
        <v>92</v>
      </c>
      <c r="C3027" s="1">
        <v>0.31135721133503702</v>
      </c>
    </row>
    <row r="3028" spans="1:3" x14ac:dyDescent="0.25">
      <c r="A3028" t="s">
        <v>66</v>
      </c>
      <c r="B3028" t="s">
        <v>93</v>
      </c>
      <c r="C3028" s="1">
        <v>0.33657354390219402</v>
      </c>
    </row>
    <row r="3029" spans="1:3" x14ac:dyDescent="0.25">
      <c r="A3029" t="s">
        <v>66</v>
      </c>
      <c r="B3029" t="s">
        <v>94</v>
      </c>
      <c r="C3029" s="1">
        <v>0.34462335252000897</v>
      </c>
    </row>
    <row r="3030" spans="1:3" x14ac:dyDescent="0.25">
      <c r="A3030" t="s">
        <v>66</v>
      </c>
      <c r="B3030" t="s">
        <v>95</v>
      </c>
      <c r="C3030" s="1">
        <v>0.32348692367936499</v>
      </c>
    </row>
    <row r="3031" spans="1:3" x14ac:dyDescent="0.25">
      <c r="A3031" t="s">
        <v>66</v>
      </c>
      <c r="B3031" t="s">
        <v>96</v>
      </c>
      <c r="C3031" s="1">
        <v>0.315528777094017</v>
      </c>
    </row>
    <row r="3032" spans="1:3" x14ac:dyDescent="0.25">
      <c r="A3032" t="s">
        <v>66</v>
      </c>
      <c r="B3032" t="s">
        <v>97</v>
      </c>
      <c r="C3032" s="1">
        <v>0.33821364090780798</v>
      </c>
    </row>
    <row r="3033" spans="1:3" x14ac:dyDescent="0.25">
      <c r="A3033" t="s">
        <v>66</v>
      </c>
      <c r="B3033" t="s">
        <v>98</v>
      </c>
      <c r="C3033" s="1">
        <v>0.31345686343809098</v>
      </c>
    </row>
    <row r="3034" spans="1:3" x14ac:dyDescent="0.25">
      <c r="A3034" t="s">
        <v>66</v>
      </c>
      <c r="B3034" t="s">
        <v>99</v>
      </c>
      <c r="C3034" s="1">
        <v>0.33392083232084502</v>
      </c>
    </row>
    <row r="3035" spans="1:3" x14ac:dyDescent="0.25">
      <c r="A3035" t="s">
        <v>66</v>
      </c>
      <c r="B3035" t="s">
        <v>101</v>
      </c>
      <c r="C3035" s="1">
        <v>0.32769068553504599</v>
      </c>
    </row>
    <row r="3036" spans="1:3" x14ac:dyDescent="0.25">
      <c r="A3036" t="s">
        <v>66</v>
      </c>
      <c r="B3036" t="s">
        <v>102</v>
      </c>
      <c r="C3036" s="1">
        <v>0.32120964959213999</v>
      </c>
    </row>
    <row r="3037" spans="1:3" x14ac:dyDescent="0.25">
      <c r="A3037" t="s">
        <v>67</v>
      </c>
      <c r="B3037" t="s">
        <v>42</v>
      </c>
      <c r="C3037" s="1">
        <v>0.33641354948422197</v>
      </c>
    </row>
    <row r="3038" spans="1:3" x14ac:dyDescent="0.25">
      <c r="A3038" t="s">
        <v>67</v>
      </c>
      <c r="B3038" t="s">
        <v>68</v>
      </c>
      <c r="C3038" s="1">
        <v>0.32155816001370102</v>
      </c>
    </row>
    <row r="3039" spans="1:3" x14ac:dyDescent="0.25">
      <c r="A3039" t="s">
        <v>67</v>
      </c>
      <c r="B3039" t="s">
        <v>69</v>
      </c>
      <c r="C3039" s="1">
        <v>0.34781540936977601</v>
      </c>
    </row>
    <row r="3040" spans="1:3" x14ac:dyDescent="0.25">
      <c r="A3040" t="s">
        <v>67</v>
      </c>
      <c r="B3040" t="s">
        <v>70</v>
      </c>
      <c r="C3040" s="1">
        <v>0.34304204990057402</v>
      </c>
    </row>
    <row r="3041" spans="1:3" x14ac:dyDescent="0.25">
      <c r="A3041" t="s">
        <v>67</v>
      </c>
      <c r="B3041" t="s">
        <v>71</v>
      </c>
      <c r="C3041" s="1">
        <v>0.30361427405171298</v>
      </c>
    </row>
    <row r="3042" spans="1:3" x14ac:dyDescent="0.25">
      <c r="A3042" t="s">
        <v>67</v>
      </c>
      <c r="B3042" t="s">
        <v>72</v>
      </c>
      <c r="C3042" s="1">
        <v>0.34621688708882398</v>
      </c>
    </row>
    <row r="3043" spans="1:3" x14ac:dyDescent="0.25">
      <c r="A3043" t="s">
        <v>67</v>
      </c>
      <c r="B3043" t="s">
        <v>73</v>
      </c>
      <c r="C3043" s="1">
        <v>0.34625241328144502</v>
      </c>
    </row>
    <row r="3044" spans="1:3" x14ac:dyDescent="0.25">
      <c r="A3044" t="s">
        <v>67</v>
      </c>
      <c r="B3044" t="s">
        <v>74</v>
      </c>
      <c r="C3044" s="1">
        <v>0.333871438645718</v>
      </c>
    </row>
    <row r="3045" spans="1:3" x14ac:dyDescent="0.25">
      <c r="A3045" t="s">
        <v>67</v>
      </c>
      <c r="B3045" t="s">
        <v>75</v>
      </c>
      <c r="C3045" s="1">
        <v>0.34187824962392799</v>
      </c>
    </row>
    <row r="3046" spans="1:3" x14ac:dyDescent="0.25">
      <c r="A3046" t="s">
        <v>67</v>
      </c>
      <c r="B3046" t="s">
        <v>76</v>
      </c>
      <c r="C3046" s="1">
        <v>0.33262442473231402</v>
      </c>
    </row>
    <row r="3047" spans="1:3" x14ac:dyDescent="0.25">
      <c r="A3047" t="s">
        <v>67</v>
      </c>
      <c r="B3047" t="s">
        <v>77</v>
      </c>
      <c r="C3047" s="1">
        <v>0.31997114453444297</v>
      </c>
    </row>
    <row r="3048" spans="1:3" x14ac:dyDescent="0.25">
      <c r="A3048" t="s">
        <v>67</v>
      </c>
      <c r="B3048" t="s">
        <v>78</v>
      </c>
      <c r="C3048" s="1">
        <v>0.34204996208586003</v>
      </c>
    </row>
    <row r="3049" spans="1:3" x14ac:dyDescent="0.25">
      <c r="A3049" t="s">
        <v>67</v>
      </c>
      <c r="B3049" t="s">
        <v>80</v>
      </c>
      <c r="C3049" s="1">
        <v>0.336938790914175</v>
      </c>
    </row>
    <row r="3050" spans="1:3" x14ac:dyDescent="0.25">
      <c r="A3050" t="s">
        <v>67</v>
      </c>
      <c r="B3050" t="s">
        <v>81</v>
      </c>
      <c r="C3050" s="1">
        <v>0.319164969812536</v>
      </c>
    </row>
    <row r="3051" spans="1:3" x14ac:dyDescent="0.25">
      <c r="A3051" t="s">
        <v>67</v>
      </c>
      <c r="B3051" t="s">
        <v>83</v>
      </c>
      <c r="C3051" s="1">
        <v>0.32517026837792901</v>
      </c>
    </row>
    <row r="3052" spans="1:3" x14ac:dyDescent="0.25">
      <c r="A3052" t="s">
        <v>67</v>
      </c>
      <c r="B3052" t="s">
        <v>84</v>
      </c>
      <c r="C3052" s="1">
        <v>0.32279403056613298</v>
      </c>
    </row>
    <row r="3053" spans="1:3" x14ac:dyDescent="0.25">
      <c r="A3053" t="s">
        <v>67</v>
      </c>
      <c r="B3053" t="s">
        <v>85</v>
      </c>
      <c r="C3053" s="1">
        <v>0.33938509983357801</v>
      </c>
    </row>
    <row r="3054" spans="1:3" x14ac:dyDescent="0.25">
      <c r="A3054" t="s">
        <v>67</v>
      </c>
      <c r="B3054" t="s">
        <v>86</v>
      </c>
      <c r="C3054" s="1">
        <v>0.33383830359295302</v>
      </c>
    </row>
    <row r="3055" spans="1:3" x14ac:dyDescent="0.25">
      <c r="A3055" t="s">
        <v>67</v>
      </c>
      <c r="B3055" t="s">
        <v>88</v>
      </c>
      <c r="C3055" s="1">
        <v>0.33974321078129599</v>
      </c>
    </row>
    <row r="3056" spans="1:3" x14ac:dyDescent="0.25">
      <c r="A3056" t="s">
        <v>67</v>
      </c>
      <c r="B3056" t="s">
        <v>89</v>
      </c>
      <c r="C3056" s="1">
        <v>0.34458709576933599</v>
      </c>
    </row>
    <row r="3057" spans="1:3" x14ac:dyDescent="0.25">
      <c r="A3057" t="s">
        <v>67</v>
      </c>
      <c r="B3057" t="s">
        <v>90</v>
      </c>
      <c r="C3057" s="1">
        <v>0.31141460504427498</v>
      </c>
    </row>
    <row r="3058" spans="1:3" x14ac:dyDescent="0.25">
      <c r="A3058" t="s">
        <v>67</v>
      </c>
      <c r="B3058" t="s">
        <v>91</v>
      </c>
      <c r="C3058" s="1">
        <v>0.34196359615345201</v>
      </c>
    </row>
    <row r="3059" spans="1:3" x14ac:dyDescent="0.25">
      <c r="A3059" t="s">
        <v>67</v>
      </c>
      <c r="B3059" t="s">
        <v>92</v>
      </c>
      <c r="C3059" s="1">
        <v>0.314786562442955</v>
      </c>
    </row>
    <row r="3060" spans="1:3" x14ac:dyDescent="0.25">
      <c r="A3060" t="s">
        <v>67</v>
      </c>
      <c r="B3060" t="s">
        <v>93</v>
      </c>
      <c r="C3060" s="1">
        <v>0.33636246763837602</v>
      </c>
    </row>
    <row r="3061" spans="1:3" x14ac:dyDescent="0.25">
      <c r="A3061" t="s">
        <v>67</v>
      </c>
      <c r="B3061" t="s">
        <v>94</v>
      </c>
      <c r="C3061" s="1">
        <v>0.34442091848159001</v>
      </c>
    </row>
    <row r="3062" spans="1:3" x14ac:dyDescent="0.25">
      <c r="A3062" t="s">
        <v>67</v>
      </c>
      <c r="B3062" t="s">
        <v>95</v>
      </c>
      <c r="C3062" s="1">
        <v>0.32830682834284203</v>
      </c>
    </row>
    <row r="3063" spans="1:3" x14ac:dyDescent="0.25">
      <c r="A3063" t="s">
        <v>67</v>
      </c>
      <c r="B3063" t="s">
        <v>96</v>
      </c>
      <c r="C3063" s="1">
        <v>0.32456478319870202</v>
      </c>
    </row>
    <row r="3064" spans="1:3" x14ac:dyDescent="0.25">
      <c r="A3064" t="s">
        <v>67</v>
      </c>
      <c r="B3064" t="s">
        <v>97</v>
      </c>
      <c r="C3064" s="1">
        <v>0.33907603056253599</v>
      </c>
    </row>
    <row r="3065" spans="1:3" x14ac:dyDescent="0.25">
      <c r="A3065" t="s">
        <v>67</v>
      </c>
      <c r="B3065" t="s">
        <v>98</v>
      </c>
      <c r="C3065" s="1">
        <v>0.32233246510845298</v>
      </c>
    </row>
    <row r="3066" spans="1:3" x14ac:dyDescent="0.25">
      <c r="A3066" t="s">
        <v>67</v>
      </c>
      <c r="B3066" t="s">
        <v>99</v>
      </c>
      <c r="C3066" s="1">
        <v>0.335777742031794</v>
      </c>
    </row>
    <row r="3067" spans="1:3" x14ac:dyDescent="0.25">
      <c r="A3067" t="s">
        <v>67</v>
      </c>
      <c r="B3067" t="s">
        <v>101</v>
      </c>
      <c r="C3067" s="1">
        <v>0.32688708327833998</v>
      </c>
    </row>
    <row r="3068" spans="1:3" x14ac:dyDescent="0.25">
      <c r="A3068" t="s">
        <v>67</v>
      </c>
      <c r="B3068" t="s">
        <v>102</v>
      </c>
      <c r="C3068" s="1">
        <v>0.325598446560602</v>
      </c>
    </row>
    <row r="3069" spans="1:3" x14ac:dyDescent="0.25">
      <c r="A3069" t="s">
        <v>67</v>
      </c>
      <c r="B3069" t="s">
        <v>103</v>
      </c>
      <c r="C3069" s="1">
        <v>0.28900655767861899</v>
      </c>
    </row>
    <row r="3070" spans="1:3" x14ac:dyDescent="0.25">
      <c r="A3070" t="s">
        <v>68</v>
      </c>
      <c r="B3070" t="s">
        <v>42</v>
      </c>
      <c r="C3070" s="1">
        <v>0.297170155346621</v>
      </c>
    </row>
    <row r="3071" spans="1:3" x14ac:dyDescent="0.25">
      <c r="A3071" t="s">
        <v>68</v>
      </c>
      <c r="B3071" t="s">
        <v>69</v>
      </c>
      <c r="C3071" s="1">
        <v>0.29576095298335803</v>
      </c>
    </row>
    <row r="3072" spans="1:3" x14ac:dyDescent="0.25">
      <c r="A3072" t="s">
        <v>68</v>
      </c>
      <c r="B3072" t="s">
        <v>70</v>
      </c>
      <c r="C3072" s="1">
        <v>0.31290739197760198</v>
      </c>
    </row>
    <row r="3073" spans="1:3" x14ac:dyDescent="0.25">
      <c r="A3073" t="s">
        <v>68</v>
      </c>
      <c r="B3073" t="s">
        <v>71</v>
      </c>
      <c r="C3073" s="1">
        <v>0.31188216695230703</v>
      </c>
    </row>
    <row r="3074" spans="1:3" x14ac:dyDescent="0.25">
      <c r="A3074" t="s">
        <v>68</v>
      </c>
      <c r="B3074" t="s">
        <v>72</v>
      </c>
      <c r="C3074" s="1">
        <v>0.31726611316652198</v>
      </c>
    </row>
    <row r="3075" spans="1:3" x14ac:dyDescent="0.25">
      <c r="A3075" t="s">
        <v>68</v>
      </c>
      <c r="B3075" t="s">
        <v>75</v>
      </c>
      <c r="C3075" s="1">
        <v>0.303972955201747</v>
      </c>
    </row>
    <row r="3076" spans="1:3" x14ac:dyDescent="0.25">
      <c r="A3076" t="s">
        <v>68</v>
      </c>
      <c r="B3076" t="s">
        <v>76</v>
      </c>
      <c r="C3076" s="1">
        <v>0.31877192420393802</v>
      </c>
    </row>
    <row r="3077" spans="1:3" x14ac:dyDescent="0.25">
      <c r="A3077" t="s">
        <v>68</v>
      </c>
      <c r="B3077" t="s">
        <v>77</v>
      </c>
      <c r="C3077" s="1">
        <v>0.30359829315009401</v>
      </c>
    </row>
    <row r="3078" spans="1:3" x14ac:dyDescent="0.25">
      <c r="A3078" t="s">
        <v>68</v>
      </c>
      <c r="B3078" t="s">
        <v>78</v>
      </c>
      <c r="C3078" s="1">
        <v>0.30388571846325402</v>
      </c>
    </row>
    <row r="3079" spans="1:3" x14ac:dyDescent="0.25">
      <c r="A3079" t="s">
        <v>68</v>
      </c>
      <c r="B3079" t="s">
        <v>81</v>
      </c>
      <c r="C3079" s="1">
        <v>0.30556390623648999</v>
      </c>
    </row>
    <row r="3080" spans="1:3" x14ac:dyDescent="0.25">
      <c r="A3080" t="s">
        <v>68</v>
      </c>
      <c r="B3080" t="s">
        <v>83</v>
      </c>
      <c r="C3080" s="1">
        <v>0.29816077780948103</v>
      </c>
    </row>
    <row r="3081" spans="1:3" x14ac:dyDescent="0.25">
      <c r="A3081" t="s">
        <v>68</v>
      </c>
      <c r="B3081" t="s">
        <v>84</v>
      </c>
      <c r="C3081" s="1">
        <v>0.314910764294073</v>
      </c>
    </row>
    <row r="3082" spans="1:3" x14ac:dyDescent="0.25">
      <c r="A3082" t="s">
        <v>68</v>
      </c>
      <c r="B3082" t="s">
        <v>85</v>
      </c>
      <c r="C3082" s="1">
        <v>0.30116925161743502</v>
      </c>
    </row>
    <row r="3083" spans="1:3" x14ac:dyDescent="0.25">
      <c r="A3083" t="s">
        <v>68</v>
      </c>
      <c r="B3083" t="s">
        <v>86</v>
      </c>
      <c r="C3083" s="1">
        <v>0.31088087110476798</v>
      </c>
    </row>
    <row r="3084" spans="1:3" x14ac:dyDescent="0.25">
      <c r="A3084" t="s">
        <v>68</v>
      </c>
      <c r="B3084" t="s">
        <v>87</v>
      </c>
      <c r="C3084" s="1">
        <v>0.29707717687186402</v>
      </c>
    </row>
    <row r="3085" spans="1:3" x14ac:dyDescent="0.25">
      <c r="A3085" t="s">
        <v>68</v>
      </c>
      <c r="B3085" t="s">
        <v>88</v>
      </c>
      <c r="C3085" s="1">
        <v>0.30871585306590799</v>
      </c>
    </row>
    <row r="3086" spans="1:3" x14ac:dyDescent="0.25">
      <c r="A3086" t="s">
        <v>68</v>
      </c>
      <c r="B3086" t="s">
        <v>89</v>
      </c>
      <c r="C3086" s="1">
        <v>0.29319137218096603</v>
      </c>
    </row>
    <row r="3087" spans="1:3" x14ac:dyDescent="0.25">
      <c r="A3087" t="s">
        <v>68</v>
      </c>
      <c r="B3087" t="s">
        <v>90</v>
      </c>
      <c r="C3087" s="1">
        <v>0.29486690892251899</v>
      </c>
    </row>
    <row r="3088" spans="1:3" x14ac:dyDescent="0.25">
      <c r="A3088" t="s">
        <v>68</v>
      </c>
      <c r="B3088" t="s">
        <v>92</v>
      </c>
      <c r="C3088" s="1">
        <v>0.309845416038663</v>
      </c>
    </row>
    <row r="3089" spans="1:3" x14ac:dyDescent="0.25">
      <c r="A3089" t="s">
        <v>68</v>
      </c>
      <c r="B3089" t="s">
        <v>93</v>
      </c>
      <c r="C3089" s="1">
        <v>0.32995353704100999</v>
      </c>
    </row>
    <row r="3090" spans="1:3" x14ac:dyDescent="0.25">
      <c r="A3090" t="s">
        <v>68</v>
      </c>
      <c r="B3090" t="s">
        <v>94</v>
      </c>
      <c r="C3090" s="1">
        <v>0.31226600649270397</v>
      </c>
    </row>
    <row r="3091" spans="1:3" x14ac:dyDescent="0.25">
      <c r="A3091" t="s">
        <v>68</v>
      </c>
      <c r="B3091" t="s">
        <v>95</v>
      </c>
      <c r="C3091" s="1">
        <v>0.29620686589797901</v>
      </c>
    </row>
    <row r="3092" spans="1:3" x14ac:dyDescent="0.25">
      <c r="A3092" t="s">
        <v>68</v>
      </c>
      <c r="B3092" t="s">
        <v>96</v>
      </c>
      <c r="C3092" s="1">
        <v>0.30078411494377499</v>
      </c>
    </row>
    <row r="3093" spans="1:3" x14ac:dyDescent="0.25">
      <c r="A3093" t="s">
        <v>68</v>
      </c>
      <c r="B3093" t="s">
        <v>97</v>
      </c>
      <c r="C3093" s="1">
        <v>0.31502017932149001</v>
      </c>
    </row>
    <row r="3094" spans="1:3" x14ac:dyDescent="0.25">
      <c r="A3094" t="s">
        <v>68</v>
      </c>
      <c r="B3094" t="s">
        <v>98</v>
      </c>
      <c r="C3094" s="1">
        <v>0.295778509708299</v>
      </c>
    </row>
    <row r="3095" spans="1:3" x14ac:dyDescent="0.25">
      <c r="A3095" t="s">
        <v>68</v>
      </c>
      <c r="B3095" t="s">
        <v>99</v>
      </c>
      <c r="C3095" s="1">
        <v>0.297754389904896</v>
      </c>
    </row>
    <row r="3096" spans="1:3" x14ac:dyDescent="0.25">
      <c r="A3096" t="s">
        <v>68</v>
      </c>
      <c r="B3096" t="s">
        <v>101</v>
      </c>
      <c r="C3096" s="1">
        <v>0.307634906653868</v>
      </c>
    </row>
    <row r="3097" spans="1:3" x14ac:dyDescent="0.25">
      <c r="A3097" t="s">
        <v>68</v>
      </c>
      <c r="B3097" t="s">
        <v>102</v>
      </c>
      <c r="C3097" s="1">
        <v>0.30607283467853602</v>
      </c>
    </row>
    <row r="3098" spans="1:3" x14ac:dyDescent="0.25">
      <c r="A3098" t="s">
        <v>68</v>
      </c>
      <c r="B3098" t="s">
        <v>103</v>
      </c>
      <c r="C3098" s="1">
        <v>0.31106335007625002</v>
      </c>
    </row>
    <row r="3099" spans="1:3" x14ac:dyDescent="0.25">
      <c r="A3099" t="s">
        <v>69</v>
      </c>
      <c r="B3099" t="s">
        <v>42</v>
      </c>
      <c r="C3099" s="1">
        <v>0.32318536133922798</v>
      </c>
    </row>
    <row r="3100" spans="1:3" x14ac:dyDescent="0.25">
      <c r="A3100" t="s">
        <v>69</v>
      </c>
      <c r="B3100" t="s">
        <v>70</v>
      </c>
      <c r="C3100" s="1">
        <v>0.33689581705570698</v>
      </c>
    </row>
    <row r="3101" spans="1:3" x14ac:dyDescent="0.25">
      <c r="A3101" t="s">
        <v>69</v>
      </c>
      <c r="B3101" t="s">
        <v>71</v>
      </c>
      <c r="C3101" s="1">
        <v>0.288990615821063</v>
      </c>
    </row>
    <row r="3102" spans="1:3" x14ac:dyDescent="0.25">
      <c r="A3102" t="s">
        <v>69</v>
      </c>
      <c r="B3102" t="s">
        <v>72</v>
      </c>
      <c r="C3102" s="1">
        <v>0.34643270323403802</v>
      </c>
    </row>
    <row r="3103" spans="1:3" x14ac:dyDescent="0.25">
      <c r="A3103" t="s">
        <v>69</v>
      </c>
      <c r="B3103" t="s">
        <v>73</v>
      </c>
      <c r="C3103" s="1">
        <v>0.33742344683022801</v>
      </c>
    </row>
    <row r="3104" spans="1:3" x14ac:dyDescent="0.25">
      <c r="A3104" t="s">
        <v>69</v>
      </c>
      <c r="B3104" t="s">
        <v>74</v>
      </c>
      <c r="C3104" s="1">
        <v>0.32370795996421797</v>
      </c>
    </row>
    <row r="3105" spans="1:3" x14ac:dyDescent="0.25">
      <c r="A3105" t="s">
        <v>69</v>
      </c>
      <c r="B3105" t="s">
        <v>75</v>
      </c>
      <c r="C3105" s="1">
        <v>0.32938396964462202</v>
      </c>
    </row>
    <row r="3106" spans="1:3" x14ac:dyDescent="0.25">
      <c r="A3106" t="s">
        <v>69</v>
      </c>
      <c r="B3106" t="s">
        <v>76</v>
      </c>
      <c r="C3106" s="1">
        <v>0.30675119250898902</v>
      </c>
    </row>
    <row r="3107" spans="1:3" x14ac:dyDescent="0.25">
      <c r="A3107" t="s">
        <v>69</v>
      </c>
      <c r="B3107" t="s">
        <v>77</v>
      </c>
      <c r="C3107" s="1">
        <v>0.304682061855922</v>
      </c>
    </row>
    <row r="3108" spans="1:3" x14ac:dyDescent="0.25">
      <c r="A3108" t="s">
        <v>69</v>
      </c>
      <c r="B3108" t="s">
        <v>78</v>
      </c>
      <c r="C3108" s="1">
        <v>0.327715674076557</v>
      </c>
    </row>
    <row r="3109" spans="1:3" x14ac:dyDescent="0.25">
      <c r="A3109" t="s">
        <v>69</v>
      </c>
      <c r="B3109" t="s">
        <v>80</v>
      </c>
      <c r="C3109" s="1">
        <v>0.33254520516199099</v>
      </c>
    </row>
    <row r="3110" spans="1:3" x14ac:dyDescent="0.25">
      <c r="A3110" t="s">
        <v>69</v>
      </c>
      <c r="B3110" t="s">
        <v>81</v>
      </c>
      <c r="C3110" s="1">
        <v>0.29346292533698498</v>
      </c>
    </row>
    <row r="3111" spans="1:3" x14ac:dyDescent="0.25">
      <c r="A3111" t="s">
        <v>69</v>
      </c>
      <c r="B3111" t="s">
        <v>83</v>
      </c>
      <c r="C3111" s="1">
        <v>0.31715033137791598</v>
      </c>
    </row>
    <row r="3112" spans="1:3" x14ac:dyDescent="0.25">
      <c r="A3112" t="s">
        <v>69</v>
      </c>
      <c r="B3112" t="s">
        <v>84</v>
      </c>
      <c r="C3112" s="1">
        <v>0.29549965159756297</v>
      </c>
    </row>
    <row r="3113" spans="1:3" x14ac:dyDescent="0.25">
      <c r="A3113" t="s">
        <v>69</v>
      </c>
      <c r="B3113" t="s">
        <v>85</v>
      </c>
      <c r="C3113" s="1">
        <v>0.331322204119191</v>
      </c>
    </row>
    <row r="3114" spans="1:3" x14ac:dyDescent="0.25">
      <c r="A3114" t="s">
        <v>69</v>
      </c>
      <c r="B3114" t="s">
        <v>86</v>
      </c>
      <c r="C3114" s="1">
        <v>0.31539494813375901</v>
      </c>
    </row>
    <row r="3115" spans="1:3" x14ac:dyDescent="0.25">
      <c r="A3115" t="s">
        <v>69</v>
      </c>
      <c r="B3115" t="s">
        <v>88</v>
      </c>
      <c r="C3115" s="1">
        <v>0.31590643198499802</v>
      </c>
    </row>
    <row r="3116" spans="1:3" x14ac:dyDescent="0.25">
      <c r="A3116" t="s">
        <v>69</v>
      </c>
      <c r="B3116" t="s">
        <v>89</v>
      </c>
      <c r="C3116" s="1">
        <v>0.33290631819029098</v>
      </c>
    </row>
    <row r="3117" spans="1:3" x14ac:dyDescent="0.25">
      <c r="A3117" t="s">
        <v>69</v>
      </c>
      <c r="B3117" t="s">
        <v>90</v>
      </c>
      <c r="C3117" s="1">
        <v>0.30270788270564902</v>
      </c>
    </row>
    <row r="3118" spans="1:3" x14ac:dyDescent="0.25">
      <c r="A3118" t="s">
        <v>69</v>
      </c>
      <c r="B3118" t="s">
        <v>91</v>
      </c>
      <c r="C3118" s="1">
        <v>0.33728007801892601</v>
      </c>
    </row>
    <row r="3119" spans="1:3" x14ac:dyDescent="0.25">
      <c r="A3119" t="s">
        <v>69</v>
      </c>
      <c r="B3119" t="s">
        <v>92</v>
      </c>
      <c r="C3119" s="1">
        <v>0.29811414209949599</v>
      </c>
    </row>
    <row r="3120" spans="1:3" x14ac:dyDescent="0.25">
      <c r="A3120" t="s">
        <v>69</v>
      </c>
      <c r="B3120" t="s">
        <v>93</v>
      </c>
      <c r="C3120" s="1">
        <v>0.32394605696388401</v>
      </c>
    </row>
    <row r="3121" spans="1:3" x14ac:dyDescent="0.25">
      <c r="A3121" t="s">
        <v>69</v>
      </c>
      <c r="B3121" t="s">
        <v>94</v>
      </c>
      <c r="C3121" s="1">
        <v>0.33667896201465602</v>
      </c>
    </row>
    <row r="3122" spans="1:3" x14ac:dyDescent="0.25">
      <c r="A3122" t="s">
        <v>69</v>
      </c>
      <c r="B3122" t="s">
        <v>95</v>
      </c>
      <c r="C3122" s="1">
        <v>0.30561635707674101</v>
      </c>
    </row>
    <row r="3123" spans="1:3" x14ac:dyDescent="0.25">
      <c r="A3123" t="s">
        <v>69</v>
      </c>
      <c r="B3123" t="s">
        <v>96</v>
      </c>
      <c r="C3123" s="1">
        <v>0.315342333353063</v>
      </c>
    </row>
    <row r="3124" spans="1:3" x14ac:dyDescent="0.25">
      <c r="A3124" t="s">
        <v>69</v>
      </c>
      <c r="B3124" t="s">
        <v>97</v>
      </c>
      <c r="C3124" s="1">
        <v>0.33124874096902401</v>
      </c>
    </row>
    <row r="3125" spans="1:3" x14ac:dyDescent="0.25">
      <c r="A3125" t="s">
        <v>69</v>
      </c>
      <c r="B3125" t="s">
        <v>98</v>
      </c>
      <c r="C3125" s="1">
        <v>0.30707583396119098</v>
      </c>
    </row>
    <row r="3126" spans="1:3" x14ac:dyDescent="0.25">
      <c r="A3126" t="s">
        <v>69</v>
      </c>
      <c r="B3126" t="s">
        <v>99</v>
      </c>
      <c r="C3126" s="1">
        <v>0.32145155656861502</v>
      </c>
    </row>
    <row r="3127" spans="1:3" x14ac:dyDescent="0.25">
      <c r="A3127" t="s">
        <v>69</v>
      </c>
      <c r="B3127" t="s">
        <v>101</v>
      </c>
      <c r="C3127" s="1">
        <v>0.30299075554302402</v>
      </c>
    </row>
    <row r="3128" spans="1:3" x14ac:dyDescent="0.25">
      <c r="A3128" t="s">
        <v>69</v>
      </c>
      <c r="B3128" t="s">
        <v>102</v>
      </c>
      <c r="C3128" s="1">
        <v>0.305631537469568</v>
      </c>
    </row>
    <row r="3129" spans="1:3" x14ac:dyDescent="0.25">
      <c r="A3129" t="s">
        <v>70</v>
      </c>
      <c r="B3129" t="s">
        <v>42</v>
      </c>
      <c r="C3129" s="1">
        <v>0.32964046816328901</v>
      </c>
    </row>
    <row r="3130" spans="1:3" x14ac:dyDescent="0.25">
      <c r="A3130" t="s">
        <v>70</v>
      </c>
      <c r="B3130" t="s">
        <v>71</v>
      </c>
      <c r="C3130" s="1">
        <v>0.31463752182576099</v>
      </c>
    </row>
    <row r="3131" spans="1:3" x14ac:dyDescent="0.25">
      <c r="A3131" t="s">
        <v>70</v>
      </c>
      <c r="B3131" t="s">
        <v>72</v>
      </c>
      <c r="C3131" s="1">
        <v>0.34152106132029802</v>
      </c>
    </row>
    <row r="3132" spans="1:3" x14ac:dyDescent="0.25">
      <c r="A3132" t="s">
        <v>70</v>
      </c>
      <c r="B3132" t="s">
        <v>73</v>
      </c>
      <c r="C3132" s="1">
        <v>0.330015676514122</v>
      </c>
    </row>
    <row r="3133" spans="1:3" x14ac:dyDescent="0.25">
      <c r="A3133" t="s">
        <v>70</v>
      </c>
      <c r="B3133" t="s">
        <v>74</v>
      </c>
      <c r="C3133" s="1">
        <v>0.32624044650087503</v>
      </c>
    </row>
    <row r="3134" spans="1:3" x14ac:dyDescent="0.25">
      <c r="A3134" t="s">
        <v>70</v>
      </c>
      <c r="B3134" t="s">
        <v>75</v>
      </c>
      <c r="C3134" s="1">
        <v>0.33087653094021102</v>
      </c>
    </row>
    <row r="3135" spans="1:3" x14ac:dyDescent="0.25">
      <c r="A3135" t="s">
        <v>70</v>
      </c>
      <c r="B3135" t="s">
        <v>76</v>
      </c>
      <c r="C3135" s="1">
        <v>0.32471014925774</v>
      </c>
    </row>
    <row r="3136" spans="1:3" x14ac:dyDescent="0.25">
      <c r="A3136" t="s">
        <v>70</v>
      </c>
      <c r="B3136" t="s">
        <v>77</v>
      </c>
      <c r="C3136" s="1">
        <v>0.318521278748156</v>
      </c>
    </row>
    <row r="3137" spans="1:3" x14ac:dyDescent="0.25">
      <c r="A3137" t="s">
        <v>70</v>
      </c>
      <c r="B3137" t="s">
        <v>78</v>
      </c>
      <c r="C3137" s="1">
        <v>0.33601260357465002</v>
      </c>
    </row>
    <row r="3138" spans="1:3" x14ac:dyDescent="0.25">
      <c r="A3138" t="s">
        <v>70</v>
      </c>
      <c r="B3138" t="s">
        <v>80</v>
      </c>
      <c r="C3138" s="1">
        <v>0.32726478895787398</v>
      </c>
    </row>
    <row r="3139" spans="1:3" x14ac:dyDescent="0.25">
      <c r="A3139" t="s">
        <v>70</v>
      </c>
      <c r="B3139" t="s">
        <v>81</v>
      </c>
      <c r="C3139" s="1">
        <v>0.31687250389852401</v>
      </c>
    </row>
    <row r="3140" spans="1:3" x14ac:dyDescent="0.25">
      <c r="A3140" t="s">
        <v>70</v>
      </c>
      <c r="B3140" t="s">
        <v>83</v>
      </c>
      <c r="C3140" s="1">
        <v>0.32744587346318199</v>
      </c>
    </row>
    <row r="3141" spans="1:3" x14ac:dyDescent="0.25">
      <c r="A3141" t="s">
        <v>70</v>
      </c>
      <c r="B3141" t="s">
        <v>84</v>
      </c>
      <c r="C3141" s="1">
        <v>0.31509932166320997</v>
      </c>
    </row>
    <row r="3142" spans="1:3" x14ac:dyDescent="0.25">
      <c r="A3142" t="s">
        <v>70</v>
      </c>
      <c r="B3142" t="s">
        <v>85</v>
      </c>
      <c r="C3142" s="1">
        <v>0.32946140872406499</v>
      </c>
    </row>
    <row r="3143" spans="1:3" x14ac:dyDescent="0.25">
      <c r="A3143" t="s">
        <v>70</v>
      </c>
      <c r="B3143" t="s">
        <v>86</v>
      </c>
      <c r="C3143" s="1">
        <v>0.32736815604762198</v>
      </c>
    </row>
    <row r="3144" spans="1:3" x14ac:dyDescent="0.25">
      <c r="A3144" t="s">
        <v>70</v>
      </c>
      <c r="B3144" t="s">
        <v>88</v>
      </c>
      <c r="C3144" s="1">
        <v>0.32944795815940198</v>
      </c>
    </row>
    <row r="3145" spans="1:3" x14ac:dyDescent="0.25">
      <c r="A3145" t="s">
        <v>70</v>
      </c>
      <c r="B3145" t="s">
        <v>89</v>
      </c>
      <c r="C3145" s="1">
        <v>0.33484662282986699</v>
      </c>
    </row>
    <row r="3146" spans="1:3" x14ac:dyDescent="0.25">
      <c r="A3146" t="s">
        <v>70</v>
      </c>
      <c r="B3146" t="s">
        <v>90</v>
      </c>
      <c r="C3146" s="1">
        <v>0.31847742700184201</v>
      </c>
    </row>
    <row r="3147" spans="1:3" x14ac:dyDescent="0.25">
      <c r="A3147" t="s">
        <v>70</v>
      </c>
      <c r="B3147" t="s">
        <v>91</v>
      </c>
      <c r="C3147" s="1">
        <v>0.32722568310801498</v>
      </c>
    </row>
    <row r="3148" spans="1:3" x14ac:dyDescent="0.25">
      <c r="A3148" t="s">
        <v>70</v>
      </c>
      <c r="B3148" t="s">
        <v>92</v>
      </c>
      <c r="C3148" s="1">
        <v>0.31417137070308998</v>
      </c>
    </row>
    <row r="3149" spans="1:3" x14ac:dyDescent="0.25">
      <c r="A3149" t="s">
        <v>70</v>
      </c>
      <c r="B3149" t="s">
        <v>93</v>
      </c>
      <c r="C3149" s="1">
        <v>0.32940639630104301</v>
      </c>
    </row>
    <row r="3150" spans="1:3" x14ac:dyDescent="0.25">
      <c r="A3150" t="s">
        <v>70</v>
      </c>
      <c r="B3150" t="s">
        <v>94</v>
      </c>
      <c r="C3150" s="1">
        <v>0.33392285184814502</v>
      </c>
    </row>
    <row r="3151" spans="1:3" x14ac:dyDescent="0.25">
      <c r="A3151" t="s">
        <v>70</v>
      </c>
      <c r="B3151" t="s">
        <v>95</v>
      </c>
      <c r="C3151" s="1">
        <v>0.31935634589004203</v>
      </c>
    </row>
    <row r="3152" spans="1:3" x14ac:dyDescent="0.25">
      <c r="A3152" t="s">
        <v>70</v>
      </c>
      <c r="B3152" t="s">
        <v>96</v>
      </c>
      <c r="C3152" s="1">
        <v>0.32664664815552802</v>
      </c>
    </row>
    <row r="3153" spans="1:3" x14ac:dyDescent="0.25">
      <c r="A3153" t="s">
        <v>70</v>
      </c>
      <c r="B3153" t="s">
        <v>97</v>
      </c>
      <c r="C3153" s="1">
        <v>0.32707571601588198</v>
      </c>
    </row>
    <row r="3154" spans="1:3" x14ac:dyDescent="0.25">
      <c r="A3154" t="s">
        <v>70</v>
      </c>
      <c r="B3154" t="s">
        <v>98</v>
      </c>
      <c r="C3154" s="1">
        <v>0.32277595728567998</v>
      </c>
    </row>
    <row r="3155" spans="1:3" x14ac:dyDescent="0.25">
      <c r="A3155" t="s">
        <v>70</v>
      </c>
      <c r="B3155" t="s">
        <v>99</v>
      </c>
      <c r="C3155" s="1">
        <v>0.32371368713217302</v>
      </c>
    </row>
    <row r="3156" spans="1:3" x14ac:dyDescent="0.25">
      <c r="A3156" t="s">
        <v>70</v>
      </c>
      <c r="B3156" t="s">
        <v>101</v>
      </c>
      <c r="C3156" s="1">
        <v>0.31642534626824298</v>
      </c>
    </row>
    <row r="3157" spans="1:3" x14ac:dyDescent="0.25">
      <c r="A3157" t="s">
        <v>70</v>
      </c>
      <c r="B3157" t="s">
        <v>102</v>
      </c>
      <c r="C3157" s="1">
        <v>0.32094645253340498</v>
      </c>
    </row>
    <row r="3158" spans="1:3" x14ac:dyDescent="0.25">
      <c r="A3158" t="s">
        <v>70</v>
      </c>
      <c r="B3158" t="s">
        <v>103</v>
      </c>
      <c r="C3158" s="1">
        <v>0.30581299805602502</v>
      </c>
    </row>
    <row r="3159" spans="1:3" x14ac:dyDescent="0.25">
      <c r="A3159" t="s">
        <v>71</v>
      </c>
      <c r="B3159" t="s">
        <v>42</v>
      </c>
      <c r="C3159" s="1">
        <v>0.29141146678914198</v>
      </c>
    </row>
    <row r="3160" spans="1:3" x14ac:dyDescent="0.25">
      <c r="A3160" t="s">
        <v>71</v>
      </c>
      <c r="B3160" t="s">
        <v>72</v>
      </c>
      <c r="C3160" s="1">
        <v>0.29980574031290103</v>
      </c>
    </row>
    <row r="3161" spans="1:3" x14ac:dyDescent="0.25">
      <c r="A3161" t="s">
        <v>71</v>
      </c>
      <c r="B3161" t="s">
        <v>74</v>
      </c>
      <c r="C3161" s="1">
        <v>0.30721229323259802</v>
      </c>
    </row>
    <row r="3162" spans="1:3" x14ac:dyDescent="0.25">
      <c r="A3162" t="s">
        <v>71</v>
      </c>
      <c r="B3162" t="s">
        <v>75</v>
      </c>
      <c r="C3162" s="1">
        <v>0.31280171663051398</v>
      </c>
    </row>
    <row r="3163" spans="1:3" x14ac:dyDescent="0.25">
      <c r="A3163" t="s">
        <v>71</v>
      </c>
      <c r="B3163" t="s">
        <v>76</v>
      </c>
      <c r="C3163" s="1">
        <v>0.30016256213979797</v>
      </c>
    </row>
    <row r="3164" spans="1:3" x14ac:dyDescent="0.25">
      <c r="A3164" t="s">
        <v>71</v>
      </c>
      <c r="B3164" t="s">
        <v>77</v>
      </c>
      <c r="C3164" s="1">
        <v>0.31201188638388</v>
      </c>
    </row>
    <row r="3165" spans="1:3" x14ac:dyDescent="0.25">
      <c r="A3165" t="s">
        <v>71</v>
      </c>
      <c r="B3165" t="s">
        <v>78</v>
      </c>
      <c r="C3165" s="1">
        <v>0.29741645954637103</v>
      </c>
    </row>
    <row r="3166" spans="1:3" x14ac:dyDescent="0.25">
      <c r="A3166" t="s">
        <v>71</v>
      </c>
      <c r="B3166" t="s">
        <v>79</v>
      </c>
      <c r="C3166" s="1">
        <v>0.30571685010500899</v>
      </c>
    </row>
    <row r="3167" spans="1:3" x14ac:dyDescent="0.25">
      <c r="A3167" t="s">
        <v>71</v>
      </c>
      <c r="B3167" t="s">
        <v>80</v>
      </c>
      <c r="C3167" s="1">
        <v>0.29161382898456201</v>
      </c>
    </row>
    <row r="3168" spans="1:3" x14ac:dyDescent="0.25">
      <c r="A3168" t="s">
        <v>71</v>
      </c>
      <c r="B3168" t="s">
        <v>81</v>
      </c>
      <c r="C3168" s="1">
        <v>0.292388747592289</v>
      </c>
    </row>
    <row r="3169" spans="1:3" x14ac:dyDescent="0.25">
      <c r="A3169" t="s">
        <v>71</v>
      </c>
      <c r="B3169" t="s">
        <v>82</v>
      </c>
      <c r="C3169" s="1">
        <v>0.303439134515053</v>
      </c>
    </row>
    <row r="3170" spans="1:3" x14ac:dyDescent="0.25">
      <c r="A3170" t="s">
        <v>71</v>
      </c>
      <c r="B3170" t="s">
        <v>83</v>
      </c>
      <c r="C3170" s="1">
        <v>0.30171724594304999</v>
      </c>
    </row>
    <row r="3171" spans="1:3" x14ac:dyDescent="0.25">
      <c r="A3171" t="s">
        <v>71</v>
      </c>
      <c r="B3171" t="s">
        <v>84</v>
      </c>
      <c r="C3171" s="1">
        <v>0.29637378157011801</v>
      </c>
    </row>
    <row r="3172" spans="1:3" x14ac:dyDescent="0.25">
      <c r="A3172" t="s">
        <v>71</v>
      </c>
      <c r="B3172" t="s">
        <v>85</v>
      </c>
      <c r="C3172" s="1">
        <v>0.31301911548699601</v>
      </c>
    </row>
    <row r="3173" spans="1:3" x14ac:dyDescent="0.25">
      <c r="A3173" t="s">
        <v>71</v>
      </c>
      <c r="B3173" t="s">
        <v>86</v>
      </c>
      <c r="C3173" s="1">
        <v>0.29093646854328198</v>
      </c>
    </row>
    <row r="3174" spans="1:3" x14ac:dyDescent="0.25">
      <c r="A3174" t="s">
        <v>71</v>
      </c>
      <c r="B3174" t="s">
        <v>87</v>
      </c>
      <c r="C3174" s="1">
        <v>0.304423117199705</v>
      </c>
    </row>
    <row r="3175" spans="1:3" x14ac:dyDescent="0.25">
      <c r="A3175" t="s">
        <v>71</v>
      </c>
      <c r="B3175" t="s">
        <v>88</v>
      </c>
      <c r="C3175" s="1">
        <v>0.29541825047372899</v>
      </c>
    </row>
    <row r="3176" spans="1:3" x14ac:dyDescent="0.25">
      <c r="A3176" t="s">
        <v>71</v>
      </c>
      <c r="B3176" t="s">
        <v>89</v>
      </c>
      <c r="C3176" s="1">
        <v>0.29053846965294999</v>
      </c>
    </row>
    <row r="3177" spans="1:3" x14ac:dyDescent="0.25">
      <c r="A3177" t="s">
        <v>71</v>
      </c>
      <c r="B3177" t="s">
        <v>90</v>
      </c>
      <c r="C3177" s="1">
        <v>0.29286767673805397</v>
      </c>
    </row>
    <row r="3178" spans="1:3" x14ac:dyDescent="0.25">
      <c r="A3178" t="s">
        <v>71</v>
      </c>
      <c r="B3178" t="s">
        <v>92</v>
      </c>
      <c r="C3178" s="1">
        <v>0.30378765113305101</v>
      </c>
    </row>
    <row r="3179" spans="1:3" x14ac:dyDescent="0.25">
      <c r="A3179" t="s">
        <v>71</v>
      </c>
      <c r="B3179" t="s">
        <v>93</v>
      </c>
      <c r="C3179" s="1">
        <v>0.299867379295991</v>
      </c>
    </row>
    <row r="3180" spans="1:3" x14ac:dyDescent="0.25">
      <c r="A3180" t="s">
        <v>71</v>
      </c>
      <c r="B3180" t="s">
        <v>94</v>
      </c>
      <c r="C3180" s="1">
        <v>0.30461003569445999</v>
      </c>
    </row>
    <row r="3181" spans="1:3" x14ac:dyDescent="0.25">
      <c r="A3181" t="s">
        <v>71</v>
      </c>
      <c r="B3181" t="s">
        <v>96</v>
      </c>
      <c r="C3181" s="1">
        <v>0.29191551860156001</v>
      </c>
    </row>
    <row r="3182" spans="1:3" x14ac:dyDescent="0.25">
      <c r="A3182" t="s">
        <v>71</v>
      </c>
      <c r="B3182" t="s">
        <v>97</v>
      </c>
      <c r="C3182" s="1">
        <v>0.30752094687306603</v>
      </c>
    </row>
    <row r="3183" spans="1:3" x14ac:dyDescent="0.25">
      <c r="A3183" t="s">
        <v>71</v>
      </c>
      <c r="B3183" t="s">
        <v>98</v>
      </c>
      <c r="C3183" s="1">
        <v>0.29426371718494598</v>
      </c>
    </row>
    <row r="3184" spans="1:3" x14ac:dyDescent="0.25">
      <c r="A3184" t="s">
        <v>71</v>
      </c>
      <c r="B3184" t="s">
        <v>99</v>
      </c>
      <c r="C3184" s="1">
        <v>0.30727687322221903</v>
      </c>
    </row>
    <row r="3185" spans="1:3" x14ac:dyDescent="0.25">
      <c r="A3185" t="s">
        <v>71</v>
      </c>
      <c r="B3185" t="s">
        <v>100</v>
      </c>
      <c r="C3185" s="1">
        <v>0.31108304247984397</v>
      </c>
    </row>
    <row r="3186" spans="1:3" x14ac:dyDescent="0.25">
      <c r="A3186" t="s">
        <v>71</v>
      </c>
      <c r="B3186" t="s">
        <v>101</v>
      </c>
      <c r="C3186" s="1">
        <v>0.30722662743263901</v>
      </c>
    </row>
    <row r="3187" spans="1:3" x14ac:dyDescent="0.25">
      <c r="A3187" t="s">
        <v>71</v>
      </c>
      <c r="B3187" t="s">
        <v>102</v>
      </c>
      <c r="C3187" s="1">
        <v>0.31546533907194102</v>
      </c>
    </row>
    <row r="3188" spans="1:3" x14ac:dyDescent="0.25">
      <c r="A3188" t="s">
        <v>71</v>
      </c>
      <c r="B3188" t="s">
        <v>103</v>
      </c>
      <c r="C3188" s="1">
        <v>0.30095173942112202</v>
      </c>
    </row>
    <row r="3189" spans="1:3" x14ac:dyDescent="0.25">
      <c r="A3189" t="s">
        <v>72</v>
      </c>
      <c r="B3189" t="s">
        <v>42</v>
      </c>
      <c r="C3189" s="1">
        <v>0.33517690534986</v>
      </c>
    </row>
    <row r="3190" spans="1:3" x14ac:dyDescent="0.25">
      <c r="A3190" t="s">
        <v>72</v>
      </c>
      <c r="B3190" t="s">
        <v>73</v>
      </c>
      <c r="C3190" s="1">
        <v>0.34422253891346699</v>
      </c>
    </row>
    <row r="3191" spans="1:3" x14ac:dyDescent="0.25">
      <c r="A3191" t="s">
        <v>72</v>
      </c>
      <c r="B3191" t="s">
        <v>74</v>
      </c>
      <c r="C3191" s="1">
        <v>0.33188520803093902</v>
      </c>
    </row>
    <row r="3192" spans="1:3" x14ac:dyDescent="0.25">
      <c r="A3192" t="s">
        <v>72</v>
      </c>
      <c r="B3192" t="s">
        <v>75</v>
      </c>
      <c r="C3192" s="1">
        <v>0.33979149428042899</v>
      </c>
    </row>
    <row r="3193" spans="1:3" x14ac:dyDescent="0.25">
      <c r="A3193" t="s">
        <v>72</v>
      </c>
      <c r="B3193" t="s">
        <v>76</v>
      </c>
      <c r="C3193" s="1">
        <v>0.33030168635975499</v>
      </c>
    </row>
    <row r="3194" spans="1:3" x14ac:dyDescent="0.25">
      <c r="A3194" t="s">
        <v>72</v>
      </c>
      <c r="B3194" t="s">
        <v>77</v>
      </c>
      <c r="C3194" s="1">
        <v>0.31599918701360102</v>
      </c>
    </row>
    <row r="3195" spans="1:3" x14ac:dyDescent="0.25">
      <c r="A3195" t="s">
        <v>72</v>
      </c>
      <c r="B3195" t="s">
        <v>78</v>
      </c>
      <c r="C3195" s="1">
        <v>0.34244348299438199</v>
      </c>
    </row>
    <row r="3196" spans="1:3" x14ac:dyDescent="0.25">
      <c r="A3196" t="s">
        <v>72</v>
      </c>
      <c r="B3196" t="s">
        <v>80</v>
      </c>
      <c r="C3196" s="1">
        <v>0.33524503785477999</v>
      </c>
    </row>
    <row r="3197" spans="1:3" x14ac:dyDescent="0.25">
      <c r="A3197" t="s">
        <v>72</v>
      </c>
      <c r="B3197" t="s">
        <v>81</v>
      </c>
      <c r="C3197" s="1">
        <v>0.31772378806552398</v>
      </c>
    </row>
    <row r="3198" spans="1:3" x14ac:dyDescent="0.25">
      <c r="A3198" t="s">
        <v>72</v>
      </c>
      <c r="B3198" t="s">
        <v>83</v>
      </c>
      <c r="C3198" s="1">
        <v>0.32260806373411599</v>
      </c>
    </row>
    <row r="3199" spans="1:3" x14ac:dyDescent="0.25">
      <c r="A3199" t="s">
        <v>72</v>
      </c>
      <c r="B3199" t="s">
        <v>84</v>
      </c>
      <c r="C3199" s="1">
        <v>0.31815460820736302</v>
      </c>
    </row>
    <row r="3200" spans="1:3" x14ac:dyDescent="0.25">
      <c r="A3200" t="s">
        <v>72</v>
      </c>
      <c r="B3200" t="s">
        <v>85</v>
      </c>
      <c r="C3200" s="1">
        <v>0.33635888754535598</v>
      </c>
    </row>
    <row r="3201" spans="1:3" x14ac:dyDescent="0.25">
      <c r="A3201" t="s">
        <v>72</v>
      </c>
      <c r="B3201" t="s">
        <v>86</v>
      </c>
      <c r="C3201" s="1">
        <v>0.32974866112846202</v>
      </c>
    </row>
    <row r="3202" spans="1:3" x14ac:dyDescent="0.25">
      <c r="A3202" t="s">
        <v>72</v>
      </c>
      <c r="B3202" t="s">
        <v>88</v>
      </c>
      <c r="C3202" s="1">
        <v>0.33676762335712801</v>
      </c>
    </row>
    <row r="3203" spans="1:3" x14ac:dyDescent="0.25">
      <c r="A3203" t="s">
        <v>72</v>
      </c>
      <c r="B3203" t="s">
        <v>89</v>
      </c>
      <c r="C3203" s="1">
        <v>0.34282951643014098</v>
      </c>
    </row>
    <row r="3204" spans="1:3" x14ac:dyDescent="0.25">
      <c r="A3204" t="s">
        <v>72</v>
      </c>
      <c r="B3204" t="s">
        <v>90</v>
      </c>
      <c r="C3204" s="1">
        <v>0.30928007773224497</v>
      </c>
    </row>
    <row r="3205" spans="1:3" x14ac:dyDescent="0.25">
      <c r="A3205" t="s">
        <v>72</v>
      </c>
      <c r="B3205" t="s">
        <v>91</v>
      </c>
      <c r="C3205" s="1">
        <v>0.34067353616804702</v>
      </c>
    </row>
    <row r="3206" spans="1:3" x14ac:dyDescent="0.25">
      <c r="A3206" t="s">
        <v>72</v>
      </c>
      <c r="B3206" t="s">
        <v>92</v>
      </c>
      <c r="C3206" s="1">
        <v>0.30895852060038398</v>
      </c>
    </row>
    <row r="3207" spans="1:3" x14ac:dyDescent="0.25">
      <c r="A3207" t="s">
        <v>72</v>
      </c>
      <c r="B3207" t="s">
        <v>93</v>
      </c>
      <c r="C3207" s="1">
        <v>0.33197420858747201</v>
      </c>
    </row>
    <row r="3208" spans="1:3" x14ac:dyDescent="0.25">
      <c r="A3208" t="s">
        <v>72</v>
      </c>
      <c r="B3208" t="s">
        <v>94</v>
      </c>
      <c r="C3208" s="1">
        <v>0.34209876431679198</v>
      </c>
    </row>
    <row r="3209" spans="1:3" x14ac:dyDescent="0.25">
      <c r="A3209" t="s">
        <v>72</v>
      </c>
      <c r="B3209" t="s">
        <v>95</v>
      </c>
      <c r="C3209" s="1">
        <v>0.32877465427338198</v>
      </c>
    </row>
    <row r="3210" spans="1:3" x14ac:dyDescent="0.25">
      <c r="A3210" t="s">
        <v>72</v>
      </c>
      <c r="B3210" t="s">
        <v>96</v>
      </c>
      <c r="C3210" s="1">
        <v>0.32020248913185301</v>
      </c>
    </row>
    <row r="3211" spans="1:3" x14ac:dyDescent="0.25">
      <c r="A3211" t="s">
        <v>72</v>
      </c>
      <c r="B3211" t="s">
        <v>97</v>
      </c>
      <c r="C3211" s="1">
        <v>0.33605020114015699</v>
      </c>
    </row>
    <row r="3212" spans="1:3" x14ac:dyDescent="0.25">
      <c r="A3212" t="s">
        <v>72</v>
      </c>
      <c r="B3212" t="s">
        <v>98</v>
      </c>
      <c r="C3212" s="1">
        <v>0.32156001472565598</v>
      </c>
    </row>
    <row r="3213" spans="1:3" x14ac:dyDescent="0.25">
      <c r="A3213" t="s">
        <v>72</v>
      </c>
      <c r="B3213" t="s">
        <v>99</v>
      </c>
      <c r="C3213" s="1">
        <v>0.33126219073924201</v>
      </c>
    </row>
    <row r="3214" spans="1:3" x14ac:dyDescent="0.25">
      <c r="A3214" t="s">
        <v>72</v>
      </c>
      <c r="B3214" t="s">
        <v>101</v>
      </c>
      <c r="C3214" s="1">
        <v>0.32151093257343499</v>
      </c>
    </row>
    <row r="3215" spans="1:3" x14ac:dyDescent="0.25">
      <c r="A3215" t="s">
        <v>72</v>
      </c>
      <c r="B3215" t="s">
        <v>102</v>
      </c>
      <c r="C3215" s="1">
        <v>0.32237124610906198</v>
      </c>
    </row>
    <row r="3216" spans="1:3" x14ac:dyDescent="0.25">
      <c r="A3216" t="s">
        <v>74</v>
      </c>
      <c r="B3216" t="s">
        <v>42</v>
      </c>
      <c r="C3216" s="1">
        <v>0.30990529181311399</v>
      </c>
    </row>
    <row r="3217" spans="1:3" x14ac:dyDescent="0.25">
      <c r="A3217" t="s">
        <v>74</v>
      </c>
      <c r="B3217" t="s">
        <v>73</v>
      </c>
      <c r="C3217" s="1">
        <v>0.32254610691139501</v>
      </c>
    </row>
    <row r="3218" spans="1:3" x14ac:dyDescent="0.25">
      <c r="A3218" t="s">
        <v>74</v>
      </c>
      <c r="B3218" t="s">
        <v>75</v>
      </c>
      <c r="C3218" s="1">
        <v>0.313921993665153</v>
      </c>
    </row>
    <row r="3219" spans="1:3" x14ac:dyDescent="0.25">
      <c r="A3219" t="s">
        <v>74</v>
      </c>
      <c r="B3219" t="s">
        <v>76</v>
      </c>
      <c r="C3219" s="1">
        <v>0.298435944756826</v>
      </c>
    </row>
    <row r="3220" spans="1:3" x14ac:dyDescent="0.25">
      <c r="A3220" t="s">
        <v>74</v>
      </c>
      <c r="B3220" t="s">
        <v>77</v>
      </c>
      <c r="C3220" s="1">
        <v>0.30434222334841399</v>
      </c>
    </row>
    <row r="3221" spans="1:3" x14ac:dyDescent="0.25">
      <c r="A3221" t="s">
        <v>74</v>
      </c>
      <c r="B3221" t="s">
        <v>78</v>
      </c>
      <c r="C3221" s="1">
        <v>0.32117264847919902</v>
      </c>
    </row>
    <row r="3222" spans="1:3" x14ac:dyDescent="0.25">
      <c r="A3222" t="s">
        <v>74</v>
      </c>
      <c r="B3222" t="s">
        <v>80</v>
      </c>
      <c r="C3222" s="1">
        <v>0.31772705786861799</v>
      </c>
    </row>
    <row r="3223" spans="1:3" x14ac:dyDescent="0.25">
      <c r="A3223" t="s">
        <v>74</v>
      </c>
      <c r="B3223" t="s">
        <v>81</v>
      </c>
      <c r="C3223" s="1">
        <v>0.29159977675396997</v>
      </c>
    </row>
    <row r="3224" spans="1:3" x14ac:dyDescent="0.25">
      <c r="A3224" t="s">
        <v>74</v>
      </c>
      <c r="B3224" t="s">
        <v>82</v>
      </c>
      <c r="C3224" s="1">
        <v>0.30194994083417298</v>
      </c>
    </row>
    <row r="3225" spans="1:3" x14ac:dyDescent="0.25">
      <c r="A3225" t="s">
        <v>74</v>
      </c>
      <c r="B3225" t="s">
        <v>83</v>
      </c>
      <c r="C3225" s="1">
        <v>0.32142318664585201</v>
      </c>
    </row>
    <row r="3226" spans="1:3" x14ac:dyDescent="0.25">
      <c r="A3226" t="s">
        <v>74</v>
      </c>
      <c r="B3226" t="s">
        <v>84</v>
      </c>
      <c r="C3226" s="1">
        <v>0.29047713636360001</v>
      </c>
    </row>
    <row r="3227" spans="1:3" x14ac:dyDescent="0.25">
      <c r="A3227" t="s">
        <v>74</v>
      </c>
      <c r="B3227" t="s">
        <v>85</v>
      </c>
      <c r="C3227" s="1">
        <v>0.31655634033246499</v>
      </c>
    </row>
    <row r="3228" spans="1:3" x14ac:dyDescent="0.25">
      <c r="A3228" t="s">
        <v>74</v>
      </c>
      <c r="B3228" t="s">
        <v>86</v>
      </c>
      <c r="C3228" s="1">
        <v>0.30437647233756998</v>
      </c>
    </row>
    <row r="3229" spans="1:3" x14ac:dyDescent="0.25">
      <c r="A3229" t="s">
        <v>74</v>
      </c>
      <c r="B3229" t="s">
        <v>88</v>
      </c>
      <c r="C3229" s="1">
        <v>0.29813596291486899</v>
      </c>
    </row>
    <row r="3230" spans="1:3" x14ac:dyDescent="0.25">
      <c r="A3230" t="s">
        <v>74</v>
      </c>
      <c r="B3230" t="s">
        <v>89</v>
      </c>
      <c r="C3230" s="1">
        <v>0.32464052208083999</v>
      </c>
    </row>
    <row r="3231" spans="1:3" x14ac:dyDescent="0.25">
      <c r="A3231" t="s">
        <v>74</v>
      </c>
      <c r="B3231" t="s">
        <v>90</v>
      </c>
      <c r="C3231" s="1">
        <v>0.31644053689106</v>
      </c>
    </row>
    <row r="3232" spans="1:3" x14ac:dyDescent="0.25">
      <c r="A3232" t="s">
        <v>74</v>
      </c>
      <c r="B3232" t="s">
        <v>91</v>
      </c>
      <c r="C3232" s="1">
        <v>0.32258063997113401</v>
      </c>
    </row>
    <row r="3233" spans="1:3" x14ac:dyDescent="0.25">
      <c r="A3233" t="s">
        <v>74</v>
      </c>
      <c r="B3233" t="s">
        <v>92</v>
      </c>
      <c r="C3233" s="1">
        <v>0.29741468101080598</v>
      </c>
    </row>
    <row r="3234" spans="1:3" x14ac:dyDescent="0.25">
      <c r="A3234" t="s">
        <v>74</v>
      </c>
      <c r="B3234" t="s">
        <v>93</v>
      </c>
      <c r="C3234" s="1">
        <v>0.30935186484912103</v>
      </c>
    </row>
    <row r="3235" spans="1:3" x14ac:dyDescent="0.25">
      <c r="A3235" t="s">
        <v>74</v>
      </c>
      <c r="B3235" t="s">
        <v>94</v>
      </c>
      <c r="C3235" s="1">
        <v>0.327284727708895</v>
      </c>
    </row>
    <row r="3236" spans="1:3" x14ac:dyDescent="0.25">
      <c r="A3236" t="s">
        <v>74</v>
      </c>
      <c r="B3236" t="s">
        <v>95</v>
      </c>
      <c r="C3236" s="1">
        <v>0.304682314922818</v>
      </c>
    </row>
    <row r="3237" spans="1:3" x14ac:dyDescent="0.25">
      <c r="A3237" t="s">
        <v>74</v>
      </c>
      <c r="B3237" t="s">
        <v>96</v>
      </c>
      <c r="C3237" s="1">
        <v>0.31901730816058499</v>
      </c>
    </row>
    <row r="3238" spans="1:3" x14ac:dyDescent="0.25">
      <c r="A3238" t="s">
        <v>74</v>
      </c>
      <c r="B3238" t="s">
        <v>97</v>
      </c>
      <c r="C3238" s="1">
        <v>0.32396385103554198</v>
      </c>
    </row>
    <row r="3239" spans="1:3" x14ac:dyDescent="0.25">
      <c r="A3239" t="s">
        <v>74</v>
      </c>
      <c r="B3239" t="s">
        <v>98</v>
      </c>
      <c r="C3239" s="1">
        <v>0.30966550072180399</v>
      </c>
    </row>
    <row r="3240" spans="1:3" x14ac:dyDescent="0.25">
      <c r="A3240" t="s">
        <v>74</v>
      </c>
      <c r="B3240" t="s">
        <v>99</v>
      </c>
      <c r="C3240" s="1">
        <v>0.30719620932390002</v>
      </c>
    </row>
    <row r="3241" spans="1:3" x14ac:dyDescent="0.25">
      <c r="A3241" t="s">
        <v>74</v>
      </c>
      <c r="B3241" t="s">
        <v>101</v>
      </c>
      <c r="C3241" s="1">
        <v>0.28898437726988901</v>
      </c>
    </row>
    <row r="3242" spans="1:3" x14ac:dyDescent="0.25">
      <c r="A3242" t="s">
        <v>74</v>
      </c>
      <c r="B3242" t="s">
        <v>102</v>
      </c>
      <c r="C3242" s="1">
        <v>0.30066103315324699</v>
      </c>
    </row>
    <row r="3243" spans="1:3" x14ac:dyDescent="0.25">
      <c r="A3243" t="s">
        <v>74</v>
      </c>
      <c r="B3243" t="s">
        <v>103</v>
      </c>
      <c r="C3243" s="1">
        <v>0.303912392096575</v>
      </c>
    </row>
    <row r="3244" spans="1:3" x14ac:dyDescent="0.25">
      <c r="A3244" t="s">
        <v>75</v>
      </c>
      <c r="B3244" t="s">
        <v>42</v>
      </c>
      <c r="C3244" s="1">
        <v>0.32035601107311701</v>
      </c>
    </row>
    <row r="3245" spans="1:3" x14ac:dyDescent="0.25">
      <c r="A3245" t="s">
        <v>75</v>
      </c>
      <c r="B3245" t="s">
        <v>73</v>
      </c>
      <c r="C3245" s="1">
        <v>0.32478436251870701</v>
      </c>
    </row>
    <row r="3246" spans="1:3" x14ac:dyDescent="0.25">
      <c r="A3246" t="s">
        <v>75</v>
      </c>
      <c r="B3246" t="s">
        <v>76</v>
      </c>
      <c r="C3246" s="1">
        <v>0.31930630162060702</v>
      </c>
    </row>
    <row r="3247" spans="1:3" x14ac:dyDescent="0.25">
      <c r="A3247" t="s">
        <v>75</v>
      </c>
      <c r="B3247" t="s">
        <v>77</v>
      </c>
      <c r="C3247" s="1">
        <v>0.31171200512309399</v>
      </c>
    </row>
    <row r="3248" spans="1:3" x14ac:dyDescent="0.25">
      <c r="A3248" t="s">
        <v>75</v>
      </c>
      <c r="B3248" t="s">
        <v>78</v>
      </c>
      <c r="C3248" s="1">
        <v>0.32658782717145202</v>
      </c>
    </row>
    <row r="3249" spans="1:3" x14ac:dyDescent="0.25">
      <c r="A3249" t="s">
        <v>75</v>
      </c>
      <c r="B3249" t="s">
        <v>80</v>
      </c>
      <c r="C3249" s="1">
        <v>0.315403775293495</v>
      </c>
    </row>
    <row r="3250" spans="1:3" x14ac:dyDescent="0.25">
      <c r="A3250" t="s">
        <v>75</v>
      </c>
      <c r="B3250" t="s">
        <v>81</v>
      </c>
      <c r="C3250" s="1">
        <v>0.30614752411442703</v>
      </c>
    </row>
    <row r="3251" spans="1:3" x14ac:dyDescent="0.25">
      <c r="A3251" t="s">
        <v>75</v>
      </c>
      <c r="B3251" t="s">
        <v>83</v>
      </c>
      <c r="C3251" s="1">
        <v>0.320235122335433</v>
      </c>
    </row>
    <row r="3252" spans="1:3" x14ac:dyDescent="0.25">
      <c r="A3252" t="s">
        <v>75</v>
      </c>
      <c r="B3252" t="s">
        <v>84</v>
      </c>
      <c r="C3252" s="1">
        <v>0.31216469937455399</v>
      </c>
    </row>
    <row r="3253" spans="1:3" x14ac:dyDescent="0.25">
      <c r="A3253" t="s">
        <v>75</v>
      </c>
      <c r="B3253" t="s">
        <v>85</v>
      </c>
      <c r="C3253" s="1">
        <v>0.31856307191525102</v>
      </c>
    </row>
    <row r="3254" spans="1:3" x14ac:dyDescent="0.25">
      <c r="A3254" t="s">
        <v>75</v>
      </c>
      <c r="B3254" t="s">
        <v>86</v>
      </c>
      <c r="C3254" s="1">
        <v>0.32212709379327198</v>
      </c>
    </row>
    <row r="3255" spans="1:3" x14ac:dyDescent="0.25">
      <c r="A3255" t="s">
        <v>75</v>
      </c>
      <c r="B3255" t="s">
        <v>88</v>
      </c>
      <c r="C3255" s="1">
        <v>0.31595468028446699</v>
      </c>
    </row>
    <row r="3256" spans="1:3" x14ac:dyDescent="0.25">
      <c r="A3256" t="s">
        <v>75</v>
      </c>
      <c r="B3256" t="s">
        <v>89</v>
      </c>
      <c r="C3256" s="1">
        <v>0.32809993133933602</v>
      </c>
    </row>
    <row r="3257" spans="1:3" x14ac:dyDescent="0.25">
      <c r="A3257" t="s">
        <v>75</v>
      </c>
      <c r="B3257" t="s">
        <v>90</v>
      </c>
      <c r="C3257" s="1">
        <v>0.31296303797012998</v>
      </c>
    </row>
    <row r="3258" spans="1:3" x14ac:dyDescent="0.25">
      <c r="A3258" t="s">
        <v>75</v>
      </c>
      <c r="B3258" t="s">
        <v>91</v>
      </c>
      <c r="C3258" s="1">
        <v>0.31943145265349498</v>
      </c>
    </row>
    <row r="3259" spans="1:3" x14ac:dyDescent="0.25">
      <c r="A3259" t="s">
        <v>75</v>
      </c>
      <c r="B3259" t="s">
        <v>92</v>
      </c>
      <c r="C3259" s="1">
        <v>0.30947060526211201</v>
      </c>
    </row>
    <row r="3260" spans="1:3" x14ac:dyDescent="0.25">
      <c r="A3260" t="s">
        <v>75</v>
      </c>
      <c r="B3260" t="s">
        <v>93</v>
      </c>
      <c r="C3260" s="1">
        <v>0.329000895975677</v>
      </c>
    </row>
    <row r="3261" spans="1:3" x14ac:dyDescent="0.25">
      <c r="A3261" t="s">
        <v>75</v>
      </c>
      <c r="B3261" t="s">
        <v>94</v>
      </c>
      <c r="C3261" s="1">
        <v>0.33312071858049502</v>
      </c>
    </row>
    <row r="3262" spans="1:3" x14ac:dyDescent="0.25">
      <c r="A3262" t="s">
        <v>75</v>
      </c>
      <c r="B3262" t="s">
        <v>95</v>
      </c>
      <c r="C3262" s="1">
        <v>0.31307111172998803</v>
      </c>
    </row>
    <row r="3263" spans="1:3" x14ac:dyDescent="0.25">
      <c r="A3263" t="s">
        <v>75</v>
      </c>
      <c r="B3263" t="s">
        <v>96</v>
      </c>
      <c r="C3263" s="1">
        <v>0.31789304732599299</v>
      </c>
    </row>
    <row r="3264" spans="1:3" x14ac:dyDescent="0.25">
      <c r="A3264" t="s">
        <v>75</v>
      </c>
      <c r="B3264" t="s">
        <v>97</v>
      </c>
      <c r="C3264" s="1">
        <v>0.32860694153512998</v>
      </c>
    </row>
    <row r="3265" spans="1:3" x14ac:dyDescent="0.25">
      <c r="A3265" t="s">
        <v>75</v>
      </c>
      <c r="B3265" t="s">
        <v>98</v>
      </c>
      <c r="C3265" s="1">
        <v>0.31296448404284899</v>
      </c>
    </row>
    <row r="3266" spans="1:3" x14ac:dyDescent="0.25">
      <c r="A3266" t="s">
        <v>75</v>
      </c>
      <c r="B3266" t="s">
        <v>99</v>
      </c>
      <c r="C3266" s="1">
        <v>0.31547289968778502</v>
      </c>
    </row>
    <row r="3267" spans="1:3" x14ac:dyDescent="0.25">
      <c r="A3267" t="s">
        <v>75</v>
      </c>
      <c r="B3267" t="s">
        <v>101</v>
      </c>
      <c r="C3267" s="1">
        <v>0.30516451050363802</v>
      </c>
    </row>
    <row r="3268" spans="1:3" x14ac:dyDescent="0.25">
      <c r="A3268" t="s">
        <v>75</v>
      </c>
      <c r="B3268" t="s">
        <v>102</v>
      </c>
      <c r="C3268" s="1">
        <v>0.31151636226247498</v>
      </c>
    </row>
    <row r="3269" spans="1:3" x14ac:dyDescent="0.25">
      <c r="A3269" t="s">
        <v>75</v>
      </c>
      <c r="B3269" t="s">
        <v>103</v>
      </c>
      <c r="C3269" s="1">
        <v>0.30701500762377198</v>
      </c>
    </row>
    <row r="3270" spans="1:3" x14ac:dyDescent="0.25">
      <c r="A3270" t="s">
        <v>76</v>
      </c>
      <c r="B3270" t="s">
        <v>42</v>
      </c>
      <c r="C3270" s="1">
        <v>0.31452981963327398</v>
      </c>
    </row>
    <row r="3271" spans="1:3" x14ac:dyDescent="0.25">
      <c r="A3271" t="s">
        <v>76</v>
      </c>
      <c r="B3271" t="s">
        <v>73</v>
      </c>
      <c r="C3271" s="1">
        <v>0.30289575865337298</v>
      </c>
    </row>
    <row r="3272" spans="1:3" x14ac:dyDescent="0.25">
      <c r="A3272" t="s">
        <v>76</v>
      </c>
      <c r="B3272" t="s">
        <v>77</v>
      </c>
      <c r="C3272" s="1">
        <v>0.30621071456627402</v>
      </c>
    </row>
    <row r="3273" spans="1:3" x14ac:dyDescent="0.25">
      <c r="A3273" t="s">
        <v>76</v>
      </c>
      <c r="B3273" t="s">
        <v>78</v>
      </c>
      <c r="C3273" s="1">
        <v>0.31233491868118002</v>
      </c>
    </row>
    <row r="3274" spans="1:3" x14ac:dyDescent="0.25">
      <c r="A3274" t="s">
        <v>76</v>
      </c>
      <c r="B3274" t="s">
        <v>80</v>
      </c>
      <c r="C3274" s="1">
        <v>0.29324714872314001</v>
      </c>
    </row>
    <row r="3275" spans="1:3" x14ac:dyDescent="0.25">
      <c r="A3275" t="s">
        <v>76</v>
      </c>
      <c r="B3275" t="s">
        <v>81</v>
      </c>
      <c r="C3275" s="1">
        <v>0.31547329255677098</v>
      </c>
    </row>
    <row r="3276" spans="1:3" x14ac:dyDescent="0.25">
      <c r="A3276" t="s">
        <v>76</v>
      </c>
      <c r="B3276" t="s">
        <v>83</v>
      </c>
      <c r="C3276" s="1">
        <v>0.29714803145116497</v>
      </c>
    </row>
    <row r="3277" spans="1:3" x14ac:dyDescent="0.25">
      <c r="A3277" t="s">
        <v>76</v>
      </c>
      <c r="B3277" t="s">
        <v>84</v>
      </c>
      <c r="C3277" s="1">
        <v>0.31978804350104401</v>
      </c>
    </row>
    <row r="3278" spans="1:3" x14ac:dyDescent="0.25">
      <c r="A3278" t="s">
        <v>76</v>
      </c>
      <c r="B3278" t="s">
        <v>85</v>
      </c>
      <c r="C3278" s="1">
        <v>0.31119530003247098</v>
      </c>
    </row>
    <row r="3279" spans="1:3" x14ac:dyDescent="0.25">
      <c r="A3279" t="s">
        <v>76</v>
      </c>
      <c r="B3279" t="s">
        <v>86</v>
      </c>
      <c r="C3279" s="1">
        <v>0.31968274983990902</v>
      </c>
    </row>
    <row r="3280" spans="1:3" x14ac:dyDescent="0.25">
      <c r="A3280" t="s">
        <v>76</v>
      </c>
      <c r="B3280" t="s">
        <v>88</v>
      </c>
      <c r="C3280" s="1">
        <v>0.329034452142623</v>
      </c>
    </row>
    <row r="3281" spans="1:3" x14ac:dyDescent="0.25">
      <c r="A3281" t="s">
        <v>76</v>
      </c>
      <c r="B3281" t="s">
        <v>89</v>
      </c>
      <c r="C3281" s="1">
        <v>0.30221188056425202</v>
      </c>
    </row>
    <row r="3282" spans="1:3" x14ac:dyDescent="0.25">
      <c r="A3282" t="s">
        <v>76</v>
      </c>
      <c r="B3282" t="s">
        <v>91</v>
      </c>
      <c r="C3282" s="1">
        <v>0.29340735890685599</v>
      </c>
    </row>
    <row r="3283" spans="1:3" x14ac:dyDescent="0.25">
      <c r="A3283" t="s">
        <v>76</v>
      </c>
      <c r="B3283" t="s">
        <v>92</v>
      </c>
      <c r="C3283" s="1">
        <v>0.31061561664314702</v>
      </c>
    </row>
    <row r="3284" spans="1:3" x14ac:dyDescent="0.25">
      <c r="A3284" t="s">
        <v>76</v>
      </c>
      <c r="B3284" t="s">
        <v>93</v>
      </c>
      <c r="C3284" s="1">
        <v>0.34114299795854802</v>
      </c>
    </row>
    <row r="3285" spans="1:3" x14ac:dyDescent="0.25">
      <c r="A3285" t="s">
        <v>76</v>
      </c>
      <c r="B3285" t="s">
        <v>94</v>
      </c>
      <c r="C3285" s="1">
        <v>0.31942827351320702</v>
      </c>
    </row>
    <row r="3286" spans="1:3" x14ac:dyDescent="0.25">
      <c r="A3286" t="s">
        <v>76</v>
      </c>
      <c r="B3286" t="s">
        <v>95</v>
      </c>
      <c r="C3286" s="1">
        <v>0.30714306390755602</v>
      </c>
    </row>
    <row r="3287" spans="1:3" x14ac:dyDescent="0.25">
      <c r="A3287" t="s">
        <v>76</v>
      </c>
      <c r="B3287" t="s">
        <v>96</v>
      </c>
      <c r="C3287" s="1">
        <v>0.29797689798377203</v>
      </c>
    </row>
    <row r="3288" spans="1:3" x14ac:dyDescent="0.25">
      <c r="A3288" t="s">
        <v>76</v>
      </c>
      <c r="B3288" t="s">
        <v>97</v>
      </c>
      <c r="C3288" s="1">
        <v>0.31877096012676498</v>
      </c>
    </row>
    <row r="3289" spans="1:3" x14ac:dyDescent="0.25">
      <c r="A3289" t="s">
        <v>76</v>
      </c>
      <c r="B3289" t="s">
        <v>98</v>
      </c>
      <c r="C3289" s="1">
        <v>0.30037918217963799</v>
      </c>
    </row>
    <row r="3290" spans="1:3" x14ac:dyDescent="0.25">
      <c r="A3290" t="s">
        <v>76</v>
      </c>
      <c r="B3290" t="s">
        <v>99</v>
      </c>
      <c r="C3290" s="1">
        <v>0.31264023794601598</v>
      </c>
    </row>
    <row r="3291" spans="1:3" x14ac:dyDescent="0.25">
      <c r="A3291" t="s">
        <v>76</v>
      </c>
      <c r="B3291" t="s">
        <v>101</v>
      </c>
      <c r="C3291" s="1">
        <v>0.32146228496622797</v>
      </c>
    </row>
    <row r="3292" spans="1:3" x14ac:dyDescent="0.25">
      <c r="A3292" t="s">
        <v>76</v>
      </c>
      <c r="B3292" t="s">
        <v>102</v>
      </c>
      <c r="C3292" s="1">
        <v>0.31350864328902101</v>
      </c>
    </row>
    <row r="3293" spans="1:3" x14ac:dyDescent="0.25">
      <c r="A3293" t="s">
        <v>76</v>
      </c>
      <c r="B3293" t="s">
        <v>103</v>
      </c>
      <c r="C3293" s="1">
        <v>0.289450845485139</v>
      </c>
    </row>
    <row r="3294" spans="1:3" x14ac:dyDescent="0.25">
      <c r="A3294" t="s">
        <v>77</v>
      </c>
      <c r="B3294" t="s">
        <v>42</v>
      </c>
      <c r="C3294" s="1">
        <v>0.30056799966848402</v>
      </c>
    </row>
    <row r="3295" spans="1:3" x14ac:dyDescent="0.25">
      <c r="A3295" t="s">
        <v>77</v>
      </c>
      <c r="B3295" t="s">
        <v>73</v>
      </c>
      <c r="C3295" s="1">
        <v>0.29953463578364897</v>
      </c>
    </row>
    <row r="3296" spans="1:3" x14ac:dyDescent="0.25">
      <c r="A3296" t="s">
        <v>77</v>
      </c>
      <c r="B3296" t="s">
        <v>78</v>
      </c>
      <c r="C3296" s="1">
        <v>0.30611462289532698</v>
      </c>
    </row>
    <row r="3297" spans="1:3" x14ac:dyDescent="0.25">
      <c r="A3297" t="s">
        <v>77</v>
      </c>
      <c r="B3297" t="s">
        <v>79</v>
      </c>
      <c r="C3297" s="1">
        <v>0.29722767068231698</v>
      </c>
    </row>
    <row r="3298" spans="1:3" x14ac:dyDescent="0.25">
      <c r="A3298" t="s">
        <v>77</v>
      </c>
      <c r="B3298" t="s">
        <v>80</v>
      </c>
      <c r="C3298" s="1">
        <v>0.29645820062206901</v>
      </c>
    </row>
    <row r="3299" spans="1:3" x14ac:dyDescent="0.25">
      <c r="A3299" t="s">
        <v>77</v>
      </c>
      <c r="B3299" t="s">
        <v>81</v>
      </c>
      <c r="C3299" s="1">
        <v>0.293809233589097</v>
      </c>
    </row>
    <row r="3300" spans="1:3" x14ac:dyDescent="0.25">
      <c r="A3300" t="s">
        <v>77</v>
      </c>
      <c r="B3300" t="s">
        <v>82</v>
      </c>
      <c r="C3300" s="1">
        <v>0.30082800005582999</v>
      </c>
    </row>
    <row r="3301" spans="1:3" x14ac:dyDescent="0.25">
      <c r="A3301" t="s">
        <v>77</v>
      </c>
      <c r="B3301" t="s">
        <v>83</v>
      </c>
      <c r="C3301" s="1">
        <v>0.304158036885252</v>
      </c>
    </row>
    <row r="3302" spans="1:3" x14ac:dyDescent="0.25">
      <c r="A3302" t="s">
        <v>77</v>
      </c>
      <c r="B3302" t="s">
        <v>84</v>
      </c>
      <c r="C3302" s="1">
        <v>0.30008015087746498</v>
      </c>
    </row>
    <row r="3303" spans="1:3" x14ac:dyDescent="0.25">
      <c r="A3303" t="s">
        <v>77</v>
      </c>
      <c r="B3303" t="s">
        <v>85</v>
      </c>
      <c r="C3303" s="1">
        <v>0.31156564848691998</v>
      </c>
    </row>
    <row r="3304" spans="1:3" x14ac:dyDescent="0.25">
      <c r="A3304" t="s">
        <v>77</v>
      </c>
      <c r="B3304" t="s">
        <v>86</v>
      </c>
      <c r="C3304" s="1">
        <v>0.30386385312449798</v>
      </c>
    </row>
    <row r="3305" spans="1:3" x14ac:dyDescent="0.25">
      <c r="A3305" t="s">
        <v>77</v>
      </c>
      <c r="B3305" t="s">
        <v>87</v>
      </c>
      <c r="C3305" s="1">
        <v>0.29774165899094002</v>
      </c>
    </row>
    <row r="3306" spans="1:3" x14ac:dyDescent="0.25">
      <c r="A3306" t="s">
        <v>77</v>
      </c>
      <c r="B3306" t="s">
        <v>88</v>
      </c>
      <c r="C3306" s="1">
        <v>0.29096215343600301</v>
      </c>
    </row>
    <row r="3307" spans="1:3" x14ac:dyDescent="0.25">
      <c r="A3307" t="s">
        <v>77</v>
      </c>
      <c r="B3307" t="s">
        <v>89</v>
      </c>
      <c r="C3307" s="1">
        <v>0.305388173073603</v>
      </c>
    </row>
    <row r="3308" spans="1:3" x14ac:dyDescent="0.25">
      <c r="A3308" t="s">
        <v>77</v>
      </c>
      <c r="B3308" t="s">
        <v>90</v>
      </c>
      <c r="C3308" s="1">
        <v>0.30376142546363399</v>
      </c>
    </row>
    <row r="3309" spans="1:3" x14ac:dyDescent="0.25">
      <c r="A3309" t="s">
        <v>77</v>
      </c>
      <c r="B3309" t="s">
        <v>91</v>
      </c>
      <c r="C3309" s="1">
        <v>0.29551555313101202</v>
      </c>
    </row>
    <row r="3310" spans="1:3" x14ac:dyDescent="0.25">
      <c r="A3310" t="s">
        <v>77</v>
      </c>
      <c r="B3310" t="s">
        <v>92</v>
      </c>
      <c r="C3310" s="1">
        <v>0.30093600525282699</v>
      </c>
    </row>
    <row r="3311" spans="1:3" x14ac:dyDescent="0.25">
      <c r="A3311" t="s">
        <v>77</v>
      </c>
      <c r="B3311" t="s">
        <v>93</v>
      </c>
      <c r="C3311" s="1">
        <v>0.31305467254665598</v>
      </c>
    </row>
    <row r="3312" spans="1:3" x14ac:dyDescent="0.25">
      <c r="A3312" t="s">
        <v>77</v>
      </c>
      <c r="B3312" t="s">
        <v>94</v>
      </c>
      <c r="C3312" s="1">
        <v>0.317354321253841</v>
      </c>
    </row>
    <row r="3313" spans="1:3" x14ac:dyDescent="0.25">
      <c r="A3313" t="s">
        <v>77</v>
      </c>
      <c r="B3313" t="s">
        <v>95</v>
      </c>
      <c r="C3313" s="1">
        <v>0.29587408495981399</v>
      </c>
    </row>
    <row r="3314" spans="1:3" x14ac:dyDescent="0.25">
      <c r="A3314" t="s">
        <v>77</v>
      </c>
      <c r="B3314" t="s">
        <v>96</v>
      </c>
      <c r="C3314" s="1">
        <v>0.30300563886224402</v>
      </c>
    </row>
    <row r="3315" spans="1:3" x14ac:dyDescent="0.25">
      <c r="A3315" t="s">
        <v>77</v>
      </c>
      <c r="B3315" t="s">
        <v>97</v>
      </c>
      <c r="C3315" s="1">
        <v>0.31674756520977998</v>
      </c>
    </row>
    <row r="3316" spans="1:3" x14ac:dyDescent="0.25">
      <c r="A3316" t="s">
        <v>77</v>
      </c>
      <c r="B3316" t="s">
        <v>98</v>
      </c>
      <c r="C3316" s="1">
        <v>0.29461407993796701</v>
      </c>
    </row>
    <row r="3317" spans="1:3" x14ac:dyDescent="0.25">
      <c r="A3317" t="s">
        <v>77</v>
      </c>
      <c r="B3317" t="s">
        <v>99</v>
      </c>
      <c r="C3317" s="1">
        <v>0.30793374003178398</v>
      </c>
    </row>
    <row r="3318" spans="1:3" x14ac:dyDescent="0.25">
      <c r="A3318" t="s">
        <v>77</v>
      </c>
      <c r="B3318" t="s">
        <v>101</v>
      </c>
      <c r="C3318" s="1">
        <v>0.30186791948953101</v>
      </c>
    </row>
    <row r="3319" spans="1:3" x14ac:dyDescent="0.25">
      <c r="A3319" t="s">
        <v>77</v>
      </c>
      <c r="B3319" t="s">
        <v>102</v>
      </c>
      <c r="C3319" s="1">
        <v>0.30453717087228099</v>
      </c>
    </row>
    <row r="3320" spans="1:3" x14ac:dyDescent="0.25">
      <c r="A3320" t="s">
        <v>77</v>
      </c>
      <c r="B3320" t="s">
        <v>103</v>
      </c>
      <c r="C3320" s="1">
        <v>0.31450365063545799</v>
      </c>
    </row>
    <row r="3321" spans="1:3" x14ac:dyDescent="0.25">
      <c r="A3321" t="s">
        <v>78</v>
      </c>
      <c r="B3321" t="s">
        <v>42</v>
      </c>
      <c r="C3321" s="1">
        <v>0.32408336790363002</v>
      </c>
    </row>
    <row r="3322" spans="1:3" x14ac:dyDescent="0.25">
      <c r="A3322" t="s">
        <v>78</v>
      </c>
      <c r="B3322" t="s">
        <v>73</v>
      </c>
      <c r="C3322" s="1">
        <v>0.32675412861907199</v>
      </c>
    </row>
    <row r="3323" spans="1:3" x14ac:dyDescent="0.25">
      <c r="A3323" t="s">
        <v>78</v>
      </c>
      <c r="B3323" t="s">
        <v>80</v>
      </c>
      <c r="C3323" s="1">
        <v>0.32321954293577498</v>
      </c>
    </row>
    <row r="3324" spans="1:3" x14ac:dyDescent="0.25">
      <c r="A3324" t="s">
        <v>78</v>
      </c>
      <c r="B3324" t="s">
        <v>81</v>
      </c>
      <c r="C3324" s="1">
        <v>0.31138411167230401</v>
      </c>
    </row>
    <row r="3325" spans="1:3" x14ac:dyDescent="0.25">
      <c r="A3325" t="s">
        <v>78</v>
      </c>
      <c r="B3325" t="s">
        <v>83</v>
      </c>
      <c r="C3325" s="1">
        <v>0.31706658217060502</v>
      </c>
    </row>
    <row r="3326" spans="1:3" x14ac:dyDescent="0.25">
      <c r="A3326" t="s">
        <v>78</v>
      </c>
      <c r="B3326" t="s">
        <v>84</v>
      </c>
      <c r="C3326" s="1">
        <v>0.29899549358351102</v>
      </c>
    </row>
    <row r="3327" spans="1:3" x14ac:dyDescent="0.25">
      <c r="A3327" t="s">
        <v>78</v>
      </c>
      <c r="B3327" t="s">
        <v>85</v>
      </c>
      <c r="C3327" s="1">
        <v>0.32331114211201301</v>
      </c>
    </row>
    <row r="3328" spans="1:3" x14ac:dyDescent="0.25">
      <c r="A3328" t="s">
        <v>78</v>
      </c>
      <c r="B3328" t="s">
        <v>86</v>
      </c>
      <c r="C3328" s="1">
        <v>0.309693201171576</v>
      </c>
    </row>
    <row r="3329" spans="1:3" x14ac:dyDescent="0.25">
      <c r="A3329" t="s">
        <v>78</v>
      </c>
      <c r="B3329" t="s">
        <v>88</v>
      </c>
      <c r="C3329" s="1">
        <v>0.323170076709488</v>
      </c>
    </row>
    <row r="3330" spans="1:3" x14ac:dyDescent="0.25">
      <c r="A3330" t="s">
        <v>78</v>
      </c>
      <c r="B3330" t="s">
        <v>89</v>
      </c>
      <c r="C3330" s="1">
        <v>0.32474267232582699</v>
      </c>
    </row>
    <row r="3331" spans="1:3" x14ac:dyDescent="0.25">
      <c r="A3331" t="s">
        <v>78</v>
      </c>
      <c r="B3331" t="s">
        <v>90</v>
      </c>
      <c r="C3331" s="1">
        <v>0.30734317633828101</v>
      </c>
    </row>
    <row r="3332" spans="1:3" x14ac:dyDescent="0.25">
      <c r="A3332" t="s">
        <v>78</v>
      </c>
      <c r="B3332" t="s">
        <v>91</v>
      </c>
      <c r="C3332" s="1">
        <v>0.32653715686998802</v>
      </c>
    </row>
    <row r="3333" spans="1:3" x14ac:dyDescent="0.25">
      <c r="A3333" t="s">
        <v>78</v>
      </c>
      <c r="B3333" t="s">
        <v>92</v>
      </c>
      <c r="C3333" s="1">
        <v>0.29688663695835699</v>
      </c>
    </row>
    <row r="3334" spans="1:3" x14ac:dyDescent="0.25">
      <c r="A3334" t="s">
        <v>78</v>
      </c>
      <c r="B3334" t="s">
        <v>93</v>
      </c>
      <c r="C3334" s="1">
        <v>0.32571174188721602</v>
      </c>
    </row>
    <row r="3335" spans="1:3" x14ac:dyDescent="0.25">
      <c r="A3335" t="s">
        <v>78</v>
      </c>
      <c r="B3335" t="s">
        <v>94</v>
      </c>
      <c r="C3335" s="1">
        <v>0.329137378165056</v>
      </c>
    </row>
    <row r="3336" spans="1:3" x14ac:dyDescent="0.25">
      <c r="A3336" t="s">
        <v>78</v>
      </c>
      <c r="B3336" t="s">
        <v>95</v>
      </c>
      <c r="C3336" s="1">
        <v>0.32145595579528202</v>
      </c>
    </row>
    <row r="3337" spans="1:3" x14ac:dyDescent="0.25">
      <c r="A3337" t="s">
        <v>78</v>
      </c>
      <c r="B3337" t="s">
        <v>96</v>
      </c>
      <c r="C3337" s="1">
        <v>0.31208419089002898</v>
      </c>
    </row>
    <row r="3338" spans="1:3" x14ac:dyDescent="0.25">
      <c r="A3338" t="s">
        <v>78</v>
      </c>
      <c r="B3338" t="s">
        <v>97</v>
      </c>
      <c r="C3338" s="1">
        <v>0.32738127974990799</v>
      </c>
    </row>
    <row r="3339" spans="1:3" x14ac:dyDescent="0.25">
      <c r="A3339" t="s">
        <v>78</v>
      </c>
      <c r="B3339" t="s">
        <v>98</v>
      </c>
      <c r="C3339" s="1">
        <v>0.317502856676529</v>
      </c>
    </row>
    <row r="3340" spans="1:3" x14ac:dyDescent="0.25">
      <c r="A3340" t="s">
        <v>78</v>
      </c>
      <c r="B3340" t="s">
        <v>99</v>
      </c>
      <c r="C3340" s="1">
        <v>0.31450770625312202</v>
      </c>
    </row>
    <row r="3341" spans="1:3" x14ac:dyDescent="0.25">
      <c r="A3341" t="s">
        <v>78</v>
      </c>
      <c r="B3341" t="s">
        <v>101</v>
      </c>
      <c r="C3341" s="1">
        <v>0.30513061673006497</v>
      </c>
    </row>
    <row r="3342" spans="1:3" x14ac:dyDescent="0.25">
      <c r="A3342" t="s">
        <v>78</v>
      </c>
      <c r="B3342" t="s">
        <v>102</v>
      </c>
      <c r="C3342" s="1">
        <v>0.31234587298377398</v>
      </c>
    </row>
    <row r="3343" spans="1:3" x14ac:dyDescent="0.25">
      <c r="A3343" t="s">
        <v>79</v>
      </c>
      <c r="B3343" t="s">
        <v>82</v>
      </c>
      <c r="C3343" s="1">
        <v>0.314620133855679</v>
      </c>
    </row>
    <row r="3344" spans="1:3" x14ac:dyDescent="0.25">
      <c r="A3344" t="s">
        <v>79</v>
      </c>
      <c r="B3344" t="s">
        <v>83</v>
      </c>
      <c r="C3344" s="1">
        <v>0.30538793890532401</v>
      </c>
    </row>
    <row r="3345" spans="1:3" x14ac:dyDescent="0.25">
      <c r="A3345" t="s">
        <v>79</v>
      </c>
      <c r="B3345" t="s">
        <v>87</v>
      </c>
      <c r="C3345" s="1">
        <v>0.29683882175159099</v>
      </c>
    </row>
    <row r="3346" spans="1:3" x14ac:dyDescent="0.25">
      <c r="A3346" t="s">
        <v>79</v>
      </c>
      <c r="B3346" t="s">
        <v>90</v>
      </c>
      <c r="C3346" s="1">
        <v>0.308269516240956</v>
      </c>
    </row>
    <row r="3347" spans="1:3" x14ac:dyDescent="0.25">
      <c r="A3347" t="s">
        <v>79</v>
      </c>
      <c r="B3347" t="s">
        <v>92</v>
      </c>
      <c r="C3347" s="1">
        <v>0.28971678879408902</v>
      </c>
    </row>
    <row r="3348" spans="1:3" x14ac:dyDescent="0.25">
      <c r="A3348" t="s">
        <v>79</v>
      </c>
      <c r="B3348" t="s">
        <v>96</v>
      </c>
      <c r="C3348" s="1">
        <v>0.29332214957938901</v>
      </c>
    </row>
    <row r="3349" spans="1:3" x14ac:dyDescent="0.25">
      <c r="A3349" t="s">
        <v>79</v>
      </c>
      <c r="B3349" t="s">
        <v>100</v>
      </c>
      <c r="C3349" s="1">
        <v>0.304982710429958</v>
      </c>
    </row>
    <row r="3350" spans="1:3" x14ac:dyDescent="0.25">
      <c r="A3350" t="s">
        <v>79</v>
      </c>
      <c r="B3350" t="s">
        <v>103</v>
      </c>
      <c r="C3350" s="1">
        <v>0.31003881932396299</v>
      </c>
    </row>
    <row r="3351" spans="1:3" x14ac:dyDescent="0.25">
      <c r="A3351" t="s">
        <v>80</v>
      </c>
      <c r="B3351" t="s">
        <v>42</v>
      </c>
      <c r="C3351" s="1">
        <v>0.30256107739440102</v>
      </c>
    </row>
    <row r="3352" spans="1:3" x14ac:dyDescent="0.25">
      <c r="A3352" t="s">
        <v>80</v>
      </c>
      <c r="B3352" t="s">
        <v>73</v>
      </c>
      <c r="C3352" s="1">
        <v>0.32717323163222101</v>
      </c>
    </row>
    <row r="3353" spans="1:3" x14ac:dyDescent="0.25">
      <c r="A3353" t="s">
        <v>80</v>
      </c>
      <c r="B3353" t="s">
        <v>82</v>
      </c>
      <c r="C3353" s="1">
        <v>0.29453536897217197</v>
      </c>
    </row>
    <row r="3354" spans="1:3" x14ac:dyDescent="0.25">
      <c r="A3354" t="s">
        <v>80</v>
      </c>
      <c r="B3354" t="s">
        <v>83</v>
      </c>
      <c r="C3354" s="1">
        <v>0.31506908644405301</v>
      </c>
    </row>
    <row r="3355" spans="1:3" x14ac:dyDescent="0.25">
      <c r="A3355" t="s">
        <v>80</v>
      </c>
      <c r="B3355" t="s">
        <v>85</v>
      </c>
      <c r="C3355" s="1">
        <v>0.32089044385441801</v>
      </c>
    </row>
    <row r="3356" spans="1:3" x14ac:dyDescent="0.25">
      <c r="A3356" t="s">
        <v>80</v>
      </c>
      <c r="B3356" t="s">
        <v>86</v>
      </c>
      <c r="C3356" s="1">
        <v>0.30099102133618</v>
      </c>
    </row>
    <row r="3357" spans="1:3" x14ac:dyDescent="0.25">
      <c r="A3357" t="s">
        <v>80</v>
      </c>
      <c r="B3357" t="s">
        <v>89</v>
      </c>
      <c r="C3357" s="1">
        <v>0.332816949915202</v>
      </c>
    </row>
    <row r="3358" spans="1:3" x14ac:dyDescent="0.25">
      <c r="A3358" t="s">
        <v>80</v>
      </c>
      <c r="B3358" t="s">
        <v>90</v>
      </c>
      <c r="C3358" s="1">
        <v>0.30649169399041498</v>
      </c>
    </row>
    <row r="3359" spans="1:3" x14ac:dyDescent="0.25">
      <c r="A3359" t="s">
        <v>80</v>
      </c>
      <c r="B3359" t="s">
        <v>91</v>
      </c>
      <c r="C3359" s="1">
        <v>0.32365670872941499</v>
      </c>
    </row>
    <row r="3360" spans="1:3" x14ac:dyDescent="0.25">
      <c r="A3360" t="s">
        <v>80</v>
      </c>
      <c r="B3360" t="s">
        <v>93</v>
      </c>
      <c r="C3360" s="1">
        <v>0.30402751511870901</v>
      </c>
    </row>
    <row r="3361" spans="1:3" x14ac:dyDescent="0.25">
      <c r="A3361" t="s">
        <v>80</v>
      </c>
      <c r="B3361" t="s">
        <v>94</v>
      </c>
      <c r="C3361" s="1">
        <v>0.33166975571889401</v>
      </c>
    </row>
    <row r="3362" spans="1:3" x14ac:dyDescent="0.25">
      <c r="A3362" t="s">
        <v>80</v>
      </c>
      <c r="B3362" t="s">
        <v>95</v>
      </c>
      <c r="C3362" s="1">
        <v>0.29058945302075601</v>
      </c>
    </row>
    <row r="3363" spans="1:3" x14ac:dyDescent="0.25">
      <c r="A3363" t="s">
        <v>80</v>
      </c>
      <c r="B3363" t="s">
        <v>96</v>
      </c>
      <c r="C3363" s="1">
        <v>0.30981384162145698</v>
      </c>
    </row>
    <row r="3364" spans="1:3" x14ac:dyDescent="0.25">
      <c r="A3364" t="s">
        <v>80</v>
      </c>
      <c r="B3364" t="s">
        <v>97</v>
      </c>
      <c r="C3364" s="1">
        <v>0.32532633762812202</v>
      </c>
    </row>
    <row r="3365" spans="1:3" x14ac:dyDescent="0.25">
      <c r="A3365" t="s">
        <v>80</v>
      </c>
      <c r="B3365" t="s">
        <v>98</v>
      </c>
      <c r="C3365" s="1">
        <v>0.29775446948978401</v>
      </c>
    </row>
    <row r="3366" spans="1:3" x14ac:dyDescent="0.25">
      <c r="A3366" t="s">
        <v>80</v>
      </c>
      <c r="B3366" t="s">
        <v>99</v>
      </c>
      <c r="C3366" s="1">
        <v>0.30765012347883902</v>
      </c>
    </row>
    <row r="3367" spans="1:3" x14ac:dyDescent="0.25">
      <c r="A3367" t="s">
        <v>80</v>
      </c>
      <c r="B3367" t="s">
        <v>102</v>
      </c>
      <c r="C3367" s="1">
        <v>0.29577395492886499</v>
      </c>
    </row>
    <row r="3368" spans="1:3" x14ac:dyDescent="0.25">
      <c r="A3368" t="s">
        <v>81</v>
      </c>
      <c r="B3368" t="s">
        <v>83</v>
      </c>
      <c r="C3368" s="1">
        <v>0.29253278114307102</v>
      </c>
    </row>
    <row r="3369" spans="1:3" x14ac:dyDescent="0.25">
      <c r="A3369" t="s">
        <v>81</v>
      </c>
      <c r="B3369" t="s">
        <v>84</v>
      </c>
      <c r="C3369" s="1">
        <v>0.30029685710135801</v>
      </c>
    </row>
    <row r="3370" spans="1:3" x14ac:dyDescent="0.25">
      <c r="A3370" t="s">
        <v>81</v>
      </c>
      <c r="B3370" t="s">
        <v>85</v>
      </c>
      <c r="C3370" s="1">
        <v>0.29815043854322598</v>
      </c>
    </row>
    <row r="3371" spans="1:3" x14ac:dyDescent="0.25">
      <c r="A3371" t="s">
        <v>81</v>
      </c>
      <c r="B3371" t="s">
        <v>86</v>
      </c>
      <c r="C3371" s="1">
        <v>0.29692746065377901</v>
      </c>
    </row>
    <row r="3372" spans="1:3" x14ac:dyDescent="0.25">
      <c r="A3372" t="s">
        <v>81</v>
      </c>
      <c r="B3372" t="s">
        <v>88</v>
      </c>
      <c r="C3372" s="1">
        <v>0.296073820357799</v>
      </c>
    </row>
    <row r="3373" spans="1:3" x14ac:dyDescent="0.25">
      <c r="A3373" t="s">
        <v>81</v>
      </c>
      <c r="B3373" t="s">
        <v>89</v>
      </c>
      <c r="C3373" s="1">
        <v>0.29064078565583001</v>
      </c>
    </row>
    <row r="3374" spans="1:3" x14ac:dyDescent="0.25">
      <c r="A3374" t="s">
        <v>81</v>
      </c>
      <c r="B3374" t="s">
        <v>93</v>
      </c>
      <c r="C3374" s="1">
        <v>0.32298057315230599</v>
      </c>
    </row>
    <row r="3375" spans="1:3" x14ac:dyDescent="0.25">
      <c r="A3375" t="s">
        <v>81</v>
      </c>
      <c r="B3375" t="s">
        <v>94</v>
      </c>
      <c r="C3375" s="1">
        <v>0.30839071117067002</v>
      </c>
    </row>
    <row r="3376" spans="1:3" x14ac:dyDescent="0.25">
      <c r="A3376" t="s">
        <v>81</v>
      </c>
      <c r="B3376" t="s">
        <v>95</v>
      </c>
      <c r="C3376" s="1">
        <v>0.29054743817420398</v>
      </c>
    </row>
    <row r="3377" spans="1:3" x14ac:dyDescent="0.25">
      <c r="A3377" t="s">
        <v>81</v>
      </c>
      <c r="B3377" t="s">
        <v>97</v>
      </c>
      <c r="C3377" s="1">
        <v>0.31143393953572301</v>
      </c>
    </row>
    <row r="3378" spans="1:3" x14ac:dyDescent="0.25">
      <c r="A3378" t="s">
        <v>81</v>
      </c>
      <c r="B3378" t="s">
        <v>99</v>
      </c>
      <c r="C3378" s="1">
        <v>0.29251584194952301</v>
      </c>
    </row>
    <row r="3379" spans="1:3" x14ac:dyDescent="0.25">
      <c r="A3379" t="s">
        <v>81</v>
      </c>
      <c r="B3379" t="s">
        <v>101</v>
      </c>
      <c r="C3379" s="1">
        <v>0.298839413125218</v>
      </c>
    </row>
    <row r="3380" spans="1:3" x14ac:dyDescent="0.25">
      <c r="A3380" t="s">
        <v>81</v>
      </c>
      <c r="B3380" t="s">
        <v>102</v>
      </c>
      <c r="C3380" s="1">
        <v>0.30237249501919899</v>
      </c>
    </row>
    <row r="3381" spans="1:3" x14ac:dyDescent="0.25">
      <c r="A3381" t="s">
        <v>81</v>
      </c>
      <c r="B3381" t="s">
        <v>103</v>
      </c>
      <c r="C3381" s="1">
        <v>0.29064714092690702</v>
      </c>
    </row>
    <row r="3382" spans="1:3" x14ac:dyDescent="0.25">
      <c r="A3382" t="s">
        <v>83</v>
      </c>
      <c r="B3382" t="s">
        <v>42</v>
      </c>
      <c r="C3382" s="1">
        <v>0.30611872183240302</v>
      </c>
    </row>
    <row r="3383" spans="1:3" x14ac:dyDescent="0.25">
      <c r="A3383" t="s">
        <v>83</v>
      </c>
      <c r="B3383" t="s">
        <v>73</v>
      </c>
      <c r="C3383" s="1">
        <v>0.315839249793824</v>
      </c>
    </row>
    <row r="3384" spans="1:3" x14ac:dyDescent="0.25">
      <c r="A3384" t="s">
        <v>83</v>
      </c>
      <c r="B3384" t="s">
        <v>82</v>
      </c>
      <c r="C3384" s="1">
        <v>0.318282493868497</v>
      </c>
    </row>
    <row r="3385" spans="1:3" x14ac:dyDescent="0.25">
      <c r="A3385" t="s">
        <v>83</v>
      </c>
      <c r="B3385" t="s">
        <v>85</v>
      </c>
      <c r="C3385" s="1">
        <v>0.323668997037317</v>
      </c>
    </row>
    <row r="3386" spans="1:3" x14ac:dyDescent="0.25">
      <c r="A3386" t="s">
        <v>83</v>
      </c>
      <c r="B3386" t="s">
        <v>86</v>
      </c>
      <c r="C3386" s="1">
        <v>0.297342996056709</v>
      </c>
    </row>
    <row r="3387" spans="1:3" x14ac:dyDescent="0.25">
      <c r="A3387" t="s">
        <v>83</v>
      </c>
      <c r="B3387" t="s">
        <v>88</v>
      </c>
      <c r="C3387" s="1">
        <v>0.29268800675242002</v>
      </c>
    </row>
    <row r="3388" spans="1:3" x14ac:dyDescent="0.25">
      <c r="A3388" t="s">
        <v>83</v>
      </c>
      <c r="B3388" t="s">
        <v>89</v>
      </c>
      <c r="C3388" s="1">
        <v>0.31854083125205901</v>
      </c>
    </row>
    <row r="3389" spans="1:3" x14ac:dyDescent="0.25">
      <c r="A3389" t="s">
        <v>83</v>
      </c>
      <c r="B3389" t="s">
        <v>90</v>
      </c>
      <c r="C3389" s="1">
        <v>0.30440488254572801</v>
      </c>
    </row>
    <row r="3390" spans="1:3" x14ac:dyDescent="0.25">
      <c r="A3390" t="s">
        <v>83</v>
      </c>
      <c r="B3390" t="s">
        <v>91</v>
      </c>
      <c r="C3390" s="1">
        <v>0.31520806875870999</v>
      </c>
    </row>
    <row r="3391" spans="1:3" x14ac:dyDescent="0.25">
      <c r="A3391" t="s">
        <v>83</v>
      </c>
      <c r="B3391" t="s">
        <v>92</v>
      </c>
      <c r="C3391" s="1">
        <v>0.29223103863739103</v>
      </c>
    </row>
    <row r="3392" spans="1:3" x14ac:dyDescent="0.25">
      <c r="A3392" t="s">
        <v>83</v>
      </c>
      <c r="B3392" t="s">
        <v>93</v>
      </c>
      <c r="C3392" s="1">
        <v>0.30210788823044599</v>
      </c>
    </row>
    <row r="3393" spans="1:3" x14ac:dyDescent="0.25">
      <c r="A3393" t="s">
        <v>83</v>
      </c>
      <c r="B3393" t="s">
        <v>94</v>
      </c>
      <c r="C3393" s="1">
        <v>0.32313340310967098</v>
      </c>
    </row>
    <row r="3394" spans="1:3" x14ac:dyDescent="0.25">
      <c r="A3394" t="s">
        <v>83</v>
      </c>
      <c r="B3394" t="s">
        <v>95</v>
      </c>
      <c r="C3394" s="1">
        <v>0.302462145646964</v>
      </c>
    </row>
    <row r="3395" spans="1:3" x14ac:dyDescent="0.25">
      <c r="A3395" t="s">
        <v>83</v>
      </c>
      <c r="B3395" t="s">
        <v>96</v>
      </c>
      <c r="C3395" s="1">
        <v>0.30239043030871798</v>
      </c>
    </row>
    <row r="3396" spans="1:3" x14ac:dyDescent="0.25">
      <c r="A3396" t="s">
        <v>83</v>
      </c>
      <c r="B3396" t="s">
        <v>97</v>
      </c>
      <c r="C3396" s="1">
        <v>0.32257271194741599</v>
      </c>
    </row>
    <row r="3397" spans="1:3" x14ac:dyDescent="0.25">
      <c r="A3397" t="s">
        <v>83</v>
      </c>
      <c r="B3397" t="s">
        <v>98</v>
      </c>
      <c r="C3397" s="1">
        <v>0.30428204723380098</v>
      </c>
    </row>
    <row r="3398" spans="1:3" x14ac:dyDescent="0.25">
      <c r="A3398" t="s">
        <v>83</v>
      </c>
      <c r="B3398" t="s">
        <v>99</v>
      </c>
      <c r="C3398" s="1">
        <v>0.31274880916083198</v>
      </c>
    </row>
    <row r="3399" spans="1:3" x14ac:dyDescent="0.25">
      <c r="A3399" t="s">
        <v>83</v>
      </c>
      <c r="B3399" t="s">
        <v>100</v>
      </c>
      <c r="C3399" s="1">
        <v>0.29073684031421099</v>
      </c>
    </row>
    <row r="3400" spans="1:3" x14ac:dyDescent="0.25">
      <c r="A3400" t="s">
        <v>83</v>
      </c>
      <c r="B3400" t="s">
        <v>101</v>
      </c>
      <c r="C3400" s="1">
        <v>0.297475219174274</v>
      </c>
    </row>
    <row r="3401" spans="1:3" x14ac:dyDescent="0.25">
      <c r="A3401" t="s">
        <v>83</v>
      </c>
      <c r="B3401" t="s">
        <v>102</v>
      </c>
      <c r="C3401" s="1">
        <v>0.30799447141235498</v>
      </c>
    </row>
    <row r="3402" spans="1:3" x14ac:dyDescent="0.25">
      <c r="A3402" t="s">
        <v>83</v>
      </c>
      <c r="B3402" t="s">
        <v>103</v>
      </c>
      <c r="C3402" s="1">
        <v>0.30544901093680499</v>
      </c>
    </row>
    <row r="3403" spans="1:3" x14ac:dyDescent="0.25">
      <c r="A3403" t="s">
        <v>84</v>
      </c>
      <c r="B3403" t="s">
        <v>42</v>
      </c>
      <c r="C3403" s="1">
        <v>0.29826065302419003</v>
      </c>
    </row>
    <row r="3404" spans="1:3" x14ac:dyDescent="0.25">
      <c r="A3404" t="s">
        <v>84</v>
      </c>
      <c r="B3404" t="s">
        <v>85</v>
      </c>
      <c r="C3404" s="1">
        <v>0.30728038349182502</v>
      </c>
    </row>
    <row r="3405" spans="1:3" x14ac:dyDescent="0.25">
      <c r="A3405" t="s">
        <v>84</v>
      </c>
      <c r="B3405" t="s">
        <v>86</v>
      </c>
      <c r="C3405" s="1">
        <v>0.31333396238274802</v>
      </c>
    </row>
    <row r="3406" spans="1:3" x14ac:dyDescent="0.25">
      <c r="A3406" t="s">
        <v>84</v>
      </c>
      <c r="B3406" t="s">
        <v>88</v>
      </c>
      <c r="C3406" s="1">
        <v>0.31476081226584801</v>
      </c>
    </row>
    <row r="3407" spans="1:3" x14ac:dyDescent="0.25">
      <c r="A3407" t="s">
        <v>84</v>
      </c>
      <c r="B3407" t="s">
        <v>89</v>
      </c>
      <c r="C3407" s="1">
        <v>0.29104577033546097</v>
      </c>
    </row>
    <row r="3408" spans="1:3" x14ac:dyDescent="0.25">
      <c r="A3408" t="s">
        <v>84</v>
      </c>
      <c r="B3408" t="s">
        <v>92</v>
      </c>
      <c r="C3408" s="1">
        <v>0.30997375211796102</v>
      </c>
    </row>
    <row r="3409" spans="1:3" x14ac:dyDescent="0.25">
      <c r="A3409" t="s">
        <v>84</v>
      </c>
      <c r="B3409" t="s">
        <v>93</v>
      </c>
      <c r="C3409" s="1">
        <v>0.33482783452565101</v>
      </c>
    </row>
    <row r="3410" spans="1:3" x14ac:dyDescent="0.25">
      <c r="A3410" t="s">
        <v>84</v>
      </c>
      <c r="B3410" t="s">
        <v>94</v>
      </c>
      <c r="C3410" s="1">
        <v>0.31148427111693999</v>
      </c>
    </row>
    <row r="3411" spans="1:3" x14ac:dyDescent="0.25">
      <c r="A3411" t="s">
        <v>84</v>
      </c>
      <c r="B3411" t="s">
        <v>96</v>
      </c>
      <c r="C3411" s="1">
        <v>0.29344269713279397</v>
      </c>
    </row>
    <row r="3412" spans="1:3" x14ac:dyDescent="0.25">
      <c r="A3412" t="s">
        <v>84</v>
      </c>
      <c r="B3412" t="s">
        <v>97</v>
      </c>
      <c r="C3412" s="1">
        <v>0.31214160014968101</v>
      </c>
    </row>
    <row r="3413" spans="1:3" x14ac:dyDescent="0.25">
      <c r="A3413" t="s">
        <v>84</v>
      </c>
      <c r="B3413" t="s">
        <v>99</v>
      </c>
      <c r="C3413" s="1">
        <v>0.30810262949383399</v>
      </c>
    </row>
    <row r="3414" spans="1:3" x14ac:dyDescent="0.25">
      <c r="A3414" t="s">
        <v>84</v>
      </c>
      <c r="B3414" t="s">
        <v>101</v>
      </c>
      <c r="C3414" s="1">
        <v>0.32082021960592699</v>
      </c>
    </row>
    <row r="3415" spans="1:3" x14ac:dyDescent="0.25">
      <c r="A3415" t="s">
        <v>84</v>
      </c>
      <c r="B3415" t="s">
        <v>102</v>
      </c>
      <c r="C3415" s="1">
        <v>0.30785455671589801</v>
      </c>
    </row>
    <row r="3416" spans="1:3" x14ac:dyDescent="0.25">
      <c r="A3416" t="s">
        <v>84</v>
      </c>
      <c r="B3416" t="s">
        <v>103</v>
      </c>
      <c r="C3416" s="1">
        <v>0.29019560133831701</v>
      </c>
    </row>
    <row r="3417" spans="1:3" x14ac:dyDescent="0.25">
      <c r="A3417" t="s">
        <v>85</v>
      </c>
      <c r="B3417" t="s">
        <v>42</v>
      </c>
      <c r="C3417" s="1">
        <v>0.31696398017178901</v>
      </c>
    </row>
    <row r="3418" spans="1:3" x14ac:dyDescent="0.25">
      <c r="A3418" t="s">
        <v>85</v>
      </c>
      <c r="B3418" t="s">
        <v>73</v>
      </c>
      <c r="C3418" s="1">
        <v>0.32945220119909602</v>
      </c>
    </row>
    <row r="3419" spans="1:3" x14ac:dyDescent="0.25">
      <c r="A3419" t="s">
        <v>85</v>
      </c>
      <c r="B3419" t="s">
        <v>82</v>
      </c>
      <c r="C3419" s="1">
        <v>0.29867030302218101</v>
      </c>
    </row>
    <row r="3420" spans="1:3" x14ac:dyDescent="0.25">
      <c r="A3420" t="s">
        <v>85</v>
      </c>
      <c r="B3420" t="s">
        <v>86</v>
      </c>
      <c r="C3420" s="1">
        <v>0.31999194058636199</v>
      </c>
    </row>
    <row r="3421" spans="1:3" x14ac:dyDescent="0.25">
      <c r="A3421" t="s">
        <v>85</v>
      </c>
      <c r="B3421" t="s">
        <v>88</v>
      </c>
      <c r="C3421" s="1">
        <v>0.308581294715147</v>
      </c>
    </row>
    <row r="3422" spans="1:3" x14ac:dyDescent="0.25">
      <c r="A3422" t="s">
        <v>85</v>
      </c>
      <c r="B3422" t="s">
        <v>89</v>
      </c>
      <c r="C3422" s="1">
        <v>0.33190001292694399</v>
      </c>
    </row>
    <row r="3423" spans="1:3" x14ac:dyDescent="0.25">
      <c r="A3423" t="s">
        <v>85</v>
      </c>
      <c r="B3423" t="s">
        <v>90</v>
      </c>
      <c r="C3423" s="1">
        <v>0.316517955985338</v>
      </c>
    </row>
    <row r="3424" spans="1:3" x14ac:dyDescent="0.25">
      <c r="A3424" t="s">
        <v>85</v>
      </c>
      <c r="B3424" t="s">
        <v>91</v>
      </c>
      <c r="C3424" s="1">
        <v>0.32636898001655501</v>
      </c>
    </row>
    <row r="3425" spans="1:3" x14ac:dyDescent="0.25">
      <c r="A3425" t="s">
        <v>85</v>
      </c>
      <c r="B3425" t="s">
        <v>92</v>
      </c>
      <c r="C3425" s="1">
        <v>0.30892627720135302</v>
      </c>
    </row>
    <row r="3426" spans="1:3" x14ac:dyDescent="0.25">
      <c r="A3426" t="s">
        <v>85</v>
      </c>
      <c r="B3426" t="s">
        <v>93</v>
      </c>
      <c r="C3426" s="1">
        <v>0.32055747655439598</v>
      </c>
    </row>
    <row r="3427" spans="1:3" x14ac:dyDescent="0.25">
      <c r="A3427" t="s">
        <v>85</v>
      </c>
      <c r="B3427" t="s">
        <v>94</v>
      </c>
      <c r="C3427" s="1">
        <v>0.33321493477498199</v>
      </c>
    </row>
    <row r="3428" spans="1:3" x14ac:dyDescent="0.25">
      <c r="A3428" t="s">
        <v>85</v>
      </c>
      <c r="B3428" t="s">
        <v>95</v>
      </c>
      <c r="C3428" s="1">
        <v>0.30885033145422303</v>
      </c>
    </row>
    <row r="3429" spans="1:3" x14ac:dyDescent="0.25">
      <c r="A3429" t="s">
        <v>85</v>
      </c>
      <c r="B3429" t="s">
        <v>96</v>
      </c>
      <c r="C3429" s="1">
        <v>0.32196743873036299</v>
      </c>
    </row>
    <row r="3430" spans="1:3" x14ac:dyDescent="0.25">
      <c r="A3430" t="s">
        <v>85</v>
      </c>
      <c r="B3430" t="s">
        <v>97</v>
      </c>
      <c r="C3430" s="1">
        <v>0.32945807165850599</v>
      </c>
    </row>
    <row r="3431" spans="1:3" x14ac:dyDescent="0.25">
      <c r="A3431" t="s">
        <v>85</v>
      </c>
      <c r="B3431" t="s">
        <v>98</v>
      </c>
      <c r="C3431" s="1">
        <v>0.31110224724725899</v>
      </c>
    </row>
    <row r="3432" spans="1:3" x14ac:dyDescent="0.25">
      <c r="A3432" t="s">
        <v>85</v>
      </c>
      <c r="B3432" t="s">
        <v>99</v>
      </c>
      <c r="C3432" s="1">
        <v>0.31872397564851501</v>
      </c>
    </row>
    <row r="3433" spans="1:3" x14ac:dyDescent="0.25">
      <c r="A3433" t="s">
        <v>85</v>
      </c>
      <c r="B3433" t="s">
        <v>101</v>
      </c>
      <c r="C3433" s="1">
        <v>0.30261789716506399</v>
      </c>
    </row>
    <row r="3434" spans="1:3" x14ac:dyDescent="0.25">
      <c r="A3434" t="s">
        <v>85</v>
      </c>
      <c r="B3434" t="s">
        <v>102</v>
      </c>
      <c r="C3434" s="1">
        <v>0.30840625534191701</v>
      </c>
    </row>
    <row r="3435" spans="1:3" x14ac:dyDescent="0.25">
      <c r="A3435" t="s">
        <v>85</v>
      </c>
      <c r="B3435" t="s">
        <v>103</v>
      </c>
      <c r="C3435" s="1">
        <v>0.309364581862555</v>
      </c>
    </row>
    <row r="3436" spans="1:3" x14ac:dyDescent="0.25">
      <c r="A3436" t="s">
        <v>86</v>
      </c>
      <c r="B3436" t="s">
        <v>42</v>
      </c>
      <c r="C3436" s="1">
        <v>0.30950550063584098</v>
      </c>
    </row>
    <row r="3437" spans="1:3" x14ac:dyDescent="0.25">
      <c r="A3437" t="s">
        <v>86</v>
      </c>
      <c r="B3437" t="s">
        <v>73</v>
      </c>
      <c r="C3437" s="1">
        <v>0.31121360537027998</v>
      </c>
    </row>
    <row r="3438" spans="1:3" x14ac:dyDescent="0.25">
      <c r="A3438" t="s">
        <v>86</v>
      </c>
      <c r="B3438" t="s">
        <v>88</v>
      </c>
      <c r="C3438" s="1">
        <v>0.31905701434227901</v>
      </c>
    </row>
    <row r="3439" spans="1:3" x14ac:dyDescent="0.25">
      <c r="A3439" t="s">
        <v>86</v>
      </c>
      <c r="B3439" t="s">
        <v>89</v>
      </c>
      <c r="C3439" s="1">
        <v>0.31117263987820598</v>
      </c>
    </row>
    <row r="3440" spans="1:3" x14ac:dyDescent="0.25">
      <c r="A3440" t="s">
        <v>86</v>
      </c>
      <c r="B3440" t="s">
        <v>91</v>
      </c>
      <c r="C3440" s="1">
        <v>0.30213146130718099</v>
      </c>
    </row>
    <row r="3441" spans="1:3" x14ac:dyDescent="0.25">
      <c r="A3441" t="s">
        <v>86</v>
      </c>
      <c r="B3441" t="s">
        <v>92</v>
      </c>
      <c r="C3441" s="1">
        <v>0.30937854469908599</v>
      </c>
    </row>
    <row r="3442" spans="1:3" x14ac:dyDescent="0.25">
      <c r="A3442" t="s">
        <v>86</v>
      </c>
      <c r="B3442" t="s">
        <v>93</v>
      </c>
      <c r="C3442" s="1">
        <v>0.33349017229832401</v>
      </c>
    </row>
    <row r="3443" spans="1:3" x14ac:dyDescent="0.25">
      <c r="A3443" t="s">
        <v>86</v>
      </c>
      <c r="B3443" t="s">
        <v>94</v>
      </c>
      <c r="C3443" s="1">
        <v>0.32774294377459501</v>
      </c>
    </row>
    <row r="3444" spans="1:3" x14ac:dyDescent="0.25">
      <c r="A3444" t="s">
        <v>86</v>
      </c>
      <c r="B3444" t="s">
        <v>95</v>
      </c>
      <c r="C3444" s="1">
        <v>0.292499915368307</v>
      </c>
    </row>
    <row r="3445" spans="1:3" x14ac:dyDescent="0.25">
      <c r="A3445" t="s">
        <v>86</v>
      </c>
      <c r="B3445" t="s">
        <v>96</v>
      </c>
      <c r="C3445" s="1">
        <v>0.30264725677616799</v>
      </c>
    </row>
    <row r="3446" spans="1:3" x14ac:dyDescent="0.25">
      <c r="A3446" t="s">
        <v>86</v>
      </c>
      <c r="B3446" t="s">
        <v>97</v>
      </c>
      <c r="C3446" s="1">
        <v>0.32557527431078798</v>
      </c>
    </row>
    <row r="3447" spans="1:3" x14ac:dyDescent="0.25">
      <c r="A3447" t="s">
        <v>86</v>
      </c>
      <c r="B3447" t="s">
        <v>98</v>
      </c>
      <c r="C3447" s="1">
        <v>0.29110731054311501</v>
      </c>
    </row>
    <row r="3448" spans="1:3" x14ac:dyDescent="0.25">
      <c r="A3448" t="s">
        <v>86</v>
      </c>
      <c r="B3448" t="s">
        <v>99</v>
      </c>
      <c r="C3448" s="1">
        <v>0.31842944938991502</v>
      </c>
    </row>
    <row r="3449" spans="1:3" x14ac:dyDescent="0.25">
      <c r="A3449" t="s">
        <v>86</v>
      </c>
      <c r="B3449" t="s">
        <v>101</v>
      </c>
      <c r="C3449" s="1">
        <v>0.31986648767534098</v>
      </c>
    </row>
    <row r="3450" spans="1:3" x14ac:dyDescent="0.25">
      <c r="A3450" t="s">
        <v>86</v>
      </c>
      <c r="B3450" t="s">
        <v>102</v>
      </c>
      <c r="C3450" s="1">
        <v>0.30808674746909598</v>
      </c>
    </row>
    <row r="3451" spans="1:3" x14ac:dyDescent="0.25">
      <c r="A3451" t="s">
        <v>87</v>
      </c>
      <c r="B3451" t="s">
        <v>92</v>
      </c>
      <c r="C3451" s="1">
        <v>0.301929144641507</v>
      </c>
    </row>
    <row r="3452" spans="1:3" x14ac:dyDescent="0.25">
      <c r="A3452" t="s">
        <v>87</v>
      </c>
      <c r="B3452" t="s">
        <v>100</v>
      </c>
      <c r="C3452" s="1">
        <v>0.29768025809244097</v>
      </c>
    </row>
    <row r="3453" spans="1:3" x14ac:dyDescent="0.25">
      <c r="A3453" t="s">
        <v>87</v>
      </c>
      <c r="B3453" t="s">
        <v>101</v>
      </c>
      <c r="C3453" s="1">
        <v>0.29151987580504402</v>
      </c>
    </row>
    <row r="3454" spans="1:3" x14ac:dyDescent="0.25">
      <c r="A3454" t="s">
        <v>87</v>
      </c>
      <c r="B3454" t="s">
        <v>102</v>
      </c>
      <c r="C3454" s="1">
        <v>0.29779397999054902</v>
      </c>
    </row>
    <row r="3455" spans="1:3" x14ac:dyDescent="0.25">
      <c r="A3455" t="s">
        <v>87</v>
      </c>
      <c r="B3455" t="s">
        <v>103</v>
      </c>
      <c r="C3455" s="1">
        <v>0.30662064381141702</v>
      </c>
    </row>
    <row r="3456" spans="1:3" x14ac:dyDescent="0.25">
      <c r="A3456" t="s">
        <v>88</v>
      </c>
      <c r="B3456" t="s">
        <v>42</v>
      </c>
      <c r="C3456" s="1">
        <v>0.29546836538652499</v>
      </c>
    </row>
    <row r="3457" spans="1:3" x14ac:dyDescent="0.25">
      <c r="A3457" t="s">
        <v>88</v>
      </c>
      <c r="B3457" t="s">
        <v>73</v>
      </c>
      <c r="C3457" s="1">
        <v>0.30405916003830102</v>
      </c>
    </row>
    <row r="3458" spans="1:3" x14ac:dyDescent="0.25">
      <c r="A3458" t="s">
        <v>88</v>
      </c>
      <c r="B3458" t="s">
        <v>89</v>
      </c>
      <c r="C3458" s="1">
        <v>0.31052228441250201</v>
      </c>
    </row>
    <row r="3459" spans="1:3" x14ac:dyDescent="0.25">
      <c r="A3459" t="s">
        <v>88</v>
      </c>
      <c r="B3459" t="s">
        <v>91</v>
      </c>
      <c r="C3459" s="1">
        <v>0.29056758736371302</v>
      </c>
    </row>
    <row r="3460" spans="1:3" x14ac:dyDescent="0.25">
      <c r="A3460" t="s">
        <v>88</v>
      </c>
      <c r="B3460" t="s">
        <v>92</v>
      </c>
      <c r="C3460" s="1">
        <v>0.29273610264991501</v>
      </c>
    </row>
    <row r="3461" spans="1:3" x14ac:dyDescent="0.25">
      <c r="A3461" t="s">
        <v>88</v>
      </c>
      <c r="B3461" t="s">
        <v>93</v>
      </c>
      <c r="C3461" s="1">
        <v>0.34047049900785398</v>
      </c>
    </row>
    <row r="3462" spans="1:3" x14ac:dyDescent="0.25">
      <c r="A3462" t="s">
        <v>88</v>
      </c>
      <c r="B3462" t="s">
        <v>94</v>
      </c>
      <c r="C3462" s="1">
        <v>0.32804409232987303</v>
      </c>
    </row>
    <row r="3463" spans="1:3" x14ac:dyDescent="0.25">
      <c r="A3463" t="s">
        <v>88</v>
      </c>
      <c r="B3463" t="s">
        <v>95</v>
      </c>
      <c r="C3463" s="1">
        <v>0.30115965050246701</v>
      </c>
    </row>
    <row r="3464" spans="1:3" x14ac:dyDescent="0.25">
      <c r="A3464" t="s">
        <v>88</v>
      </c>
      <c r="B3464" t="s">
        <v>96</v>
      </c>
      <c r="C3464" s="1">
        <v>0.29737591148787601</v>
      </c>
    </row>
    <row r="3465" spans="1:3" x14ac:dyDescent="0.25">
      <c r="A3465" t="s">
        <v>88</v>
      </c>
      <c r="B3465" t="s">
        <v>97</v>
      </c>
      <c r="C3465" s="1">
        <v>0.32715578829377301</v>
      </c>
    </row>
    <row r="3466" spans="1:3" x14ac:dyDescent="0.25">
      <c r="A3466" t="s">
        <v>88</v>
      </c>
      <c r="B3466" t="s">
        <v>98</v>
      </c>
      <c r="C3466" s="1">
        <v>0.288997461976363</v>
      </c>
    </row>
    <row r="3467" spans="1:3" x14ac:dyDescent="0.25">
      <c r="A3467" t="s">
        <v>88</v>
      </c>
      <c r="B3467" t="s">
        <v>99</v>
      </c>
      <c r="C3467" s="1">
        <v>0.306440790952616</v>
      </c>
    </row>
    <row r="3468" spans="1:3" x14ac:dyDescent="0.25">
      <c r="A3468" t="s">
        <v>88</v>
      </c>
      <c r="B3468" t="s">
        <v>101</v>
      </c>
      <c r="C3468" s="1">
        <v>0.31141730358134101</v>
      </c>
    </row>
    <row r="3469" spans="1:3" x14ac:dyDescent="0.25">
      <c r="A3469" t="s">
        <v>88</v>
      </c>
      <c r="B3469" t="s">
        <v>102</v>
      </c>
      <c r="C3469" s="1">
        <v>0.30099306202599302</v>
      </c>
    </row>
    <row r="3470" spans="1:3" x14ac:dyDescent="0.25">
      <c r="A3470" t="s">
        <v>88</v>
      </c>
      <c r="B3470" t="s">
        <v>103</v>
      </c>
      <c r="C3470" s="1">
        <v>0.29234784489215798</v>
      </c>
    </row>
    <row r="3471" spans="1:3" x14ac:dyDescent="0.25">
      <c r="A3471" t="s">
        <v>89</v>
      </c>
      <c r="B3471" t="s">
        <v>42</v>
      </c>
      <c r="C3471" s="1">
        <v>0.32097885253185099</v>
      </c>
    </row>
    <row r="3472" spans="1:3" x14ac:dyDescent="0.25">
      <c r="A3472" t="s">
        <v>89</v>
      </c>
      <c r="B3472" t="s">
        <v>73</v>
      </c>
      <c r="C3472" s="1">
        <v>0.33519772828025302</v>
      </c>
    </row>
    <row r="3473" spans="1:3" x14ac:dyDescent="0.25">
      <c r="A3473" t="s">
        <v>89</v>
      </c>
      <c r="B3473" t="s">
        <v>90</v>
      </c>
      <c r="C3473" s="1">
        <v>0.30539236502870098</v>
      </c>
    </row>
    <row r="3474" spans="1:3" x14ac:dyDescent="0.25">
      <c r="A3474" t="s">
        <v>89</v>
      </c>
      <c r="B3474" t="s">
        <v>91</v>
      </c>
      <c r="C3474" s="1">
        <v>0.33660639780359303</v>
      </c>
    </row>
    <row r="3475" spans="1:3" x14ac:dyDescent="0.25">
      <c r="A3475" t="s">
        <v>89</v>
      </c>
      <c r="B3475" t="s">
        <v>92</v>
      </c>
      <c r="C3475" s="1">
        <v>0.29809661187994702</v>
      </c>
    </row>
    <row r="3476" spans="1:3" x14ac:dyDescent="0.25">
      <c r="A3476" t="s">
        <v>89</v>
      </c>
      <c r="B3476" t="s">
        <v>93</v>
      </c>
      <c r="C3476" s="1">
        <v>0.318995692293436</v>
      </c>
    </row>
    <row r="3477" spans="1:3" x14ac:dyDescent="0.25">
      <c r="A3477" t="s">
        <v>89</v>
      </c>
      <c r="B3477" t="s">
        <v>94</v>
      </c>
      <c r="C3477" s="1">
        <v>0.334609818686814</v>
      </c>
    </row>
    <row r="3478" spans="1:3" x14ac:dyDescent="0.25">
      <c r="A3478" t="s">
        <v>89</v>
      </c>
      <c r="B3478" t="s">
        <v>95</v>
      </c>
      <c r="C3478" s="1">
        <v>0.30245072244653098</v>
      </c>
    </row>
    <row r="3479" spans="1:3" x14ac:dyDescent="0.25">
      <c r="A3479" t="s">
        <v>89</v>
      </c>
      <c r="B3479" t="s">
        <v>96</v>
      </c>
      <c r="C3479" s="1">
        <v>0.31617573806548799</v>
      </c>
    </row>
    <row r="3480" spans="1:3" x14ac:dyDescent="0.25">
      <c r="A3480" t="s">
        <v>89</v>
      </c>
      <c r="B3480" t="s">
        <v>97</v>
      </c>
      <c r="C3480" s="1">
        <v>0.32999151771263502</v>
      </c>
    </row>
    <row r="3481" spans="1:3" x14ac:dyDescent="0.25">
      <c r="A3481" t="s">
        <v>89</v>
      </c>
      <c r="B3481" t="s">
        <v>98</v>
      </c>
      <c r="C3481" s="1">
        <v>0.30689249136417102</v>
      </c>
    </row>
    <row r="3482" spans="1:3" x14ac:dyDescent="0.25">
      <c r="A3482" t="s">
        <v>89</v>
      </c>
      <c r="B3482" t="s">
        <v>99</v>
      </c>
      <c r="C3482" s="1">
        <v>0.32011600104649701</v>
      </c>
    </row>
    <row r="3483" spans="1:3" x14ac:dyDescent="0.25">
      <c r="A3483" t="s">
        <v>89</v>
      </c>
      <c r="B3483" t="s">
        <v>101</v>
      </c>
      <c r="C3483" s="1">
        <v>0.299812804168264</v>
      </c>
    </row>
    <row r="3484" spans="1:3" x14ac:dyDescent="0.25">
      <c r="A3484" t="s">
        <v>89</v>
      </c>
      <c r="B3484" t="s">
        <v>102</v>
      </c>
      <c r="C3484" s="1">
        <v>0.30464445494308701</v>
      </c>
    </row>
    <row r="3485" spans="1:3" x14ac:dyDescent="0.25">
      <c r="A3485" t="s">
        <v>90</v>
      </c>
      <c r="B3485" t="s">
        <v>42</v>
      </c>
      <c r="C3485" s="1">
        <v>0.29223311838205801</v>
      </c>
    </row>
    <row r="3486" spans="1:3" x14ac:dyDescent="0.25">
      <c r="A3486" t="s">
        <v>90</v>
      </c>
      <c r="B3486" t="s">
        <v>73</v>
      </c>
      <c r="C3486" s="1">
        <v>0.30280798366082101</v>
      </c>
    </row>
    <row r="3487" spans="1:3" x14ac:dyDescent="0.25">
      <c r="A3487" t="s">
        <v>90</v>
      </c>
      <c r="B3487" t="s">
        <v>82</v>
      </c>
      <c r="C3487" s="1">
        <v>0.31489505394393702</v>
      </c>
    </row>
    <row r="3488" spans="1:3" x14ac:dyDescent="0.25">
      <c r="A3488" t="s">
        <v>90</v>
      </c>
      <c r="B3488" t="s">
        <v>91</v>
      </c>
      <c r="C3488" s="1">
        <v>0.300754277684539</v>
      </c>
    </row>
    <row r="3489" spans="1:3" x14ac:dyDescent="0.25">
      <c r="A3489" t="s">
        <v>90</v>
      </c>
      <c r="B3489" t="s">
        <v>93</v>
      </c>
      <c r="C3489" s="1">
        <v>0.29045224876028097</v>
      </c>
    </row>
    <row r="3490" spans="1:3" x14ac:dyDescent="0.25">
      <c r="A3490" t="s">
        <v>90</v>
      </c>
      <c r="B3490" t="s">
        <v>94</v>
      </c>
      <c r="C3490" s="1">
        <v>0.31043552242838501</v>
      </c>
    </row>
    <row r="3491" spans="1:3" x14ac:dyDescent="0.25">
      <c r="A3491" t="s">
        <v>90</v>
      </c>
      <c r="B3491" t="s">
        <v>95</v>
      </c>
      <c r="C3491" s="1">
        <v>0.292014907534135</v>
      </c>
    </row>
    <row r="3492" spans="1:3" x14ac:dyDescent="0.25">
      <c r="A3492" t="s">
        <v>90</v>
      </c>
      <c r="B3492" t="s">
        <v>96</v>
      </c>
      <c r="C3492" s="1">
        <v>0.29068279998364299</v>
      </c>
    </row>
    <row r="3493" spans="1:3" x14ac:dyDescent="0.25">
      <c r="A3493" t="s">
        <v>90</v>
      </c>
      <c r="B3493" t="s">
        <v>97</v>
      </c>
      <c r="C3493" s="1">
        <v>0.31182682909777198</v>
      </c>
    </row>
    <row r="3494" spans="1:3" x14ac:dyDescent="0.25">
      <c r="A3494" t="s">
        <v>90</v>
      </c>
      <c r="B3494" t="s">
        <v>98</v>
      </c>
      <c r="C3494" s="1">
        <v>0.29630583724289999</v>
      </c>
    </row>
    <row r="3495" spans="1:3" x14ac:dyDescent="0.25">
      <c r="A3495" t="s">
        <v>90</v>
      </c>
      <c r="B3495" t="s">
        <v>99</v>
      </c>
      <c r="C3495" s="1">
        <v>0.304215445442375</v>
      </c>
    </row>
    <row r="3496" spans="1:3" x14ac:dyDescent="0.25">
      <c r="A3496" t="s">
        <v>90</v>
      </c>
      <c r="B3496" t="s">
        <v>100</v>
      </c>
      <c r="C3496" s="1">
        <v>0.29493198870778398</v>
      </c>
    </row>
    <row r="3497" spans="1:3" x14ac:dyDescent="0.25">
      <c r="A3497" t="s">
        <v>90</v>
      </c>
      <c r="B3497" t="s">
        <v>101</v>
      </c>
      <c r="C3497" s="1">
        <v>0.29065961532247803</v>
      </c>
    </row>
    <row r="3498" spans="1:3" x14ac:dyDescent="0.25">
      <c r="A3498" t="s">
        <v>90</v>
      </c>
      <c r="B3498" t="s">
        <v>102</v>
      </c>
      <c r="C3498" s="1">
        <v>0.30661468633946298</v>
      </c>
    </row>
    <row r="3499" spans="1:3" x14ac:dyDescent="0.25">
      <c r="A3499" t="s">
        <v>90</v>
      </c>
      <c r="B3499" t="s">
        <v>103</v>
      </c>
      <c r="C3499" s="1">
        <v>0.29887432155844201</v>
      </c>
    </row>
    <row r="3500" spans="1:3" x14ac:dyDescent="0.25">
      <c r="A3500" t="s">
        <v>91</v>
      </c>
      <c r="B3500" t="s">
        <v>42</v>
      </c>
      <c r="C3500" s="1">
        <v>0.30303763530897299</v>
      </c>
    </row>
    <row r="3501" spans="1:3" x14ac:dyDescent="0.25">
      <c r="A3501" t="s">
        <v>91</v>
      </c>
      <c r="B3501" t="s">
        <v>73</v>
      </c>
      <c r="C3501" s="1">
        <v>0.329585464243564</v>
      </c>
    </row>
    <row r="3502" spans="1:3" x14ac:dyDescent="0.25">
      <c r="A3502" t="s">
        <v>91</v>
      </c>
      <c r="B3502" t="s">
        <v>93</v>
      </c>
      <c r="C3502" s="1">
        <v>0.306549168319667</v>
      </c>
    </row>
    <row r="3503" spans="1:3" x14ac:dyDescent="0.25">
      <c r="A3503" t="s">
        <v>91</v>
      </c>
      <c r="B3503" t="s">
        <v>94</v>
      </c>
      <c r="C3503" s="1">
        <v>0.33403940348180899</v>
      </c>
    </row>
    <row r="3504" spans="1:3" x14ac:dyDescent="0.25">
      <c r="A3504" t="s">
        <v>91</v>
      </c>
      <c r="B3504" t="s">
        <v>96</v>
      </c>
      <c r="C3504" s="1">
        <v>0.306135881345246</v>
      </c>
    </row>
    <row r="3505" spans="1:3" x14ac:dyDescent="0.25">
      <c r="A3505" t="s">
        <v>91</v>
      </c>
      <c r="B3505" t="s">
        <v>97</v>
      </c>
      <c r="C3505" s="1">
        <v>0.32737631585582799</v>
      </c>
    </row>
    <row r="3506" spans="1:3" x14ac:dyDescent="0.25">
      <c r="A3506" t="s">
        <v>91</v>
      </c>
      <c r="B3506" t="s">
        <v>98</v>
      </c>
      <c r="C3506" s="1">
        <v>0.29511676659298702</v>
      </c>
    </row>
    <row r="3507" spans="1:3" x14ac:dyDescent="0.25">
      <c r="A3507" t="s">
        <v>91</v>
      </c>
      <c r="B3507" t="s">
        <v>99</v>
      </c>
      <c r="C3507" s="1">
        <v>0.30896573615994</v>
      </c>
    </row>
    <row r="3508" spans="1:3" x14ac:dyDescent="0.25">
      <c r="A3508" t="s">
        <v>91</v>
      </c>
      <c r="B3508" t="s">
        <v>102</v>
      </c>
      <c r="C3508" s="1">
        <v>0.29668089398604502</v>
      </c>
    </row>
    <row r="3509" spans="1:3" x14ac:dyDescent="0.25">
      <c r="A3509" t="s">
        <v>92</v>
      </c>
      <c r="B3509" t="s">
        <v>42</v>
      </c>
      <c r="C3509" s="1">
        <v>0.289741244415194</v>
      </c>
    </row>
    <row r="3510" spans="1:3" x14ac:dyDescent="0.25">
      <c r="A3510" t="s">
        <v>92</v>
      </c>
      <c r="B3510" t="s">
        <v>73</v>
      </c>
      <c r="C3510" s="1">
        <v>0.29365792201776503</v>
      </c>
    </row>
    <row r="3511" spans="1:3" x14ac:dyDescent="0.25">
      <c r="A3511" t="s">
        <v>92</v>
      </c>
      <c r="B3511" t="s">
        <v>82</v>
      </c>
      <c r="C3511" s="1">
        <v>0.29179449988615502</v>
      </c>
    </row>
    <row r="3512" spans="1:3" x14ac:dyDescent="0.25">
      <c r="A3512" t="s">
        <v>92</v>
      </c>
      <c r="B3512" t="s">
        <v>93</v>
      </c>
      <c r="C3512" s="1">
        <v>0.31639795805569698</v>
      </c>
    </row>
    <row r="3513" spans="1:3" x14ac:dyDescent="0.25">
      <c r="A3513" t="s">
        <v>92</v>
      </c>
      <c r="B3513" t="s">
        <v>94</v>
      </c>
      <c r="C3513" s="1">
        <v>0.31439851169573302</v>
      </c>
    </row>
    <row r="3514" spans="1:3" x14ac:dyDescent="0.25">
      <c r="A3514" t="s">
        <v>92</v>
      </c>
      <c r="B3514" t="s">
        <v>96</v>
      </c>
      <c r="C3514" s="1">
        <v>0.292410074290606</v>
      </c>
    </row>
    <row r="3515" spans="1:3" x14ac:dyDescent="0.25">
      <c r="A3515" t="s">
        <v>92</v>
      </c>
      <c r="B3515" t="s">
        <v>97</v>
      </c>
      <c r="C3515" s="1">
        <v>0.31383165757614701</v>
      </c>
    </row>
    <row r="3516" spans="1:3" x14ac:dyDescent="0.25">
      <c r="A3516" t="s">
        <v>92</v>
      </c>
      <c r="B3516" t="s">
        <v>99</v>
      </c>
      <c r="C3516" s="1">
        <v>0.31060108277925003</v>
      </c>
    </row>
    <row r="3517" spans="1:3" x14ac:dyDescent="0.25">
      <c r="A3517" t="s">
        <v>92</v>
      </c>
      <c r="B3517" t="s">
        <v>101</v>
      </c>
      <c r="C3517" s="1">
        <v>0.31142069178472398</v>
      </c>
    </row>
    <row r="3518" spans="1:3" x14ac:dyDescent="0.25">
      <c r="A3518" t="s">
        <v>92</v>
      </c>
      <c r="B3518" t="s">
        <v>102</v>
      </c>
      <c r="C3518" s="1">
        <v>0.305061127595944</v>
      </c>
    </row>
    <row r="3519" spans="1:3" x14ac:dyDescent="0.25">
      <c r="A3519" t="s">
        <v>92</v>
      </c>
      <c r="B3519" t="s">
        <v>103</v>
      </c>
      <c r="C3519" s="1">
        <v>0.309411564215336</v>
      </c>
    </row>
    <row r="3520" spans="1:3" x14ac:dyDescent="0.25">
      <c r="A3520" t="s">
        <v>93</v>
      </c>
      <c r="B3520" t="s">
        <v>42</v>
      </c>
      <c r="C3520" s="1">
        <v>0.321982032689971</v>
      </c>
    </row>
    <row r="3521" spans="1:3" x14ac:dyDescent="0.25">
      <c r="A3521" t="s">
        <v>93</v>
      </c>
      <c r="B3521" t="s">
        <v>73</v>
      </c>
      <c r="C3521" s="1">
        <v>0.31812950810892099</v>
      </c>
    </row>
    <row r="3522" spans="1:3" x14ac:dyDescent="0.25">
      <c r="A3522" t="s">
        <v>93</v>
      </c>
      <c r="B3522" t="s">
        <v>94</v>
      </c>
      <c r="C3522" s="1">
        <v>0.32943092460344697</v>
      </c>
    </row>
    <row r="3523" spans="1:3" x14ac:dyDescent="0.25">
      <c r="A3523" t="s">
        <v>93</v>
      </c>
      <c r="B3523" t="s">
        <v>95</v>
      </c>
      <c r="C3523" s="1">
        <v>0.31839086077288098</v>
      </c>
    </row>
    <row r="3524" spans="1:3" x14ac:dyDescent="0.25">
      <c r="A3524" t="s">
        <v>93</v>
      </c>
      <c r="B3524" t="s">
        <v>96</v>
      </c>
      <c r="C3524" s="1">
        <v>0.304959714583457</v>
      </c>
    </row>
    <row r="3525" spans="1:3" x14ac:dyDescent="0.25">
      <c r="A3525" t="s">
        <v>93</v>
      </c>
      <c r="B3525" t="s">
        <v>97</v>
      </c>
      <c r="C3525" s="1">
        <v>0.326549720860079</v>
      </c>
    </row>
    <row r="3526" spans="1:3" x14ac:dyDescent="0.25">
      <c r="A3526" t="s">
        <v>93</v>
      </c>
      <c r="B3526" t="s">
        <v>98</v>
      </c>
      <c r="C3526" s="1">
        <v>0.30662071092290699</v>
      </c>
    </row>
    <row r="3527" spans="1:3" x14ac:dyDescent="0.25">
      <c r="A3527" t="s">
        <v>93</v>
      </c>
      <c r="B3527" t="s">
        <v>99</v>
      </c>
      <c r="C3527" s="1">
        <v>0.32452437187446598</v>
      </c>
    </row>
    <row r="3528" spans="1:3" x14ac:dyDescent="0.25">
      <c r="A3528" t="s">
        <v>93</v>
      </c>
      <c r="B3528" t="s">
        <v>101</v>
      </c>
      <c r="C3528" s="1">
        <v>0.33390718651391998</v>
      </c>
    </row>
    <row r="3529" spans="1:3" x14ac:dyDescent="0.25">
      <c r="A3529" t="s">
        <v>93</v>
      </c>
      <c r="B3529" t="s">
        <v>102</v>
      </c>
      <c r="C3529" s="1">
        <v>0.322166573335739</v>
      </c>
    </row>
    <row r="3530" spans="1:3" x14ac:dyDescent="0.25">
      <c r="A3530" t="s">
        <v>94</v>
      </c>
      <c r="B3530" t="s">
        <v>42</v>
      </c>
      <c r="C3530" s="1">
        <v>0.330390617182171</v>
      </c>
    </row>
    <row r="3531" spans="1:3" x14ac:dyDescent="0.25">
      <c r="A3531" t="s">
        <v>94</v>
      </c>
      <c r="B3531" t="s">
        <v>73</v>
      </c>
      <c r="C3531" s="1">
        <v>0.336939517602237</v>
      </c>
    </row>
    <row r="3532" spans="1:3" x14ac:dyDescent="0.25">
      <c r="A3532" t="s">
        <v>94</v>
      </c>
      <c r="B3532" t="s">
        <v>95</v>
      </c>
      <c r="C3532" s="1">
        <v>0.31363055379739302</v>
      </c>
    </row>
    <row r="3533" spans="1:3" x14ac:dyDescent="0.25">
      <c r="A3533" t="s">
        <v>94</v>
      </c>
      <c r="B3533" t="s">
        <v>96</v>
      </c>
      <c r="C3533" s="1">
        <v>0.32318582641180299</v>
      </c>
    </row>
    <row r="3534" spans="1:3" x14ac:dyDescent="0.25">
      <c r="A3534" t="s">
        <v>94</v>
      </c>
      <c r="B3534" t="s">
        <v>97</v>
      </c>
      <c r="C3534" s="1">
        <v>0.32864991912165598</v>
      </c>
    </row>
    <row r="3535" spans="1:3" x14ac:dyDescent="0.25">
      <c r="A3535" t="s">
        <v>94</v>
      </c>
      <c r="B3535" t="s">
        <v>98</v>
      </c>
      <c r="C3535" s="1">
        <v>0.31519418298306701</v>
      </c>
    </row>
    <row r="3536" spans="1:3" x14ac:dyDescent="0.25">
      <c r="A3536" t="s">
        <v>94</v>
      </c>
      <c r="B3536" t="s">
        <v>99</v>
      </c>
      <c r="C3536" s="1">
        <v>0.33024556958850199</v>
      </c>
    </row>
    <row r="3537" spans="1:3" x14ac:dyDescent="0.25">
      <c r="A3537" t="s">
        <v>94</v>
      </c>
      <c r="B3537" t="s">
        <v>101</v>
      </c>
      <c r="C3537" s="1">
        <v>0.31880288616124702</v>
      </c>
    </row>
    <row r="3538" spans="1:3" x14ac:dyDescent="0.25">
      <c r="A3538" t="s">
        <v>94</v>
      </c>
      <c r="B3538" t="s">
        <v>102</v>
      </c>
      <c r="C3538" s="1">
        <v>0.31854117363928203</v>
      </c>
    </row>
    <row r="3539" spans="1:3" x14ac:dyDescent="0.25">
      <c r="A3539" t="s">
        <v>94</v>
      </c>
      <c r="B3539" t="s">
        <v>103</v>
      </c>
      <c r="C3539" s="1">
        <v>0.29319528489908098</v>
      </c>
    </row>
    <row r="3540" spans="1:3" x14ac:dyDescent="0.25">
      <c r="A3540" t="s">
        <v>95</v>
      </c>
      <c r="B3540" t="s">
        <v>42</v>
      </c>
      <c r="C3540" s="1">
        <v>0.2900778654592</v>
      </c>
    </row>
    <row r="3541" spans="1:3" x14ac:dyDescent="0.25">
      <c r="A3541" t="s">
        <v>95</v>
      </c>
      <c r="B3541" t="s">
        <v>73</v>
      </c>
      <c r="C3541" s="1">
        <v>0.29296231675735901</v>
      </c>
    </row>
    <row r="3542" spans="1:3" x14ac:dyDescent="0.25">
      <c r="A3542" t="s">
        <v>95</v>
      </c>
      <c r="B3542" t="s">
        <v>97</v>
      </c>
      <c r="C3542" s="1">
        <v>0.31491550824532899</v>
      </c>
    </row>
    <row r="3543" spans="1:3" x14ac:dyDescent="0.25">
      <c r="A3543" t="s">
        <v>95</v>
      </c>
      <c r="B3543" t="s">
        <v>98</v>
      </c>
      <c r="C3543" s="1">
        <v>0.29582167681053001</v>
      </c>
    </row>
    <row r="3544" spans="1:3" x14ac:dyDescent="0.25">
      <c r="A3544" t="s">
        <v>95</v>
      </c>
      <c r="B3544" t="s">
        <v>99</v>
      </c>
      <c r="C3544" s="1">
        <v>0.29356257883409997</v>
      </c>
    </row>
    <row r="3545" spans="1:3" x14ac:dyDescent="0.25">
      <c r="A3545" t="s">
        <v>95</v>
      </c>
      <c r="B3545" t="s">
        <v>101</v>
      </c>
      <c r="C3545" s="1">
        <v>0.291965803625029</v>
      </c>
    </row>
    <row r="3546" spans="1:3" x14ac:dyDescent="0.25">
      <c r="A3546" t="s">
        <v>95</v>
      </c>
      <c r="B3546" t="s">
        <v>102</v>
      </c>
      <c r="C3546" s="1">
        <v>0.30642024936685802</v>
      </c>
    </row>
    <row r="3547" spans="1:3" x14ac:dyDescent="0.25">
      <c r="A3547" t="s">
        <v>96</v>
      </c>
      <c r="B3547" t="s">
        <v>42</v>
      </c>
      <c r="C3547" s="1">
        <v>0.29288082034204799</v>
      </c>
    </row>
    <row r="3548" spans="1:3" x14ac:dyDescent="0.25">
      <c r="A3548" t="s">
        <v>96</v>
      </c>
      <c r="B3548" t="s">
        <v>73</v>
      </c>
      <c r="C3548" s="1">
        <v>0.31512314454610502</v>
      </c>
    </row>
    <row r="3549" spans="1:3" x14ac:dyDescent="0.25">
      <c r="A3549" t="s">
        <v>96</v>
      </c>
      <c r="B3549" t="s">
        <v>82</v>
      </c>
      <c r="C3549" s="1">
        <v>0.30922673108500598</v>
      </c>
    </row>
    <row r="3550" spans="1:3" x14ac:dyDescent="0.25">
      <c r="A3550" t="s">
        <v>96</v>
      </c>
      <c r="B3550" t="s">
        <v>97</v>
      </c>
      <c r="C3550" s="1">
        <v>0.32255924486510101</v>
      </c>
    </row>
    <row r="3551" spans="1:3" x14ac:dyDescent="0.25">
      <c r="A3551" t="s">
        <v>96</v>
      </c>
      <c r="B3551" t="s">
        <v>98</v>
      </c>
      <c r="C3551" s="1">
        <v>0.29118280357874798</v>
      </c>
    </row>
    <row r="3552" spans="1:3" x14ac:dyDescent="0.25">
      <c r="A3552" t="s">
        <v>96</v>
      </c>
      <c r="B3552" t="s">
        <v>99</v>
      </c>
      <c r="C3552" s="1">
        <v>0.31435610269615599</v>
      </c>
    </row>
    <row r="3553" spans="1:3" x14ac:dyDescent="0.25">
      <c r="A3553" t="s">
        <v>96</v>
      </c>
      <c r="B3553" t="s">
        <v>101</v>
      </c>
      <c r="C3553" s="1">
        <v>0.30568829038358802</v>
      </c>
    </row>
    <row r="3554" spans="1:3" x14ac:dyDescent="0.25">
      <c r="A3554" t="s">
        <v>96</v>
      </c>
      <c r="B3554" t="s">
        <v>102</v>
      </c>
      <c r="C3554" s="1">
        <v>0.306105796942785</v>
      </c>
    </row>
    <row r="3555" spans="1:3" x14ac:dyDescent="0.25">
      <c r="A3555" t="s">
        <v>96</v>
      </c>
      <c r="B3555" t="s">
        <v>103</v>
      </c>
      <c r="C3555" s="1">
        <v>0.29781993585722</v>
      </c>
    </row>
    <row r="3556" spans="1:3" x14ac:dyDescent="0.25">
      <c r="A3556" t="s">
        <v>97</v>
      </c>
      <c r="B3556" t="s">
        <v>42</v>
      </c>
      <c r="C3556" s="1">
        <v>0.32332835654312497</v>
      </c>
    </row>
    <row r="3557" spans="1:3" x14ac:dyDescent="0.25">
      <c r="A3557" t="s">
        <v>97</v>
      </c>
      <c r="B3557" t="s">
        <v>73</v>
      </c>
      <c r="C3557" s="1">
        <v>0.32913855788985702</v>
      </c>
    </row>
    <row r="3558" spans="1:3" x14ac:dyDescent="0.25">
      <c r="A3558" t="s">
        <v>97</v>
      </c>
      <c r="B3558" t="s">
        <v>98</v>
      </c>
      <c r="C3558" s="1">
        <v>0.31592385802364398</v>
      </c>
    </row>
    <row r="3559" spans="1:3" x14ac:dyDescent="0.25">
      <c r="A3559" t="s">
        <v>97</v>
      </c>
      <c r="B3559" t="s">
        <v>99</v>
      </c>
      <c r="C3559" s="1">
        <v>0.32654472917810201</v>
      </c>
    </row>
    <row r="3560" spans="1:3" x14ac:dyDescent="0.25">
      <c r="A3560" t="s">
        <v>97</v>
      </c>
      <c r="B3560" t="s">
        <v>101</v>
      </c>
      <c r="C3560" s="1">
        <v>0.31902459284983498</v>
      </c>
    </row>
    <row r="3561" spans="1:3" x14ac:dyDescent="0.25">
      <c r="A3561" t="s">
        <v>97</v>
      </c>
      <c r="B3561" t="s">
        <v>102</v>
      </c>
      <c r="C3561" s="1">
        <v>0.32010176030337401</v>
      </c>
    </row>
    <row r="3562" spans="1:3" x14ac:dyDescent="0.25">
      <c r="A3562" t="s">
        <v>97</v>
      </c>
      <c r="B3562" t="s">
        <v>103</v>
      </c>
      <c r="C3562" s="1">
        <v>0.29835256862320497</v>
      </c>
    </row>
    <row r="3563" spans="1:3" x14ac:dyDescent="0.25">
      <c r="A3563" t="s">
        <v>98</v>
      </c>
      <c r="B3563" t="s">
        <v>73</v>
      </c>
      <c r="C3563" s="1">
        <v>0.30127922565508602</v>
      </c>
    </row>
    <row r="3564" spans="1:3" x14ac:dyDescent="0.25">
      <c r="A3564" t="s">
        <v>98</v>
      </c>
      <c r="B3564" t="s">
        <v>82</v>
      </c>
      <c r="C3564" s="1">
        <v>0.29301749455077702</v>
      </c>
    </row>
    <row r="3565" spans="1:3" x14ac:dyDescent="0.25">
      <c r="A3565" t="s">
        <v>98</v>
      </c>
      <c r="B3565" t="s">
        <v>99</v>
      </c>
      <c r="C3565" s="1">
        <v>0.299380547688197</v>
      </c>
    </row>
    <row r="3566" spans="1:3" x14ac:dyDescent="0.25">
      <c r="A3566" t="s">
        <v>98</v>
      </c>
      <c r="B3566" t="s">
        <v>101</v>
      </c>
      <c r="C3566" s="1">
        <v>0.29047590749143798</v>
      </c>
    </row>
    <row r="3567" spans="1:3" x14ac:dyDescent="0.25">
      <c r="A3567" t="s">
        <v>98</v>
      </c>
      <c r="B3567" t="s">
        <v>102</v>
      </c>
      <c r="C3567" s="1">
        <v>0.303031509772557</v>
      </c>
    </row>
    <row r="3568" spans="1:3" x14ac:dyDescent="0.25">
      <c r="A3568" t="s">
        <v>98</v>
      </c>
      <c r="B3568" t="s">
        <v>103</v>
      </c>
      <c r="C3568" s="1">
        <v>0.29495469396261498</v>
      </c>
    </row>
    <row r="3569" spans="1:3" x14ac:dyDescent="0.25">
      <c r="A3569" t="s">
        <v>99</v>
      </c>
      <c r="B3569" t="s">
        <v>42</v>
      </c>
      <c r="C3569" s="1">
        <v>0.30958467900055903</v>
      </c>
    </row>
    <row r="3570" spans="1:3" x14ac:dyDescent="0.25">
      <c r="A3570" t="s">
        <v>99</v>
      </c>
      <c r="B3570" t="s">
        <v>73</v>
      </c>
      <c r="C3570" s="1">
        <v>0.31593663730246802</v>
      </c>
    </row>
    <row r="3571" spans="1:3" x14ac:dyDescent="0.25">
      <c r="A3571" t="s">
        <v>99</v>
      </c>
      <c r="B3571" t="s">
        <v>101</v>
      </c>
      <c r="C3571" s="1">
        <v>0.30432517799963399</v>
      </c>
    </row>
    <row r="3572" spans="1:3" x14ac:dyDescent="0.25">
      <c r="A3572" t="s">
        <v>99</v>
      </c>
      <c r="B3572" t="s">
        <v>102</v>
      </c>
      <c r="C3572" s="1">
        <v>0.30530233987011002</v>
      </c>
    </row>
    <row r="3573" spans="1:3" x14ac:dyDescent="0.25">
      <c r="A3573" t="s">
        <v>99</v>
      </c>
      <c r="B3573" t="s">
        <v>103</v>
      </c>
      <c r="C3573" s="1">
        <v>0.30407408170179201</v>
      </c>
    </row>
    <row r="3574" spans="1:3" x14ac:dyDescent="0.25">
      <c r="A3574" t="s">
        <v>100</v>
      </c>
      <c r="B3574" t="s">
        <v>82</v>
      </c>
      <c r="C3574" s="1">
        <v>0.29583915480393003</v>
      </c>
    </row>
    <row r="3575" spans="1:3" x14ac:dyDescent="0.25">
      <c r="A3575" t="s">
        <v>100</v>
      </c>
      <c r="B3575" t="s">
        <v>103</v>
      </c>
      <c r="C3575" s="1">
        <v>0.316740554658758</v>
      </c>
    </row>
    <row r="3576" spans="1:3" x14ac:dyDescent="0.25">
      <c r="A3576" t="s">
        <v>101</v>
      </c>
      <c r="B3576" t="s">
        <v>42</v>
      </c>
      <c r="C3576" s="1">
        <v>0.296351596394204</v>
      </c>
    </row>
    <row r="3577" spans="1:3" x14ac:dyDescent="0.25">
      <c r="A3577" t="s">
        <v>101</v>
      </c>
      <c r="B3577" t="s">
        <v>73</v>
      </c>
      <c r="C3577" s="1">
        <v>0.296328294893827</v>
      </c>
    </row>
    <row r="3578" spans="1:3" x14ac:dyDescent="0.25">
      <c r="A3578" t="s">
        <v>101</v>
      </c>
      <c r="B3578" t="s">
        <v>102</v>
      </c>
      <c r="C3578" s="1">
        <v>0.302541399997105</v>
      </c>
    </row>
    <row r="3579" spans="1:3" x14ac:dyDescent="0.25">
      <c r="A3579" t="s">
        <v>101</v>
      </c>
      <c r="B3579" t="s">
        <v>103</v>
      </c>
      <c r="C3579" s="1">
        <v>0.30641449548442301</v>
      </c>
    </row>
    <row r="3580" spans="1:3" x14ac:dyDescent="0.25">
      <c r="A3580" t="s">
        <v>102</v>
      </c>
      <c r="B3580" t="s">
        <v>42</v>
      </c>
      <c r="C3580" s="1">
        <v>0.30309070046208098</v>
      </c>
    </row>
    <row r="3581" spans="1:3" x14ac:dyDescent="0.25">
      <c r="A3581" t="s">
        <v>102</v>
      </c>
      <c r="B3581" t="s">
        <v>73</v>
      </c>
      <c r="C3581" s="1">
        <v>0.30118002641841801</v>
      </c>
    </row>
    <row r="3582" spans="1:3" x14ac:dyDescent="0.25">
      <c r="A3582" t="s">
        <v>102</v>
      </c>
      <c r="B3582" t="s">
        <v>82</v>
      </c>
      <c r="C3582" s="1">
        <v>0.29330751464270799</v>
      </c>
    </row>
    <row r="3583" spans="1:3" x14ac:dyDescent="0.25">
      <c r="A3583" t="s">
        <v>102</v>
      </c>
      <c r="B3583" t="s">
        <v>103</v>
      </c>
      <c r="C3583" s="1">
        <v>0.31553473285650602</v>
      </c>
    </row>
    <row r="3584" spans="1:3" x14ac:dyDescent="0.25">
      <c r="A3584" t="s">
        <v>103</v>
      </c>
      <c r="B3584" t="s">
        <v>82</v>
      </c>
      <c r="C3584" s="1">
        <v>0.30472784494641098</v>
      </c>
    </row>
  </sheetData>
  <pageMargins left="0.7" right="0.7" top="0.75" bottom="0.75" header="0.3" footer="0.3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14" customWidth="1"/>
    <col min="2" max="2" width="38.42578125" customWidth="1"/>
    <col min="3" max="4" width="11.28515625" customWidth="1"/>
    <col min="6" max="6" width="12.5703125" customWidth="1"/>
    <col min="7" max="7" width="46.140625" customWidth="1"/>
  </cols>
  <sheetData>
    <row r="1" spans="1:8" x14ac:dyDescent="0.25">
      <c r="A1" t="s">
        <v>1313</v>
      </c>
      <c r="B1">
        <v>76</v>
      </c>
    </row>
    <row r="2" spans="1:8" x14ac:dyDescent="0.25">
      <c r="A2" t="s">
        <v>1312</v>
      </c>
      <c r="B2">
        <v>75477</v>
      </c>
    </row>
    <row r="3" spans="1:8" x14ac:dyDescent="0.25">
      <c r="A3" t="s">
        <v>1311</v>
      </c>
      <c r="B3" t="s">
        <v>1310</v>
      </c>
    </row>
    <row r="4" spans="1:8" x14ac:dyDescent="0.25">
      <c r="A4" t="s">
        <v>1309</v>
      </c>
      <c r="B4" t="s">
        <v>1308</v>
      </c>
    </row>
    <row r="5" spans="1:8" x14ac:dyDescent="0.25">
      <c r="A5" t="s">
        <v>1307</v>
      </c>
      <c r="B5" t="s">
        <v>1306</v>
      </c>
    </row>
    <row r="6" spans="1:8" x14ac:dyDescent="0.25">
      <c r="A6" t="s">
        <v>1305</v>
      </c>
      <c r="B6" t="s">
        <v>1304</v>
      </c>
    </row>
    <row r="7" spans="1:8" x14ac:dyDescent="0.25">
      <c r="A7" t="s">
        <v>1303</v>
      </c>
      <c r="B7" t="s">
        <v>1302</v>
      </c>
    </row>
    <row r="8" spans="1:8" x14ac:dyDescent="0.25">
      <c r="A8" t="s">
        <v>1301</v>
      </c>
      <c r="B8">
        <v>3</v>
      </c>
    </row>
    <row r="10" spans="1:8" x14ac:dyDescent="0.25">
      <c r="A10" t="s">
        <v>1300</v>
      </c>
      <c r="B10" t="s">
        <v>1299</v>
      </c>
      <c r="C10" t="s">
        <v>1298</v>
      </c>
      <c r="D10" t="s">
        <v>1297</v>
      </c>
      <c r="E10" t="s">
        <v>1296</v>
      </c>
      <c r="F10" t="s">
        <v>1295</v>
      </c>
      <c r="G10" t="s">
        <v>1294</v>
      </c>
    </row>
    <row r="11" spans="1:8" x14ac:dyDescent="0.25">
      <c r="A11" t="str">
        <f>HYPERLINK("http://amigo.geneontology.org/amigo/term/GO:0000305","GO:0000305")</f>
        <v>GO:0000305</v>
      </c>
      <c r="B11" t="s">
        <v>1469</v>
      </c>
      <c r="C11" s="14">
        <v>1.6919999999999999E-4</v>
      </c>
      <c r="D11" s="14">
        <v>1.839E-4</v>
      </c>
      <c r="E11">
        <v>19</v>
      </c>
      <c r="F11" t="s">
        <v>1463</v>
      </c>
      <c r="G11" t="s">
        <v>1349</v>
      </c>
      <c r="H11">
        <f>COUNTIF('PG(36_6)_GO'!A:A,A11)</f>
        <v>0</v>
      </c>
    </row>
    <row r="12" spans="1:8" x14ac:dyDescent="0.25">
      <c r="A12" t="str">
        <f>HYPERLINK("http://amigo.geneontology.org/amigo/term/GO:0000303","GO:0000303")</f>
        <v>GO:0000303</v>
      </c>
      <c r="B12" t="s">
        <v>1468</v>
      </c>
      <c r="C12" s="14">
        <v>1.6919999999999999E-4</v>
      </c>
      <c r="D12" s="14">
        <v>1.839E-4</v>
      </c>
      <c r="E12">
        <v>19</v>
      </c>
      <c r="F12" t="s">
        <v>1463</v>
      </c>
      <c r="G12" t="s">
        <v>1349</v>
      </c>
      <c r="H12">
        <f>COUNTIF('PG(36_6)_GO'!A:A,A12)</f>
        <v>0</v>
      </c>
    </row>
    <row r="13" spans="1:8" x14ac:dyDescent="0.25">
      <c r="A13" t="str">
        <f>HYPERLINK("http://amigo.geneontology.org/amigo/term/GO:0034614","GO:0034614")</f>
        <v>GO:0034614</v>
      </c>
      <c r="B13" t="s">
        <v>1467</v>
      </c>
      <c r="C13" s="14">
        <v>1.6919999999999999E-4</v>
      </c>
      <c r="D13" s="14">
        <v>1.839E-4</v>
      </c>
      <c r="E13">
        <v>19</v>
      </c>
      <c r="F13" t="s">
        <v>1463</v>
      </c>
      <c r="G13" t="s">
        <v>1349</v>
      </c>
      <c r="H13">
        <f>COUNTIF('PG(36_6)_GO'!A:A,A13)</f>
        <v>0</v>
      </c>
    </row>
    <row r="14" spans="1:8" x14ac:dyDescent="0.25">
      <c r="A14" t="str">
        <f>HYPERLINK("http://amigo.geneontology.org/amigo/term/GO:0071450","GO:0071450")</f>
        <v>GO:0071450</v>
      </c>
      <c r="B14" t="s">
        <v>1466</v>
      </c>
      <c r="C14" s="14">
        <v>1.6919999999999999E-4</v>
      </c>
      <c r="D14" s="14">
        <v>1.839E-4</v>
      </c>
      <c r="E14">
        <v>19</v>
      </c>
      <c r="F14" t="s">
        <v>1463</v>
      </c>
      <c r="G14" t="s">
        <v>1349</v>
      </c>
      <c r="H14">
        <f>COUNTIF('PG(36_6)_GO'!A:A,A14)</f>
        <v>0</v>
      </c>
    </row>
    <row r="15" spans="1:8" x14ac:dyDescent="0.25">
      <c r="A15" t="str">
        <f>HYPERLINK("http://amigo.geneontology.org/amigo/term/GO:0071451","GO:0071451")</f>
        <v>GO:0071451</v>
      </c>
      <c r="B15" t="s">
        <v>1465</v>
      </c>
      <c r="C15" s="14">
        <v>1.6919999999999999E-4</v>
      </c>
      <c r="D15" s="14">
        <v>1.839E-4</v>
      </c>
      <c r="E15">
        <v>19</v>
      </c>
      <c r="F15" t="s">
        <v>1463</v>
      </c>
      <c r="G15" t="s">
        <v>1349</v>
      </c>
      <c r="H15">
        <f>COUNTIF('PG(36_6)_GO'!A:A,A15)</f>
        <v>0</v>
      </c>
    </row>
    <row r="16" spans="1:8" x14ac:dyDescent="0.25">
      <c r="A16" t="str">
        <f>HYPERLINK("http://amigo.geneontology.org/amigo/term/GO:0019430","GO:0019430")</f>
        <v>GO:0019430</v>
      </c>
      <c r="B16" t="s">
        <v>1464</v>
      </c>
      <c r="C16" s="14">
        <v>1.6919999999999999E-4</v>
      </c>
      <c r="D16" s="14">
        <v>1.839E-4</v>
      </c>
      <c r="E16">
        <v>19</v>
      </c>
      <c r="F16" t="s">
        <v>1463</v>
      </c>
      <c r="G16" t="s">
        <v>1349</v>
      </c>
      <c r="H16">
        <f>COUNTIF('PG(36_6)_GO'!A:A,A16)</f>
        <v>0</v>
      </c>
    </row>
    <row r="17" spans="1:8" x14ac:dyDescent="0.25">
      <c r="A17" t="str">
        <f>HYPERLINK("http://amigo.geneontology.org/amigo/term/GO:0006869","GO:0006869")</f>
        <v>GO:0006869</v>
      </c>
      <c r="B17" t="s">
        <v>1462</v>
      </c>
      <c r="C17" s="14">
        <v>2.232E-4</v>
      </c>
      <c r="D17" s="14">
        <v>2.4259999999999999E-4</v>
      </c>
      <c r="E17">
        <v>291</v>
      </c>
      <c r="F17" t="s">
        <v>1461</v>
      </c>
      <c r="G17" t="s">
        <v>1458</v>
      </c>
      <c r="H17">
        <f>COUNTIF('PG(36_6)_GO'!A:A,A17)</f>
        <v>1</v>
      </c>
    </row>
    <row r="18" spans="1:8" x14ac:dyDescent="0.25">
      <c r="A18" t="str">
        <f>HYPERLINK("http://amigo.geneontology.org/amigo/term/GO:0010876","GO:0010876")</f>
        <v>GO:0010876</v>
      </c>
      <c r="B18" t="s">
        <v>1460</v>
      </c>
      <c r="C18" s="14">
        <v>2.5060000000000002E-4</v>
      </c>
      <c r="D18" s="14">
        <v>2.7230000000000001E-4</v>
      </c>
      <c r="E18">
        <v>300</v>
      </c>
      <c r="F18" t="s">
        <v>1459</v>
      </c>
      <c r="G18" t="s">
        <v>1458</v>
      </c>
      <c r="H18">
        <f>COUNTIF('PG(36_6)_GO'!A:A,A18)</f>
        <v>1</v>
      </c>
    </row>
    <row r="19" spans="1:8" x14ac:dyDescent="0.25">
      <c r="A19" t="str">
        <f>HYPERLINK("http://amigo.geneontology.org/amigo/term/GO:0006801","GO:0006801")</f>
        <v>GO:0006801</v>
      </c>
      <c r="B19" t="s">
        <v>1457</v>
      </c>
      <c r="C19" s="14">
        <v>3.7179999999999998E-4</v>
      </c>
      <c r="D19" s="14">
        <v>4.0390000000000001E-4</v>
      </c>
      <c r="E19">
        <v>28</v>
      </c>
      <c r="F19" t="s">
        <v>1456</v>
      </c>
      <c r="G19" t="s">
        <v>1349</v>
      </c>
      <c r="H19">
        <f>COUNTIF('PG(36_6)_GO'!A:A,A19)</f>
        <v>0</v>
      </c>
    </row>
    <row r="20" spans="1:8" x14ac:dyDescent="0.25">
      <c r="A20" t="str">
        <f>HYPERLINK("http://amigo.geneontology.org/amigo/term/GO:0009528","GO:0009528")</f>
        <v>GO:0009528</v>
      </c>
      <c r="B20" t="s">
        <v>1455</v>
      </c>
      <c r="C20" s="14">
        <v>4.2739999999999998E-4</v>
      </c>
      <c r="D20" s="14">
        <v>4.6410000000000001E-4</v>
      </c>
      <c r="E20">
        <v>30</v>
      </c>
      <c r="F20" t="s">
        <v>1453</v>
      </c>
      <c r="G20" t="s">
        <v>1427</v>
      </c>
      <c r="H20">
        <f>COUNTIF('PG(36_6)_GO'!A:A,A20)</f>
        <v>1</v>
      </c>
    </row>
    <row r="21" spans="1:8" x14ac:dyDescent="0.25">
      <c r="A21" t="str">
        <f>HYPERLINK("http://amigo.geneontology.org/amigo/term/GO:0009706","GO:0009706")</f>
        <v>GO:0009706</v>
      </c>
      <c r="B21" t="s">
        <v>1454</v>
      </c>
      <c r="C21" s="14">
        <v>4.2739999999999998E-4</v>
      </c>
      <c r="D21" s="14">
        <v>4.6410000000000001E-4</v>
      </c>
      <c r="E21">
        <v>30</v>
      </c>
      <c r="F21" t="s">
        <v>1453</v>
      </c>
      <c r="G21" t="s">
        <v>1427</v>
      </c>
      <c r="H21">
        <f>COUNTIF('PG(36_6)_GO'!A:A,A21)</f>
        <v>1</v>
      </c>
    </row>
    <row r="22" spans="1:8" x14ac:dyDescent="0.25">
      <c r="A22" t="str">
        <f>HYPERLINK("http://amigo.geneontology.org/amigo/term/GO:0098869","GO:0098869")</f>
        <v>GO:0098869</v>
      </c>
      <c r="B22" t="s">
        <v>1452</v>
      </c>
      <c r="C22" s="14">
        <v>4.5849999999999998E-4</v>
      </c>
      <c r="D22" s="14">
        <v>4.9779999999999996E-4</v>
      </c>
      <c r="E22">
        <v>147</v>
      </c>
      <c r="F22" t="s">
        <v>1451</v>
      </c>
      <c r="G22" t="s">
        <v>1352</v>
      </c>
      <c r="H22">
        <f>COUNTIF('PG(36_6)_GO'!A:A,A22)</f>
        <v>0</v>
      </c>
    </row>
    <row r="23" spans="1:8" x14ac:dyDescent="0.25">
      <c r="A23" t="str">
        <f>HYPERLINK("http://amigo.geneontology.org/amigo/term/GO:0098754","GO:0098754")</f>
        <v>GO:0098754</v>
      </c>
      <c r="B23" t="s">
        <v>1450</v>
      </c>
      <c r="C23" s="14">
        <v>5.553E-4</v>
      </c>
      <c r="D23" s="14">
        <v>6.0280000000000002E-4</v>
      </c>
      <c r="E23">
        <v>157</v>
      </c>
      <c r="F23" t="s">
        <v>1447</v>
      </c>
      <c r="G23" t="s">
        <v>1352</v>
      </c>
      <c r="H23">
        <f>COUNTIF('PG(36_6)_GO'!A:A,A23)</f>
        <v>0</v>
      </c>
    </row>
    <row r="24" spans="1:8" x14ac:dyDescent="0.25">
      <c r="A24" t="str">
        <f>HYPERLINK("http://amigo.geneontology.org/amigo/term/GO:0097237","GO:0097237")</f>
        <v>GO:0097237</v>
      </c>
      <c r="B24" t="s">
        <v>1449</v>
      </c>
      <c r="C24" s="14">
        <v>5.553E-4</v>
      </c>
      <c r="D24" s="14">
        <v>6.0280000000000002E-4</v>
      </c>
      <c r="E24">
        <v>157</v>
      </c>
      <c r="F24" t="s">
        <v>1447</v>
      </c>
      <c r="G24" t="s">
        <v>1352</v>
      </c>
      <c r="H24">
        <f>COUNTIF('PG(36_6)_GO'!A:A,A24)</f>
        <v>0</v>
      </c>
    </row>
    <row r="25" spans="1:8" x14ac:dyDescent="0.25">
      <c r="A25" t="str">
        <f>HYPERLINK("http://amigo.geneontology.org/amigo/term/GO:1990748","GO:1990748")</f>
        <v>GO:1990748</v>
      </c>
      <c r="B25" t="s">
        <v>1448</v>
      </c>
      <c r="C25" s="14">
        <v>5.553E-4</v>
      </c>
      <c r="D25" s="14">
        <v>6.0280000000000002E-4</v>
      </c>
      <c r="E25">
        <v>157</v>
      </c>
      <c r="F25" t="s">
        <v>1447</v>
      </c>
      <c r="G25" t="s">
        <v>1352</v>
      </c>
      <c r="H25">
        <f>COUNTIF('PG(36_6)_GO'!A:A,A25)</f>
        <v>0</v>
      </c>
    </row>
    <row r="26" spans="1:8" x14ac:dyDescent="0.25">
      <c r="A26" t="str">
        <f>HYPERLINK("http://amigo.geneontology.org/amigo/term/GO:0003755","GO:0003755")</f>
        <v>GO:0003755</v>
      </c>
      <c r="B26" t="s">
        <v>1446</v>
      </c>
      <c r="C26" s="14">
        <v>6.0820000000000004E-4</v>
      </c>
      <c r="D26" s="14">
        <v>6.6010000000000005E-4</v>
      </c>
      <c r="E26">
        <v>162</v>
      </c>
      <c r="F26" t="s">
        <v>1445</v>
      </c>
      <c r="G26" t="s">
        <v>1357</v>
      </c>
      <c r="H26">
        <f>COUNTIF('PG(36_6)_GO'!A:A,A26)</f>
        <v>0</v>
      </c>
    </row>
    <row r="27" spans="1:8" x14ac:dyDescent="0.25">
      <c r="A27" t="str">
        <f>HYPERLINK("http://amigo.geneontology.org/amigo/term/GO:0009636","GO:0009636")</f>
        <v>GO:0009636</v>
      </c>
      <c r="B27" t="s">
        <v>1444</v>
      </c>
      <c r="C27" s="14">
        <v>6.6419999999999999E-4</v>
      </c>
      <c r="D27" s="14">
        <v>7.2070000000000001E-4</v>
      </c>
      <c r="E27">
        <v>167</v>
      </c>
      <c r="F27" t="s">
        <v>1443</v>
      </c>
      <c r="G27" t="s">
        <v>1352</v>
      </c>
      <c r="H27">
        <f>COUNTIF('PG(36_6)_GO'!A:A,A27)</f>
        <v>0</v>
      </c>
    </row>
    <row r="28" spans="1:8" x14ac:dyDescent="0.25">
      <c r="A28" t="str">
        <f>HYPERLINK("http://amigo.geneontology.org/amigo/term/GO:0016859","GO:0016859")</f>
        <v>GO:0016859</v>
      </c>
      <c r="B28" t="s">
        <v>1442</v>
      </c>
      <c r="C28" s="14">
        <v>6.8749999999999996E-4</v>
      </c>
      <c r="D28" s="14">
        <v>7.4580000000000002E-4</v>
      </c>
      <c r="E28">
        <v>169</v>
      </c>
      <c r="F28" t="s">
        <v>1441</v>
      </c>
      <c r="G28" t="s">
        <v>1357</v>
      </c>
      <c r="H28">
        <f>COUNTIF('PG(36_6)_GO'!A:A,A28)</f>
        <v>0</v>
      </c>
    </row>
    <row r="29" spans="1:8" x14ac:dyDescent="0.25">
      <c r="A29" t="str">
        <f>HYPERLINK("http://amigo.geneontology.org/amigo/term/GO:0034599","GO:0034599")</f>
        <v>GO:0034599</v>
      </c>
      <c r="B29" t="s">
        <v>1440</v>
      </c>
      <c r="C29" s="14">
        <v>7.2369999999999997E-4</v>
      </c>
      <c r="D29" s="14">
        <v>7.8490000000000005E-4</v>
      </c>
      <c r="E29">
        <v>39</v>
      </c>
      <c r="F29" t="s">
        <v>1439</v>
      </c>
      <c r="G29" t="s">
        <v>1349</v>
      </c>
      <c r="H29">
        <f>COUNTIF('PG(36_6)_GO'!A:A,A29)</f>
        <v>0</v>
      </c>
    </row>
    <row r="30" spans="1:8" x14ac:dyDescent="0.25">
      <c r="A30" t="str">
        <f>HYPERLINK("http://amigo.geneontology.org/amigo/term/GO:0062197","GO:0062197")</f>
        <v>GO:0062197</v>
      </c>
      <c r="B30" t="s">
        <v>1438</v>
      </c>
      <c r="C30" s="14">
        <v>1.0499999999999999E-3</v>
      </c>
      <c r="D30" s="14">
        <v>1.139E-3</v>
      </c>
      <c r="E30">
        <v>47</v>
      </c>
      <c r="F30" t="s">
        <v>1437</v>
      </c>
      <c r="G30" t="s">
        <v>1349</v>
      </c>
      <c r="H30">
        <f>COUNTIF('PG(36_6)_GO'!A:A,A30)</f>
        <v>0</v>
      </c>
    </row>
    <row r="31" spans="1:8" x14ac:dyDescent="0.25">
      <c r="A31" t="str">
        <f>HYPERLINK("http://amigo.geneontology.org/amigo/term/GO:0010035","GO:0010035")</f>
        <v>GO:0010035</v>
      </c>
      <c r="B31" t="s">
        <v>1436</v>
      </c>
      <c r="C31" s="14">
        <v>1.918E-3</v>
      </c>
      <c r="D31" s="14">
        <v>2.0790000000000001E-3</v>
      </c>
      <c r="E31">
        <v>519</v>
      </c>
      <c r="F31" t="s">
        <v>1435</v>
      </c>
      <c r="G31" t="s">
        <v>1434</v>
      </c>
      <c r="H31">
        <f>COUNTIF('PG(36_6)_GO'!A:A,A31)</f>
        <v>0</v>
      </c>
    </row>
    <row r="32" spans="1:8" x14ac:dyDescent="0.25">
      <c r="A32" t="str">
        <f>HYPERLINK("http://amigo.geneontology.org/amigo/term/GO:0033609","GO:0033609")</f>
        <v>GO:0033609</v>
      </c>
      <c r="B32" t="s">
        <v>1433</v>
      </c>
      <c r="C32" s="14">
        <v>3.0179999999999998E-3</v>
      </c>
      <c r="D32" s="14">
        <v>3.271E-3</v>
      </c>
      <c r="E32">
        <v>3</v>
      </c>
      <c r="F32" t="s">
        <v>1430</v>
      </c>
      <c r="G32" t="s">
        <v>27</v>
      </c>
      <c r="H32">
        <f>COUNTIF('PG(36_6)_GO'!A:A,A32)</f>
        <v>1</v>
      </c>
    </row>
    <row r="33" spans="1:8" x14ac:dyDescent="0.25">
      <c r="A33" t="str">
        <f>HYPERLINK("http://amigo.geneontology.org/amigo/term/GO:0033611","GO:0033611")</f>
        <v>GO:0033611</v>
      </c>
      <c r="B33" t="s">
        <v>1432</v>
      </c>
      <c r="C33" s="14">
        <v>3.0179999999999998E-3</v>
      </c>
      <c r="D33" s="14">
        <v>3.271E-3</v>
      </c>
      <c r="E33">
        <v>3</v>
      </c>
      <c r="F33" t="s">
        <v>1430</v>
      </c>
      <c r="G33" t="s">
        <v>27</v>
      </c>
      <c r="H33">
        <f>COUNTIF('PG(36_6)_GO'!A:A,A33)</f>
        <v>1</v>
      </c>
    </row>
    <row r="34" spans="1:8" x14ac:dyDescent="0.25">
      <c r="A34" t="str">
        <f>HYPERLINK("http://amigo.geneontology.org/amigo/term/GO:0050203","GO:0050203")</f>
        <v>GO:0050203</v>
      </c>
      <c r="B34" t="s">
        <v>1431</v>
      </c>
      <c r="C34" s="14">
        <v>3.0179999999999998E-3</v>
      </c>
      <c r="D34" s="14">
        <v>3.271E-3</v>
      </c>
      <c r="E34">
        <v>3</v>
      </c>
      <c r="F34" t="s">
        <v>1430</v>
      </c>
      <c r="G34" t="s">
        <v>27</v>
      </c>
      <c r="H34">
        <f>COUNTIF('PG(36_6)_GO'!A:A,A34)</f>
        <v>1</v>
      </c>
    </row>
    <row r="35" spans="1:8" x14ac:dyDescent="0.25">
      <c r="A35" t="str">
        <f>HYPERLINK("http://amigo.geneontology.org/amigo/term/GO:0031969","GO:0031969")</f>
        <v>GO:0031969</v>
      </c>
      <c r="B35" t="s">
        <v>1429</v>
      </c>
      <c r="C35" s="14">
        <v>3.2299999999999998E-3</v>
      </c>
      <c r="D35" s="14">
        <v>3.5000000000000001E-3</v>
      </c>
      <c r="E35">
        <v>83</v>
      </c>
      <c r="F35" t="s">
        <v>1428</v>
      </c>
      <c r="G35" t="s">
        <v>1427</v>
      </c>
      <c r="H35">
        <f>COUNTIF('PG(36_6)_GO'!A:A,A35)</f>
        <v>1</v>
      </c>
    </row>
    <row r="36" spans="1:8" x14ac:dyDescent="0.25">
      <c r="A36" t="str">
        <f>HYPERLINK("http://amigo.geneontology.org/amigo/term/GO:0016020","GO:0016020")</f>
        <v>GO:0016020</v>
      </c>
      <c r="B36" t="s">
        <v>1426</v>
      </c>
      <c r="C36" s="14">
        <v>3.4520000000000002E-3</v>
      </c>
      <c r="D36" s="14">
        <v>3.7390000000000001E-3</v>
      </c>
      <c r="E36">
        <v>17900</v>
      </c>
      <c r="F36" t="s">
        <v>1425</v>
      </c>
      <c r="G36" t="s">
        <v>1424</v>
      </c>
      <c r="H36">
        <f>COUNTIF('PG(36_6)_GO'!A:A,A36)</f>
        <v>1</v>
      </c>
    </row>
    <row r="37" spans="1:8" x14ac:dyDescent="0.25">
      <c r="A37" t="str">
        <f>HYPERLINK("http://amigo.geneontology.org/amigo/term/GO:0000302","GO:0000302")</f>
        <v>GO:0000302</v>
      </c>
      <c r="B37" t="s">
        <v>1423</v>
      </c>
      <c r="C37" s="14">
        <v>3.4619999999999998E-3</v>
      </c>
      <c r="D37" s="14">
        <v>3.7499999999999999E-3</v>
      </c>
      <c r="E37">
        <v>86</v>
      </c>
      <c r="F37" t="s">
        <v>1422</v>
      </c>
      <c r="G37" t="s">
        <v>1349</v>
      </c>
      <c r="H37">
        <f>COUNTIF('PG(36_6)_GO'!A:A,A37)</f>
        <v>0</v>
      </c>
    </row>
    <row r="38" spans="1:8" x14ac:dyDescent="0.25">
      <c r="A38" t="str">
        <f>HYPERLINK("http://amigo.geneontology.org/amigo/term/GO:0005737","GO:0005737")</f>
        <v>GO:0005737</v>
      </c>
      <c r="B38" t="s">
        <v>1421</v>
      </c>
      <c r="C38" s="14">
        <v>4.0940000000000004E-3</v>
      </c>
      <c r="D38" s="14">
        <v>4.4330000000000003E-3</v>
      </c>
      <c r="E38">
        <v>8490</v>
      </c>
      <c r="F38" t="s">
        <v>1420</v>
      </c>
      <c r="G38" t="s">
        <v>1419</v>
      </c>
      <c r="H38">
        <f>COUNTIF('PG(36_6)_GO'!A:A,A38)</f>
        <v>0</v>
      </c>
    </row>
    <row r="39" spans="1:8" x14ac:dyDescent="0.25">
      <c r="A39" t="str">
        <f>HYPERLINK("http://amigo.geneontology.org/amigo/term/GO:0004349","GO:0004349")</f>
        <v>GO:0004349</v>
      </c>
      <c r="B39" t="s">
        <v>1418</v>
      </c>
      <c r="C39" s="14">
        <v>6.0270000000000002E-3</v>
      </c>
      <c r="D39" s="14">
        <v>6.5240000000000003E-3</v>
      </c>
      <c r="E39">
        <v>6</v>
      </c>
      <c r="F39" t="s">
        <v>1277</v>
      </c>
      <c r="G39" t="s">
        <v>50</v>
      </c>
      <c r="H39">
        <f>COUNTIF('PG(36_6)_GO'!A:A,A39)</f>
        <v>0</v>
      </c>
    </row>
    <row r="40" spans="1:8" x14ac:dyDescent="0.25">
      <c r="A40" t="str">
        <f>HYPERLINK("http://amigo.geneontology.org/amigo/term/GO:0004350","GO:0004350")</f>
        <v>GO:0004350</v>
      </c>
      <c r="B40" t="s">
        <v>1417</v>
      </c>
      <c r="C40" s="14">
        <v>6.0270000000000002E-3</v>
      </c>
      <c r="D40" s="14">
        <v>6.5240000000000003E-3</v>
      </c>
      <c r="E40">
        <v>6</v>
      </c>
      <c r="F40" t="s">
        <v>1277</v>
      </c>
      <c r="G40" t="s">
        <v>50</v>
      </c>
      <c r="H40">
        <f>COUNTIF('PG(36_6)_GO'!A:A,A40)</f>
        <v>0</v>
      </c>
    </row>
    <row r="41" spans="1:8" x14ac:dyDescent="0.25">
      <c r="A41" t="str">
        <f>HYPERLINK("http://amigo.geneontology.org/amigo/term/GO:0010030","GO:0010030")</f>
        <v>GO:0010030</v>
      </c>
      <c r="B41" t="s">
        <v>1416</v>
      </c>
      <c r="C41" s="14">
        <v>8.0269999999999994E-3</v>
      </c>
      <c r="D41" s="14">
        <v>8.6879999999999995E-3</v>
      </c>
      <c r="E41">
        <v>8</v>
      </c>
      <c r="F41" t="s">
        <v>1414</v>
      </c>
      <c r="G41" t="s">
        <v>27</v>
      </c>
      <c r="H41">
        <f>COUNTIF('PG(36_6)_GO'!A:A,A41)</f>
        <v>1</v>
      </c>
    </row>
    <row r="42" spans="1:8" x14ac:dyDescent="0.25">
      <c r="A42" t="str">
        <f>HYPERLINK("http://amigo.geneontology.org/amigo/term/GO:0015112","GO:0015112")</f>
        <v>GO:0015112</v>
      </c>
      <c r="B42" t="s">
        <v>1415</v>
      </c>
      <c r="C42" s="14">
        <v>8.0269999999999994E-3</v>
      </c>
      <c r="D42" s="14">
        <v>8.6879999999999995E-3</v>
      </c>
      <c r="E42">
        <v>8</v>
      </c>
      <c r="F42" t="s">
        <v>1414</v>
      </c>
      <c r="G42" t="s">
        <v>85</v>
      </c>
      <c r="H42">
        <f>COUNTIF('PG(36_6)_GO'!A:A,A42)</f>
        <v>1</v>
      </c>
    </row>
    <row r="43" spans="1:8" x14ac:dyDescent="0.25">
      <c r="A43" t="str">
        <f>HYPERLINK("http://amigo.geneontology.org/amigo/term/GO:0042221","GO:0042221")</f>
        <v>GO:0042221</v>
      </c>
      <c r="B43" t="s">
        <v>1413</v>
      </c>
      <c r="C43" s="14">
        <v>8.1099999999999992E-3</v>
      </c>
      <c r="D43" s="14">
        <v>8.7749999999999998E-3</v>
      </c>
      <c r="E43">
        <v>1733</v>
      </c>
      <c r="F43" t="s">
        <v>1412</v>
      </c>
      <c r="G43" t="s">
        <v>1411</v>
      </c>
      <c r="H43">
        <f>COUNTIF('PG(36_6)_GO'!A:A,A43)</f>
        <v>0</v>
      </c>
    </row>
    <row r="44" spans="1:8" x14ac:dyDescent="0.25">
      <c r="A44" t="str">
        <f>HYPERLINK("http://amigo.geneontology.org/amigo/term/GO:0004420","GO:0004420")</f>
        <v>GO:0004420</v>
      </c>
      <c r="B44" t="s">
        <v>1410</v>
      </c>
      <c r="C44" s="14">
        <v>9.0259999999999993E-3</v>
      </c>
      <c r="D44" s="14">
        <v>9.7649999999999994E-3</v>
      </c>
      <c r="E44">
        <v>9</v>
      </c>
      <c r="F44" t="s">
        <v>1409</v>
      </c>
      <c r="G44" t="s">
        <v>95</v>
      </c>
      <c r="H44">
        <f>COUNTIF('PG(36_6)_GO'!A:A,A44)</f>
        <v>0</v>
      </c>
    </row>
    <row r="45" spans="1:8" x14ac:dyDescent="0.25">
      <c r="A45" t="str">
        <f>HYPERLINK("http://amigo.geneontology.org/amigo/term/GO:1901700","GO:1901700")</f>
        <v>GO:1901700</v>
      </c>
      <c r="B45" t="s">
        <v>1408</v>
      </c>
      <c r="C45" s="14">
        <v>9.5320000000000005E-3</v>
      </c>
      <c r="D45">
        <v>0.01</v>
      </c>
      <c r="E45">
        <v>819</v>
      </c>
      <c r="F45" t="s">
        <v>1407</v>
      </c>
      <c r="G45" t="s">
        <v>1406</v>
      </c>
      <c r="H45">
        <f>COUNTIF('PG(36_6)_GO'!A:A,A45)</f>
        <v>0</v>
      </c>
    </row>
    <row r="46" spans="1:8" x14ac:dyDescent="0.25">
      <c r="A46" t="str">
        <f>HYPERLINK("http://amigo.geneontology.org/amigo/term/GO:0016021","GO:0016021")</f>
        <v>GO:0016021</v>
      </c>
      <c r="B46" t="s">
        <v>1405</v>
      </c>
      <c r="C46">
        <v>0.01</v>
      </c>
      <c r="D46">
        <v>0.02</v>
      </c>
      <c r="E46">
        <v>14562</v>
      </c>
      <c r="F46" t="s">
        <v>1380</v>
      </c>
      <c r="G46" t="s">
        <v>1379</v>
      </c>
      <c r="H46">
        <f>COUNTIF('PG(36_6)_GO'!A:A,A46)</f>
        <v>0</v>
      </c>
    </row>
    <row r="47" spans="1:8" x14ac:dyDescent="0.25">
      <c r="A47" t="str">
        <f>HYPERLINK("http://amigo.geneontology.org/amigo/term/GO:0006950","GO:0006950")</f>
        <v>GO:0006950</v>
      </c>
      <c r="B47" t="s">
        <v>1404</v>
      </c>
      <c r="C47">
        <v>0.01</v>
      </c>
      <c r="D47">
        <v>0.01</v>
      </c>
      <c r="E47">
        <v>3133</v>
      </c>
      <c r="F47" t="s">
        <v>1403</v>
      </c>
      <c r="G47" t="s">
        <v>1402</v>
      </c>
      <c r="H47">
        <f>COUNTIF('PG(36_6)_GO'!A:A,A47)</f>
        <v>0</v>
      </c>
    </row>
    <row r="48" spans="1:8" x14ac:dyDescent="0.25">
      <c r="A48" t="str">
        <f>HYPERLINK("http://amigo.geneontology.org/amigo/term/GO:0006979","GO:0006979")</f>
        <v>GO:0006979</v>
      </c>
      <c r="B48" t="s">
        <v>1401</v>
      </c>
      <c r="C48">
        <v>0.01</v>
      </c>
      <c r="D48">
        <v>0.01</v>
      </c>
      <c r="E48">
        <v>892</v>
      </c>
      <c r="F48" t="s">
        <v>1400</v>
      </c>
      <c r="G48" t="s">
        <v>1399</v>
      </c>
      <c r="H48">
        <f>COUNTIF('PG(36_6)_GO'!A:A,A48)</f>
        <v>0</v>
      </c>
    </row>
    <row r="49" spans="1:8" x14ac:dyDescent="0.25">
      <c r="A49" t="str">
        <f>HYPERLINK("http://amigo.geneontology.org/amigo/term/GO:2000026","GO:2000026")</f>
        <v>GO:2000026</v>
      </c>
      <c r="B49" t="s">
        <v>1398</v>
      </c>
      <c r="C49">
        <v>0.01</v>
      </c>
      <c r="D49">
        <v>0.02</v>
      </c>
      <c r="E49">
        <v>177</v>
      </c>
      <c r="F49" t="s">
        <v>1396</v>
      </c>
      <c r="G49" t="s">
        <v>1315</v>
      </c>
      <c r="H49">
        <f>COUNTIF('PG(36_6)_GO'!A:A,A49)</f>
        <v>0</v>
      </c>
    </row>
    <row r="50" spans="1:8" x14ac:dyDescent="0.25">
      <c r="A50" t="str">
        <f>HYPERLINK("http://amigo.geneontology.org/amigo/term/GO:0048580","GO:0048580")</f>
        <v>GO:0048580</v>
      </c>
      <c r="B50" t="s">
        <v>1397</v>
      </c>
      <c r="C50">
        <v>0.01</v>
      </c>
      <c r="D50">
        <v>0.02</v>
      </c>
      <c r="E50">
        <v>177</v>
      </c>
      <c r="F50" t="s">
        <v>1396</v>
      </c>
      <c r="G50" t="s">
        <v>1315</v>
      </c>
      <c r="H50">
        <f>COUNTIF('PG(36_6)_GO'!A:A,A50)</f>
        <v>0</v>
      </c>
    </row>
    <row r="51" spans="1:8" x14ac:dyDescent="0.25">
      <c r="A51" t="str">
        <f>HYPERLINK("http://amigo.geneontology.org/amigo/term/GO:0010214","GO:0010214")</f>
        <v>GO:0010214</v>
      </c>
      <c r="B51" t="s">
        <v>1395</v>
      </c>
      <c r="C51">
        <v>0.01</v>
      </c>
      <c r="D51">
        <v>0.01</v>
      </c>
      <c r="E51">
        <v>12</v>
      </c>
      <c r="F51" t="s">
        <v>1383</v>
      </c>
      <c r="G51" t="s">
        <v>27</v>
      </c>
      <c r="H51">
        <f>COUNTIF('PG(36_6)_GO'!A:A,A51)</f>
        <v>1</v>
      </c>
    </row>
    <row r="52" spans="1:8" x14ac:dyDescent="0.25">
      <c r="A52" t="str">
        <f>HYPERLINK("http://amigo.geneontology.org/amigo/term/GO:0043649","GO:0043649")</f>
        <v>GO:0043649</v>
      </c>
      <c r="B52" t="s">
        <v>1394</v>
      </c>
      <c r="C52">
        <v>0.01</v>
      </c>
      <c r="D52">
        <v>0.01</v>
      </c>
      <c r="E52">
        <v>12</v>
      </c>
      <c r="F52" t="s">
        <v>1383</v>
      </c>
      <c r="G52" t="s">
        <v>27</v>
      </c>
      <c r="H52">
        <f>COUNTIF('PG(36_6)_GO'!A:A,A52)</f>
        <v>1</v>
      </c>
    </row>
    <row r="53" spans="1:8" x14ac:dyDescent="0.25">
      <c r="A53" t="str">
        <f>HYPERLINK("http://amigo.geneontology.org/amigo/term/GO:0032880","GO:0032880")</f>
        <v>GO:0032880</v>
      </c>
      <c r="B53" t="s">
        <v>1393</v>
      </c>
      <c r="C53">
        <v>0.01</v>
      </c>
      <c r="D53">
        <v>0.01</v>
      </c>
      <c r="E53">
        <v>12</v>
      </c>
      <c r="F53" t="s">
        <v>1383</v>
      </c>
      <c r="G53" t="s">
        <v>28</v>
      </c>
      <c r="H53">
        <f>COUNTIF('PG(36_6)_GO'!A:A,A53)</f>
        <v>0</v>
      </c>
    </row>
    <row r="54" spans="1:8" x14ac:dyDescent="0.25">
      <c r="A54" t="str">
        <f>HYPERLINK("http://amigo.geneontology.org/amigo/term/GO:0071554","GO:0071554")</f>
        <v>GO:0071554</v>
      </c>
      <c r="B54" t="s">
        <v>1392</v>
      </c>
      <c r="C54">
        <v>0.01</v>
      </c>
      <c r="D54">
        <v>0.02</v>
      </c>
      <c r="E54">
        <v>931</v>
      </c>
      <c r="F54" t="s">
        <v>1391</v>
      </c>
      <c r="G54" t="s">
        <v>1390</v>
      </c>
      <c r="H54">
        <f>COUNTIF('PG(36_6)_GO'!A:A,A54)</f>
        <v>1</v>
      </c>
    </row>
    <row r="55" spans="1:8" x14ac:dyDescent="0.25">
      <c r="A55" t="str">
        <f>HYPERLINK("http://amigo.geneontology.org/amigo/term/GO:0006561","GO:0006561")</f>
        <v>GO:0006561</v>
      </c>
      <c r="B55" t="s">
        <v>1389</v>
      </c>
      <c r="C55">
        <v>0.01</v>
      </c>
      <c r="D55">
        <v>0.02</v>
      </c>
      <c r="E55">
        <v>15</v>
      </c>
      <c r="F55" t="s">
        <v>1270</v>
      </c>
      <c r="G55" t="s">
        <v>50</v>
      </c>
      <c r="H55">
        <f>COUNTIF('PG(36_6)_GO'!A:A,A55)</f>
        <v>0</v>
      </c>
    </row>
    <row r="56" spans="1:8" x14ac:dyDescent="0.25">
      <c r="A56" t="str">
        <f>HYPERLINK("http://amigo.geneontology.org/amigo/term/GO:0055129","GO:0055129")</f>
        <v>GO:0055129</v>
      </c>
      <c r="B56" t="s">
        <v>1388</v>
      </c>
      <c r="C56">
        <v>0.01</v>
      </c>
      <c r="D56">
        <v>0.01</v>
      </c>
      <c r="E56">
        <v>11</v>
      </c>
      <c r="F56" t="s">
        <v>1387</v>
      </c>
      <c r="G56" t="s">
        <v>50</v>
      </c>
      <c r="H56">
        <f>COUNTIF('PG(36_6)_GO'!A:A,A56)</f>
        <v>0</v>
      </c>
    </row>
    <row r="57" spans="1:8" x14ac:dyDescent="0.25">
      <c r="A57" t="str">
        <f>HYPERLINK("http://amigo.geneontology.org/amigo/term/GO:0016530","GO:0016530")</f>
        <v>GO:0016530</v>
      </c>
      <c r="B57" t="s">
        <v>1386</v>
      </c>
      <c r="C57">
        <v>0.01</v>
      </c>
      <c r="D57">
        <v>0.01</v>
      </c>
      <c r="E57">
        <v>13</v>
      </c>
      <c r="F57" t="s">
        <v>1385</v>
      </c>
      <c r="G57" t="s">
        <v>81</v>
      </c>
      <c r="H57">
        <f>COUNTIF('PG(36_6)_GO'!A:A,A57)</f>
        <v>1</v>
      </c>
    </row>
    <row r="58" spans="1:8" x14ac:dyDescent="0.25">
      <c r="A58" t="str">
        <f>HYPERLINK("http://amigo.geneontology.org/amigo/term/GO:0016531","GO:0016531")</f>
        <v>GO:0016531</v>
      </c>
      <c r="B58" t="s">
        <v>1384</v>
      </c>
      <c r="C58">
        <v>0.01</v>
      </c>
      <c r="D58">
        <v>0.01</v>
      </c>
      <c r="E58">
        <v>12</v>
      </c>
      <c r="F58" t="s">
        <v>1383</v>
      </c>
      <c r="G58" t="s">
        <v>81</v>
      </c>
      <c r="H58">
        <f>COUNTIF('PG(36_6)_GO'!A:A,A58)</f>
        <v>1</v>
      </c>
    </row>
    <row r="59" spans="1:8" x14ac:dyDescent="0.25">
      <c r="A59" t="str">
        <f>HYPERLINK("http://amigo.geneontology.org/amigo/term/GO:0004791","GO:0004791")</f>
        <v>GO:0004791</v>
      </c>
      <c r="B59" t="s">
        <v>1382</v>
      </c>
      <c r="C59">
        <v>0.01</v>
      </c>
      <c r="D59">
        <v>0.01</v>
      </c>
      <c r="E59">
        <v>10</v>
      </c>
      <c r="F59" t="s">
        <v>1274</v>
      </c>
      <c r="G59" t="s">
        <v>87</v>
      </c>
      <c r="H59">
        <f>COUNTIF('PG(36_6)_GO'!A:A,A59)</f>
        <v>0</v>
      </c>
    </row>
    <row r="60" spans="1:8" x14ac:dyDescent="0.25">
      <c r="A60" t="str">
        <f>HYPERLINK("http://amigo.geneontology.org/amigo/term/GO:0031224","GO:0031224")</f>
        <v>GO:0031224</v>
      </c>
      <c r="B60" t="s">
        <v>1381</v>
      </c>
      <c r="C60">
        <v>0.02</v>
      </c>
      <c r="D60">
        <v>0.02</v>
      </c>
      <c r="E60">
        <v>14654</v>
      </c>
      <c r="F60" t="s">
        <v>1380</v>
      </c>
      <c r="G60" t="s">
        <v>1379</v>
      </c>
      <c r="H60">
        <f>COUNTIF('PG(36_6)_GO'!A:A,A60)</f>
        <v>0</v>
      </c>
    </row>
    <row r="61" spans="1:8" x14ac:dyDescent="0.25">
      <c r="A61" t="str">
        <f>HYPERLINK("http://amigo.geneontology.org/amigo/term/GO:0016757","GO:0016757")</f>
        <v>GO:0016757</v>
      </c>
      <c r="B61" t="s">
        <v>1378</v>
      </c>
      <c r="C61">
        <v>0.02</v>
      </c>
      <c r="D61">
        <v>0.03</v>
      </c>
      <c r="E61">
        <v>2200</v>
      </c>
      <c r="F61" t="s">
        <v>1377</v>
      </c>
      <c r="G61" t="s">
        <v>1376</v>
      </c>
      <c r="H61">
        <f>COUNTIF('PG(36_6)_GO'!A:A,A61)</f>
        <v>0</v>
      </c>
    </row>
    <row r="62" spans="1:8" x14ac:dyDescent="0.25">
      <c r="A62" t="str">
        <f>HYPERLINK("http://amigo.geneontology.org/amigo/term/GO:0016721","GO:0016721")</f>
        <v>GO:0016721</v>
      </c>
      <c r="B62" t="s">
        <v>1375</v>
      </c>
      <c r="C62">
        <v>0.02</v>
      </c>
      <c r="D62">
        <v>0.02</v>
      </c>
      <c r="E62">
        <v>20</v>
      </c>
      <c r="F62" t="s">
        <v>1265</v>
      </c>
      <c r="G62" t="s">
        <v>26</v>
      </c>
      <c r="H62">
        <f>COUNTIF('PG(36_6)_GO'!A:A,A62)</f>
        <v>0</v>
      </c>
    </row>
    <row r="63" spans="1:8" x14ac:dyDescent="0.25">
      <c r="A63" t="str">
        <f>HYPERLINK("http://amigo.geneontology.org/amigo/term/GO:0004784","GO:0004784")</f>
        <v>GO:0004784</v>
      </c>
      <c r="B63" t="s">
        <v>1374</v>
      </c>
      <c r="C63">
        <v>0.02</v>
      </c>
      <c r="D63">
        <v>0.02</v>
      </c>
      <c r="E63">
        <v>20</v>
      </c>
      <c r="F63" t="s">
        <v>1265</v>
      </c>
      <c r="G63" t="s">
        <v>26</v>
      </c>
      <c r="H63">
        <f>COUNTIF('PG(36_6)_GO'!A:A,A63)</f>
        <v>0</v>
      </c>
    </row>
    <row r="64" spans="1:8" x14ac:dyDescent="0.25">
      <c r="A64" t="str">
        <f>HYPERLINK("http://amigo.geneontology.org/amigo/term/GO:0051239","GO:0051239")</f>
        <v>GO:0051239</v>
      </c>
      <c r="B64" t="s">
        <v>1373</v>
      </c>
      <c r="C64">
        <v>0.02</v>
      </c>
      <c r="D64">
        <v>0.02</v>
      </c>
      <c r="E64">
        <v>226</v>
      </c>
      <c r="F64" t="s">
        <v>1369</v>
      </c>
      <c r="G64" t="s">
        <v>1315</v>
      </c>
      <c r="H64">
        <f>COUNTIF('PG(36_6)_GO'!A:A,A64)</f>
        <v>0</v>
      </c>
    </row>
    <row r="65" spans="1:8" x14ac:dyDescent="0.25">
      <c r="A65" t="str">
        <f>HYPERLINK("http://amigo.geneontology.org/amigo/term/GO:0010154","GO:0010154")</f>
        <v>GO:0010154</v>
      </c>
      <c r="B65" t="s">
        <v>1372</v>
      </c>
      <c r="C65">
        <v>0.02</v>
      </c>
      <c r="D65">
        <v>0.03</v>
      </c>
      <c r="E65">
        <v>237</v>
      </c>
      <c r="F65" t="s">
        <v>1371</v>
      </c>
      <c r="G65" t="s">
        <v>1368</v>
      </c>
      <c r="H65">
        <f>COUNTIF('PG(36_6)_GO'!A:A,A65)</f>
        <v>0</v>
      </c>
    </row>
    <row r="66" spans="1:8" x14ac:dyDescent="0.25">
      <c r="A66" t="str">
        <f>HYPERLINK("http://amigo.geneontology.org/amigo/term/GO:0048316","GO:0048316")</f>
        <v>GO:0048316</v>
      </c>
      <c r="B66" t="s">
        <v>1370</v>
      </c>
      <c r="C66">
        <v>0.02</v>
      </c>
      <c r="D66">
        <v>0.02</v>
      </c>
      <c r="E66">
        <v>228</v>
      </c>
      <c r="F66" t="s">
        <v>1369</v>
      </c>
      <c r="G66" t="s">
        <v>1368</v>
      </c>
      <c r="H66">
        <f>COUNTIF('PG(36_6)_GO'!A:A,A66)</f>
        <v>0</v>
      </c>
    </row>
    <row r="67" spans="1:8" x14ac:dyDescent="0.25">
      <c r="A67" t="str">
        <f>HYPERLINK("http://amigo.geneontology.org/amigo/term/GO:0016405","GO:0016405")</f>
        <v>GO:0016405</v>
      </c>
      <c r="B67" t="s">
        <v>1367</v>
      </c>
      <c r="C67">
        <v>0.02</v>
      </c>
      <c r="D67">
        <v>0.02</v>
      </c>
      <c r="E67">
        <v>23</v>
      </c>
      <c r="F67" t="s">
        <v>1264</v>
      </c>
      <c r="G67" t="s">
        <v>27</v>
      </c>
      <c r="H67">
        <f>COUNTIF('PG(36_6)_GO'!A:A,A67)</f>
        <v>1</v>
      </c>
    </row>
    <row r="68" spans="1:8" x14ac:dyDescent="0.25">
      <c r="A68" t="str">
        <f>HYPERLINK("http://amigo.geneontology.org/amigo/term/GO:0006560","GO:0006560")</f>
        <v>GO:0006560</v>
      </c>
      <c r="B68" t="s">
        <v>1366</v>
      </c>
      <c r="C68">
        <v>0.02</v>
      </c>
      <c r="D68">
        <v>0.02</v>
      </c>
      <c r="E68">
        <v>21</v>
      </c>
      <c r="F68" t="s">
        <v>1365</v>
      </c>
      <c r="G68" t="s">
        <v>50</v>
      </c>
      <c r="H68">
        <f>COUNTIF('PG(36_6)_GO'!A:A,A68)</f>
        <v>0</v>
      </c>
    </row>
    <row r="69" spans="1:8" x14ac:dyDescent="0.25">
      <c r="A69" t="str">
        <f>HYPERLINK("http://amigo.geneontology.org/amigo/term/GO:0019202","GO:0019202")</f>
        <v>GO:0019202</v>
      </c>
      <c r="B69" t="s">
        <v>1364</v>
      </c>
      <c r="C69">
        <v>0.02</v>
      </c>
      <c r="D69">
        <v>0.02</v>
      </c>
      <c r="E69">
        <v>22</v>
      </c>
      <c r="F69" t="s">
        <v>1363</v>
      </c>
      <c r="G69" t="s">
        <v>50</v>
      </c>
      <c r="H69">
        <f>COUNTIF('PG(36_6)_GO'!A:A,A69)</f>
        <v>0</v>
      </c>
    </row>
    <row r="70" spans="1:8" x14ac:dyDescent="0.25">
      <c r="A70" t="str">
        <f>HYPERLINK("http://amigo.geneontology.org/amigo/term/GO:0009269","GO:0009269")</f>
        <v>GO:0009269</v>
      </c>
      <c r="B70" t="s">
        <v>1362</v>
      </c>
      <c r="C70">
        <v>0.02</v>
      </c>
      <c r="D70">
        <v>0.03</v>
      </c>
      <c r="E70">
        <v>24</v>
      </c>
      <c r="F70" t="s">
        <v>1263</v>
      </c>
      <c r="G70" t="s">
        <v>53</v>
      </c>
      <c r="H70">
        <f>COUNTIF('PG(36_6)_GO'!A:A,A70)</f>
        <v>0</v>
      </c>
    </row>
    <row r="71" spans="1:8" x14ac:dyDescent="0.25">
      <c r="A71" t="str">
        <f>HYPERLINK("http://amigo.geneontology.org/amigo/term/GO:0004462","GO:0004462")</f>
        <v>GO:0004462</v>
      </c>
      <c r="B71" t="s">
        <v>1361</v>
      </c>
      <c r="C71">
        <v>0.02</v>
      </c>
      <c r="D71">
        <v>0.02</v>
      </c>
      <c r="E71">
        <v>18</v>
      </c>
      <c r="F71" t="s">
        <v>1266</v>
      </c>
      <c r="G71" t="s">
        <v>69</v>
      </c>
      <c r="H71">
        <f>COUNTIF('PG(36_6)_GO'!A:A,A71)</f>
        <v>0</v>
      </c>
    </row>
    <row r="72" spans="1:8" x14ac:dyDescent="0.25">
      <c r="A72" t="str">
        <f>HYPERLINK("http://amigo.geneontology.org/amigo/term/GO:0015936","GO:0015936")</f>
        <v>GO:0015936</v>
      </c>
      <c r="B72" t="s">
        <v>1360</v>
      </c>
      <c r="C72">
        <v>0.02</v>
      </c>
      <c r="D72">
        <v>0.03</v>
      </c>
      <c r="E72">
        <v>24</v>
      </c>
      <c r="F72" t="s">
        <v>1263</v>
      </c>
      <c r="G72" t="s">
        <v>95</v>
      </c>
      <c r="H72">
        <f>COUNTIF('PG(36_6)_GO'!A:A,A72)</f>
        <v>0</v>
      </c>
    </row>
    <row r="73" spans="1:8" x14ac:dyDescent="0.25">
      <c r="A73" t="str">
        <f>HYPERLINK("http://amigo.geneontology.org/amigo/term/GO:0016853","GO:0016853")</f>
        <v>GO:0016853</v>
      </c>
      <c r="B73" t="s">
        <v>1359</v>
      </c>
      <c r="C73">
        <v>0.03</v>
      </c>
      <c r="D73">
        <v>0.03</v>
      </c>
      <c r="E73">
        <v>637</v>
      </c>
      <c r="F73" t="s">
        <v>1358</v>
      </c>
      <c r="G73" t="s">
        <v>1357</v>
      </c>
      <c r="H73">
        <f>COUNTIF('PG(36_6)_GO'!A:A,A73)</f>
        <v>0</v>
      </c>
    </row>
    <row r="74" spans="1:8" x14ac:dyDescent="0.25">
      <c r="A74" t="str">
        <f>HYPERLINK("http://amigo.geneontology.org/amigo/term/GO:0072593","GO:0072593")</f>
        <v>GO:0072593</v>
      </c>
      <c r="B74" t="s">
        <v>1356</v>
      </c>
      <c r="C74">
        <v>0.03</v>
      </c>
      <c r="D74">
        <v>0.03</v>
      </c>
      <c r="E74">
        <v>665</v>
      </c>
      <c r="F74" t="s">
        <v>1355</v>
      </c>
      <c r="G74" t="s">
        <v>1352</v>
      </c>
      <c r="H74">
        <f>COUNTIF('PG(36_6)_GO'!A:A,A74)</f>
        <v>0</v>
      </c>
    </row>
    <row r="75" spans="1:8" x14ac:dyDescent="0.25">
      <c r="A75" t="str">
        <f>HYPERLINK("http://amigo.geneontology.org/amigo/term/GO:0070887","GO:0070887")</f>
        <v>GO:0070887</v>
      </c>
      <c r="B75" t="s">
        <v>1354</v>
      </c>
      <c r="C75">
        <v>0.03</v>
      </c>
      <c r="D75">
        <v>0.03</v>
      </c>
      <c r="E75">
        <v>656</v>
      </c>
      <c r="F75" t="s">
        <v>1353</v>
      </c>
      <c r="G75" t="s">
        <v>1352</v>
      </c>
      <c r="H75">
        <f>COUNTIF('PG(36_6)_GO'!A:A,A75)</f>
        <v>0</v>
      </c>
    </row>
    <row r="76" spans="1:8" x14ac:dyDescent="0.25">
      <c r="A76" t="str">
        <f>HYPERLINK("http://amigo.geneontology.org/amigo/term/GO:1901701","GO:1901701")</f>
        <v>GO:1901701</v>
      </c>
      <c r="B76" t="s">
        <v>1351</v>
      </c>
      <c r="C76">
        <v>0.03</v>
      </c>
      <c r="D76">
        <v>0.03</v>
      </c>
      <c r="E76">
        <v>249</v>
      </c>
      <c r="F76" t="s">
        <v>1350</v>
      </c>
      <c r="G76" t="s">
        <v>1349</v>
      </c>
      <c r="H76">
        <f>COUNTIF('PG(36_6)_GO'!A:A,A76)</f>
        <v>0</v>
      </c>
    </row>
    <row r="77" spans="1:8" x14ac:dyDescent="0.25">
      <c r="A77" t="str">
        <f>HYPERLINK("http://amigo.geneontology.org/amigo/term/GO:1900140","GO:1900140")</f>
        <v>GO:1900140</v>
      </c>
      <c r="B77" t="s">
        <v>1348</v>
      </c>
      <c r="C77">
        <v>0.03</v>
      </c>
      <c r="D77">
        <v>0.03</v>
      </c>
      <c r="E77">
        <v>29</v>
      </c>
      <c r="F77" t="s">
        <v>1346</v>
      </c>
      <c r="G77" t="s">
        <v>27</v>
      </c>
      <c r="H77">
        <f>COUNTIF('PG(36_6)_GO'!A:A,A77)</f>
        <v>1</v>
      </c>
    </row>
    <row r="78" spans="1:8" x14ac:dyDescent="0.25">
      <c r="A78" t="str">
        <f>HYPERLINK("http://amigo.geneontology.org/amigo/term/GO:0010029","GO:0010029")</f>
        <v>GO:0010029</v>
      </c>
      <c r="B78" t="s">
        <v>1347</v>
      </c>
      <c r="C78">
        <v>0.03</v>
      </c>
      <c r="D78">
        <v>0.03</v>
      </c>
      <c r="E78">
        <v>29</v>
      </c>
      <c r="F78" t="s">
        <v>1346</v>
      </c>
      <c r="G78" t="s">
        <v>27</v>
      </c>
      <c r="H78">
        <f>COUNTIF('PG(36_6)_GO'!A:A,A78)</f>
        <v>1</v>
      </c>
    </row>
    <row r="79" spans="1:8" x14ac:dyDescent="0.25">
      <c r="A79" t="str">
        <f>HYPERLINK("http://amigo.geneontology.org/amigo/term/GO:0016878","GO:0016878")</f>
        <v>GO:0016878</v>
      </c>
      <c r="B79" t="s">
        <v>1345</v>
      </c>
      <c r="C79">
        <v>0.03</v>
      </c>
      <c r="D79">
        <v>0.03</v>
      </c>
      <c r="E79">
        <v>26</v>
      </c>
      <c r="F79" t="s">
        <v>1336</v>
      </c>
      <c r="G79" t="s">
        <v>27</v>
      </c>
      <c r="H79">
        <f>COUNTIF('PG(36_6)_GO'!A:A,A79)</f>
        <v>1</v>
      </c>
    </row>
    <row r="80" spans="1:8" x14ac:dyDescent="0.25">
      <c r="A80" t="str">
        <f>HYPERLINK("http://amigo.geneontology.org/amigo/term/GO:0045229","GO:0045229")</f>
        <v>GO:0045229</v>
      </c>
      <c r="B80" t="s">
        <v>1344</v>
      </c>
      <c r="C80">
        <v>0.03</v>
      </c>
      <c r="D80">
        <v>0.04</v>
      </c>
      <c r="E80">
        <v>708</v>
      </c>
      <c r="F80" t="s">
        <v>1343</v>
      </c>
      <c r="G80" t="s">
        <v>1340</v>
      </c>
      <c r="H80">
        <f>COUNTIF('PG(36_6)_GO'!A:A,A80)</f>
        <v>1</v>
      </c>
    </row>
    <row r="81" spans="1:8" x14ac:dyDescent="0.25">
      <c r="A81" t="str">
        <f>HYPERLINK("http://amigo.geneontology.org/amigo/term/GO:0071555","GO:0071555")</f>
        <v>GO:0071555</v>
      </c>
      <c r="B81" t="s">
        <v>1342</v>
      </c>
      <c r="C81">
        <v>0.03</v>
      </c>
      <c r="D81">
        <v>0.03</v>
      </c>
      <c r="E81">
        <v>676</v>
      </c>
      <c r="F81" t="s">
        <v>1341</v>
      </c>
      <c r="G81" t="s">
        <v>1340</v>
      </c>
      <c r="H81">
        <f>COUNTIF('PG(36_6)_GO'!A:A,A81)</f>
        <v>1</v>
      </c>
    </row>
    <row r="82" spans="1:8" x14ac:dyDescent="0.25">
      <c r="A82" t="str">
        <f>HYPERLINK("http://amigo.geneontology.org/amigo/term/GO:0008154","GO:0008154")</f>
        <v>GO:0008154</v>
      </c>
      <c r="B82" t="s">
        <v>1339</v>
      </c>
      <c r="C82">
        <v>0.03</v>
      </c>
      <c r="D82">
        <v>0.04</v>
      </c>
      <c r="E82">
        <v>34</v>
      </c>
      <c r="F82" t="s">
        <v>1262</v>
      </c>
      <c r="G82" t="s">
        <v>66</v>
      </c>
      <c r="H82">
        <f>COUNTIF('PG(36_6)_GO'!A:A,A82)</f>
        <v>0</v>
      </c>
    </row>
    <row r="83" spans="1:8" x14ac:dyDescent="0.25">
      <c r="A83" t="str">
        <f>HYPERLINK("http://amigo.geneontology.org/amigo/term/GO:0051261","GO:0051261")</f>
        <v>GO:0051261</v>
      </c>
      <c r="B83" t="s">
        <v>1338</v>
      </c>
      <c r="C83">
        <v>0.03</v>
      </c>
      <c r="D83">
        <v>0.03</v>
      </c>
      <c r="E83">
        <v>26</v>
      </c>
      <c r="F83" t="s">
        <v>1336</v>
      </c>
      <c r="G83" t="s">
        <v>66</v>
      </c>
      <c r="H83">
        <f>COUNTIF('PG(36_6)_GO'!A:A,A83)</f>
        <v>0</v>
      </c>
    </row>
    <row r="84" spans="1:8" x14ac:dyDescent="0.25">
      <c r="A84" t="str">
        <f>HYPERLINK("http://amigo.geneontology.org/amigo/term/GO:0030042","GO:0030042")</f>
        <v>GO:0030042</v>
      </c>
      <c r="B84" t="s">
        <v>1337</v>
      </c>
      <c r="C84">
        <v>0.03</v>
      </c>
      <c r="D84">
        <v>0.03</v>
      </c>
      <c r="E84">
        <v>26</v>
      </c>
      <c r="F84" t="s">
        <v>1336</v>
      </c>
      <c r="G84" t="s">
        <v>66</v>
      </c>
      <c r="H84">
        <f>COUNTIF('PG(36_6)_GO'!A:A,A84)</f>
        <v>0</v>
      </c>
    </row>
    <row r="85" spans="1:8" x14ac:dyDescent="0.25">
      <c r="A85" t="str">
        <f>HYPERLINK("http://amigo.geneontology.org/amigo/term/GO:0047134","GO:0047134")</f>
        <v>GO:0047134</v>
      </c>
      <c r="B85" t="s">
        <v>1335</v>
      </c>
      <c r="C85">
        <v>0.03</v>
      </c>
      <c r="D85">
        <v>0.03</v>
      </c>
      <c r="E85">
        <v>27</v>
      </c>
      <c r="F85" t="s">
        <v>1261</v>
      </c>
      <c r="G85" t="s">
        <v>87</v>
      </c>
      <c r="H85">
        <f>COUNTIF('PG(36_6)_GO'!A:A,A85)</f>
        <v>0</v>
      </c>
    </row>
    <row r="86" spans="1:8" x14ac:dyDescent="0.25">
      <c r="A86" t="str">
        <f>HYPERLINK("http://amigo.geneontology.org/amigo/term/GO:0005739","GO:0005739")</f>
        <v>GO:0005739</v>
      </c>
      <c r="B86" t="s">
        <v>1334</v>
      </c>
      <c r="C86">
        <v>0.04</v>
      </c>
      <c r="D86">
        <v>0.05</v>
      </c>
      <c r="E86">
        <v>1300</v>
      </c>
      <c r="F86" t="s">
        <v>1333</v>
      </c>
      <c r="G86" t="s">
        <v>1332</v>
      </c>
      <c r="H86">
        <f>COUNTIF('PG(36_6)_GO'!A:A,A86)</f>
        <v>1</v>
      </c>
    </row>
    <row r="87" spans="1:8" x14ac:dyDescent="0.25">
      <c r="A87" t="str">
        <f>HYPERLINK("http://amigo.geneontology.org/amigo/term/GO:0008194","GO:0008194")</f>
        <v>GO:0008194</v>
      </c>
      <c r="B87" t="s">
        <v>1331</v>
      </c>
      <c r="C87">
        <v>0.04</v>
      </c>
      <c r="D87">
        <v>0.04</v>
      </c>
      <c r="E87">
        <v>1249</v>
      </c>
      <c r="F87" t="s">
        <v>1330</v>
      </c>
      <c r="G87" t="s">
        <v>1329</v>
      </c>
      <c r="H87">
        <f>COUNTIF('PG(36_6)_GO'!A:A,A87)</f>
        <v>0</v>
      </c>
    </row>
    <row r="88" spans="1:8" x14ac:dyDescent="0.25">
      <c r="A88" t="str">
        <f>HYPERLINK("http://amigo.geneontology.org/amigo/term/GO:0048582","GO:0048582")</f>
        <v>GO:0048582</v>
      </c>
      <c r="B88" t="s">
        <v>1328</v>
      </c>
      <c r="C88">
        <v>0.04</v>
      </c>
      <c r="D88">
        <v>0.04</v>
      </c>
      <c r="E88">
        <v>36</v>
      </c>
      <c r="F88" t="s">
        <v>1327</v>
      </c>
      <c r="G88" t="s">
        <v>27</v>
      </c>
      <c r="H88">
        <f>COUNTIF('PG(36_6)_GO'!A:A,A88)</f>
        <v>1</v>
      </c>
    </row>
    <row r="89" spans="1:8" x14ac:dyDescent="0.25">
      <c r="A89" t="str">
        <f>HYPERLINK("http://amigo.geneontology.org/amigo/term/GO:0044036","GO:0044036")</f>
        <v>GO:0044036</v>
      </c>
      <c r="B89" t="s">
        <v>1326</v>
      </c>
      <c r="C89">
        <v>0.04</v>
      </c>
      <c r="D89">
        <v>0.04</v>
      </c>
      <c r="E89">
        <v>301</v>
      </c>
      <c r="F89" t="s">
        <v>1325</v>
      </c>
      <c r="G89" t="s">
        <v>1324</v>
      </c>
      <c r="H89">
        <f>COUNTIF('PG(36_6)_GO'!A:A,A89)</f>
        <v>0</v>
      </c>
    </row>
    <row r="90" spans="1:8" x14ac:dyDescent="0.25">
      <c r="A90" t="str">
        <f>HYPERLINK("http://amigo.geneontology.org/amigo/term/GO:0016774","GO:0016774")</f>
        <v>GO:0016774</v>
      </c>
      <c r="B90" t="s">
        <v>1323</v>
      </c>
      <c r="C90">
        <v>0.04</v>
      </c>
      <c r="D90">
        <v>0.04</v>
      </c>
      <c r="E90">
        <v>39</v>
      </c>
      <c r="F90" t="s">
        <v>1256</v>
      </c>
      <c r="G90" t="s">
        <v>50</v>
      </c>
      <c r="H90">
        <f>COUNTIF('PG(36_6)_GO'!A:A,A90)</f>
        <v>0</v>
      </c>
    </row>
    <row r="91" spans="1:8" x14ac:dyDescent="0.25">
      <c r="A91" t="str">
        <f>HYPERLINK("http://amigo.geneontology.org/amigo/term/GO:0016668","GO:0016668")</f>
        <v>GO:0016668</v>
      </c>
      <c r="B91" t="s">
        <v>1322</v>
      </c>
      <c r="C91">
        <v>0.04</v>
      </c>
      <c r="D91">
        <v>0.04</v>
      </c>
      <c r="E91">
        <v>37</v>
      </c>
      <c r="F91" t="s">
        <v>1257</v>
      </c>
      <c r="G91" t="s">
        <v>87</v>
      </c>
      <c r="H91">
        <f>COUNTIF('PG(36_6)_GO'!A:A,A91)</f>
        <v>0</v>
      </c>
    </row>
    <row r="92" spans="1:8" x14ac:dyDescent="0.25">
      <c r="A92" t="str">
        <f>HYPERLINK("http://amigo.geneontology.org/amigo/term/GO:0030054","GO:0030054")</f>
        <v>GO:0030054</v>
      </c>
      <c r="B92" t="s">
        <v>1321</v>
      </c>
      <c r="C92">
        <v>0.05</v>
      </c>
      <c r="D92">
        <v>0.05</v>
      </c>
      <c r="E92">
        <v>340</v>
      </c>
      <c r="F92" t="s">
        <v>1316</v>
      </c>
      <c r="G92" t="s">
        <v>1315</v>
      </c>
      <c r="H92">
        <f>COUNTIF('PG(36_6)_GO'!A:A,A92)</f>
        <v>0</v>
      </c>
    </row>
    <row r="93" spans="1:8" x14ac:dyDescent="0.25">
      <c r="A93" t="str">
        <f>HYPERLINK("http://amigo.geneontology.org/amigo/term/GO:0070161","GO:0070161")</f>
        <v>GO:0070161</v>
      </c>
      <c r="B93" t="s">
        <v>1320</v>
      </c>
      <c r="C93">
        <v>0.05</v>
      </c>
      <c r="D93">
        <v>0.05</v>
      </c>
      <c r="E93">
        <v>340</v>
      </c>
      <c r="F93" t="s">
        <v>1316</v>
      </c>
      <c r="G93" t="s">
        <v>1315</v>
      </c>
      <c r="H93">
        <f>COUNTIF('PG(36_6)_GO'!A:A,A93)</f>
        <v>0</v>
      </c>
    </row>
    <row r="94" spans="1:8" x14ac:dyDescent="0.25">
      <c r="A94" t="str">
        <f>HYPERLINK("http://amigo.geneontology.org/amigo/term/GO:0005911","GO:0005911")</f>
        <v>GO:0005911</v>
      </c>
      <c r="B94" t="s">
        <v>1319</v>
      </c>
      <c r="C94">
        <v>0.05</v>
      </c>
      <c r="D94">
        <v>0.05</v>
      </c>
      <c r="E94">
        <v>340</v>
      </c>
      <c r="F94" t="s">
        <v>1316</v>
      </c>
      <c r="G94" t="s">
        <v>1315</v>
      </c>
      <c r="H94">
        <f>COUNTIF('PG(36_6)_GO'!A:A,A94)</f>
        <v>0</v>
      </c>
    </row>
    <row r="95" spans="1:8" x14ac:dyDescent="0.25">
      <c r="A95" t="str">
        <f>HYPERLINK("http://amigo.geneontology.org/amigo/term/GO:0055044","GO:0055044")</f>
        <v>GO:0055044</v>
      </c>
      <c r="B95" t="s">
        <v>1318</v>
      </c>
      <c r="C95">
        <v>0.05</v>
      </c>
      <c r="D95">
        <v>0.05</v>
      </c>
      <c r="E95">
        <v>340</v>
      </c>
      <c r="F95" t="s">
        <v>1316</v>
      </c>
      <c r="G95" t="s">
        <v>1315</v>
      </c>
      <c r="H95">
        <f>COUNTIF('PG(36_6)_GO'!A:A,A95)</f>
        <v>0</v>
      </c>
    </row>
    <row r="96" spans="1:8" x14ac:dyDescent="0.25">
      <c r="A96" t="str">
        <f>HYPERLINK("http://amigo.geneontology.org/amigo/term/GO:0009506","GO:0009506")</f>
        <v>GO:0009506</v>
      </c>
      <c r="B96" t="s">
        <v>1317</v>
      </c>
      <c r="C96">
        <v>0.05</v>
      </c>
      <c r="D96">
        <v>0.05</v>
      </c>
      <c r="E96">
        <v>340</v>
      </c>
      <c r="F96" t="s">
        <v>1316</v>
      </c>
      <c r="G96" t="s">
        <v>1315</v>
      </c>
      <c r="H96">
        <f>COUNTIF('PG(36_6)_GO'!A:A,A96)</f>
        <v>0</v>
      </c>
    </row>
    <row r="97" spans="1:8" x14ac:dyDescent="0.25">
      <c r="A97" t="str">
        <f>HYPERLINK("http://amigo.geneontology.org/amigo/term/GO:0009705","GO:0009705")</f>
        <v>GO:0009705</v>
      </c>
      <c r="B97" t="s">
        <v>1314</v>
      </c>
      <c r="C97">
        <v>0.05</v>
      </c>
      <c r="D97">
        <v>0.05</v>
      </c>
      <c r="E97">
        <v>47</v>
      </c>
      <c r="F97" t="s">
        <v>1260</v>
      </c>
      <c r="G97" t="s">
        <v>85</v>
      </c>
      <c r="H97">
        <f>COUNTIF('PG(36_6)_GO'!A:A,A97)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15" x14ac:dyDescent="0.25"/>
  <cols>
    <col min="1" max="2" width="23.7109375" style="9" customWidth="1"/>
    <col min="3" max="4" width="9.140625" style="9"/>
  </cols>
  <sheetData>
    <row r="1" spans="1:7" ht="15" customHeight="1" x14ac:dyDescent="0.25">
      <c r="A1" s="9" t="s">
        <v>111</v>
      </c>
      <c r="B1" s="9" t="s">
        <v>1243</v>
      </c>
      <c r="C1" s="11" t="s">
        <v>112</v>
      </c>
      <c r="D1" s="12" t="s">
        <v>1244</v>
      </c>
      <c r="E1" s="12" t="s">
        <v>2089</v>
      </c>
    </row>
    <row r="2" spans="1:7" s="7" customFormat="1" x14ac:dyDescent="0.25">
      <c r="A2" s="9" t="s">
        <v>5</v>
      </c>
      <c r="B2" s="9" t="s">
        <v>5</v>
      </c>
      <c r="C2" s="9">
        <v>54</v>
      </c>
      <c r="D2" s="9">
        <v>54</v>
      </c>
      <c r="E2"/>
      <c r="F2" t="s">
        <v>1246</v>
      </c>
      <c r="G2" t="s">
        <v>1247</v>
      </c>
    </row>
    <row r="3" spans="1:7" x14ac:dyDescent="0.25">
      <c r="A3" s="9" t="s">
        <v>77</v>
      </c>
      <c r="B3" s="9" t="s">
        <v>1144</v>
      </c>
      <c r="C3" s="9">
        <v>252</v>
      </c>
      <c r="D3" s="9">
        <v>48</v>
      </c>
      <c r="E3" t="s">
        <v>1245</v>
      </c>
      <c r="F3" s="13">
        <f>SUM(C2:C100)/55</f>
        <v>320.89090909090908</v>
      </c>
      <c r="G3" s="13">
        <f>SUM(D2:D100)/55</f>
        <v>35.563636363636363</v>
      </c>
    </row>
    <row r="4" spans="1:7" x14ac:dyDescent="0.25">
      <c r="A4" s="9" t="s">
        <v>40</v>
      </c>
      <c r="B4" s="9" t="s">
        <v>40</v>
      </c>
      <c r="C4" s="9">
        <v>412</v>
      </c>
      <c r="D4" s="9">
        <v>44</v>
      </c>
      <c r="E4" t="s">
        <v>1248</v>
      </c>
      <c r="F4" s="1">
        <f>F3/12900</f>
        <v>2.4875264270613106E-2</v>
      </c>
      <c r="G4" s="1">
        <f>G3/55</f>
        <v>0.64661157024793392</v>
      </c>
    </row>
    <row r="5" spans="1:7" x14ac:dyDescent="0.25">
      <c r="A5" s="9" t="s">
        <v>102</v>
      </c>
      <c r="B5" s="9" t="s">
        <v>1242</v>
      </c>
      <c r="C5" s="9">
        <v>373</v>
      </c>
      <c r="D5" s="9">
        <v>44</v>
      </c>
    </row>
    <row r="6" spans="1:7" x14ac:dyDescent="0.25">
      <c r="A6" s="9" t="s">
        <v>85</v>
      </c>
      <c r="B6" s="9" t="s">
        <v>660</v>
      </c>
      <c r="C6" s="9">
        <v>572</v>
      </c>
      <c r="D6" s="9">
        <v>44</v>
      </c>
    </row>
    <row r="7" spans="1:7" x14ac:dyDescent="0.25">
      <c r="A7" s="9" t="s">
        <v>49</v>
      </c>
      <c r="B7" s="9" t="s">
        <v>922</v>
      </c>
      <c r="C7" s="9">
        <v>526</v>
      </c>
      <c r="D7" s="9">
        <v>43</v>
      </c>
    </row>
    <row r="8" spans="1:7" x14ac:dyDescent="0.25">
      <c r="A8" s="9" t="s">
        <v>83</v>
      </c>
      <c r="B8" s="9" t="s">
        <v>657</v>
      </c>
      <c r="C8" s="9">
        <v>345</v>
      </c>
      <c r="D8" s="9">
        <v>46</v>
      </c>
    </row>
    <row r="9" spans="1:7" x14ac:dyDescent="0.25">
      <c r="A9" s="9" t="s">
        <v>59</v>
      </c>
      <c r="B9" s="9" t="s">
        <v>616</v>
      </c>
      <c r="C9" s="9">
        <v>684</v>
      </c>
      <c r="D9" s="9">
        <v>42</v>
      </c>
    </row>
    <row r="10" spans="1:7" x14ac:dyDescent="0.25">
      <c r="A10" s="9" t="s">
        <v>75</v>
      </c>
      <c r="B10" s="9" t="s">
        <v>628</v>
      </c>
      <c r="C10" s="9">
        <v>620</v>
      </c>
      <c r="D10" s="9">
        <v>42</v>
      </c>
    </row>
    <row r="11" spans="1:7" x14ac:dyDescent="0.25">
      <c r="A11" s="9" t="s">
        <v>27</v>
      </c>
      <c r="B11" s="9" t="s">
        <v>547</v>
      </c>
      <c r="C11" s="9">
        <v>753</v>
      </c>
      <c r="D11" s="9">
        <v>41</v>
      </c>
    </row>
    <row r="12" spans="1:7" x14ac:dyDescent="0.25">
      <c r="A12" s="9" t="s">
        <v>35</v>
      </c>
      <c r="B12" s="9" t="s">
        <v>830</v>
      </c>
      <c r="C12" s="9">
        <v>549</v>
      </c>
      <c r="D12" s="9">
        <v>41</v>
      </c>
    </row>
    <row r="13" spans="1:7" x14ac:dyDescent="0.25">
      <c r="A13" s="9" t="s">
        <v>70</v>
      </c>
      <c r="B13" s="9" t="s">
        <v>1116</v>
      </c>
      <c r="C13" s="9">
        <v>747</v>
      </c>
      <c r="D13" s="9">
        <v>41</v>
      </c>
    </row>
    <row r="14" spans="1:7" x14ac:dyDescent="0.25">
      <c r="A14" s="9" t="s">
        <v>97</v>
      </c>
      <c r="B14" s="9" t="s">
        <v>1231</v>
      </c>
      <c r="C14" s="9">
        <v>764</v>
      </c>
      <c r="D14" s="9">
        <v>41</v>
      </c>
    </row>
    <row r="15" spans="1:7" x14ac:dyDescent="0.25">
      <c r="A15" s="9" t="s">
        <v>99</v>
      </c>
      <c r="B15" s="9" t="s">
        <v>1235</v>
      </c>
      <c r="C15" s="9">
        <v>473</v>
      </c>
      <c r="D15" s="9">
        <v>41</v>
      </c>
    </row>
    <row r="16" spans="1:7" x14ac:dyDescent="0.25">
      <c r="A16" s="9" t="s">
        <v>8</v>
      </c>
      <c r="B16" s="9" t="s">
        <v>489</v>
      </c>
      <c r="C16" s="9">
        <v>848</v>
      </c>
      <c r="D16" s="9">
        <v>40</v>
      </c>
    </row>
    <row r="17" spans="1:4" x14ac:dyDescent="0.25">
      <c r="A17" s="9" t="s">
        <v>71</v>
      </c>
      <c r="B17" s="9" t="s">
        <v>1118</v>
      </c>
      <c r="C17" s="9">
        <v>124</v>
      </c>
      <c r="D17" s="9">
        <v>52</v>
      </c>
    </row>
    <row r="18" spans="1:4" x14ac:dyDescent="0.25">
      <c r="A18" s="9" t="s">
        <v>74</v>
      </c>
      <c r="B18" s="9" t="s">
        <v>1124</v>
      </c>
      <c r="C18" s="9">
        <v>476</v>
      </c>
      <c r="D18" s="9">
        <v>39</v>
      </c>
    </row>
    <row r="19" spans="1:4" x14ac:dyDescent="0.25">
      <c r="A19" s="9" t="s">
        <v>96</v>
      </c>
      <c r="B19" s="9" t="s">
        <v>670</v>
      </c>
      <c r="C19" s="9">
        <v>260</v>
      </c>
      <c r="D19" s="9">
        <v>39</v>
      </c>
    </row>
    <row r="20" spans="1:4" x14ac:dyDescent="0.25">
      <c r="A20" s="9" t="s">
        <v>29</v>
      </c>
      <c r="B20" s="9" t="s">
        <v>29</v>
      </c>
      <c r="C20" s="9">
        <v>272</v>
      </c>
      <c r="D20" s="9">
        <v>46</v>
      </c>
    </row>
    <row r="21" spans="1:4" x14ac:dyDescent="0.25">
      <c r="A21" s="9" t="s">
        <v>44</v>
      </c>
      <c r="B21" s="9" t="s">
        <v>44</v>
      </c>
      <c r="C21" s="9">
        <v>393</v>
      </c>
      <c r="D21" s="9">
        <v>37</v>
      </c>
    </row>
    <row r="22" spans="1:4" x14ac:dyDescent="0.25">
      <c r="A22" s="9" t="s">
        <v>101</v>
      </c>
      <c r="B22" s="9" t="s">
        <v>1239</v>
      </c>
      <c r="C22" s="9">
        <v>463</v>
      </c>
      <c r="D22" s="9">
        <v>41</v>
      </c>
    </row>
    <row r="23" spans="1:4" x14ac:dyDescent="0.25">
      <c r="A23" s="9" t="s">
        <v>68</v>
      </c>
      <c r="B23" s="9" t="s">
        <v>632</v>
      </c>
      <c r="C23" s="9">
        <v>429</v>
      </c>
      <c r="D23" s="9">
        <v>41</v>
      </c>
    </row>
    <row r="24" spans="1:4" x14ac:dyDescent="0.25">
      <c r="A24" s="9" t="s">
        <v>21</v>
      </c>
      <c r="B24" s="9" t="s">
        <v>756</v>
      </c>
      <c r="C24" s="9">
        <v>613</v>
      </c>
      <c r="D24" s="9">
        <v>38</v>
      </c>
    </row>
    <row r="25" spans="1:4" x14ac:dyDescent="0.25">
      <c r="A25" s="9" t="s">
        <v>88</v>
      </c>
      <c r="B25" s="9" t="s">
        <v>1212</v>
      </c>
      <c r="C25" s="9">
        <v>517</v>
      </c>
      <c r="D25" s="9">
        <v>37</v>
      </c>
    </row>
    <row r="26" spans="1:4" x14ac:dyDescent="0.25">
      <c r="A26" s="9" t="s">
        <v>7</v>
      </c>
      <c r="B26" s="9" t="s">
        <v>7</v>
      </c>
      <c r="C26" s="9">
        <v>98</v>
      </c>
      <c r="D26" s="9">
        <v>43</v>
      </c>
    </row>
    <row r="27" spans="1:4" x14ac:dyDescent="0.25">
      <c r="A27" s="9" t="s">
        <v>63</v>
      </c>
      <c r="B27" s="9" t="s">
        <v>1067</v>
      </c>
      <c r="C27" s="9">
        <v>592</v>
      </c>
      <c r="D27" s="9">
        <v>37</v>
      </c>
    </row>
    <row r="28" spans="1:4" x14ac:dyDescent="0.25">
      <c r="A28" s="9" t="s">
        <v>56</v>
      </c>
      <c r="B28" s="9" t="s">
        <v>1029</v>
      </c>
      <c r="C28" s="9">
        <v>461</v>
      </c>
      <c r="D28" s="9">
        <v>39</v>
      </c>
    </row>
    <row r="29" spans="1:4" x14ac:dyDescent="0.25">
      <c r="A29" s="9" t="s">
        <v>92</v>
      </c>
      <c r="B29" s="9" t="s">
        <v>1225</v>
      </c>
      <c r="C29" s="9">
        <v>195</v>
      </c>
      <c r="D29" s="9">
        <v>39</v>
      </c>
    </row>
    <row r="30" spans="1:4" x14ac:dyDescent="0.25">
      <c r="A30" s="9" t="s">
        <v>90</v>
      </c>
      <c r="B30" s="9" t="s">
        <v>1223</v>
      </c>
      <c r="C30" s="9">
        <v>178</v>
      </c>
      <c r="D30" s="9">
        <v>40</v>
      </c>
    </row>
    <row r="31" spans="1:4" x14ac:dyDescent="0.25">
      <c r="A31" s="9" t="s">
        <v>98</v>
      </c>
      <c r="B31" s="9" t="s">
        <v>1233</v>
      </c>
      <c r="C31" s="9">
        <v>172</v>
      </c>
      <c r="D31" s="9">
        <v>31</v>
      </c>
    </row>
    <row r="32" spans="1:4" x14ac:dyDescent="0.25">
      <c r="A32" s="9" t="s">
        <v>48</v>
      </c>
      <c r="B32" s="9" t="s">
        <v>921</v>
      </c>
      <c r="C32" s="9">
        <v>351</v>
      </c>
      <c r="D32" s="9">
        <v>34</v>
      </c>
    </row>
    <row r="33" spans="1:4" x14ac:dyDescent="0.25">
      <c r="A33" s="9" t="s">
        <v>103</v>
      </c>
      <c r="B33" s="9" t="s">
        <v>103</v>
      </c>
      <c r="C33" s="9">
        <v>100</v>
      </c>
      <c r="D33" s="9">
        <v>52</v>
      </c>
    </row>
    <row r="34" spans="1:4" x14ac:dyDescent="0.25">
      <c r="A34" s="9" t="s">
        <v>14</v>
      </c>
      <c r="B34" s="9" t="s">
        <v>493</v>
      </c>
      <c r="C34" s="9">
        <v>187</v>
      </c>
      <c r="D34" s="9">
        <v>41</v>
      </c>
    </row>
    <row r="35" spans="1:4" x14ac:dyDescent="0.25">
      <c r="A35" s="9" t="s">
        <v>18</v>
      </c>
      <c r="B35" s="9" t="s">
        <v>742</v>
      </c>
      <c r="C35" s="9">
        <v>196</v>
      </c>
      <c r="D35" s="9">
        <v>32</v>
      </c>
    </row>
    <row r="36" spans="1:4" x14ac:dyDescent="0.25">
      <c r="A36" s="9" t="s">
        <v>30</v>
      </c>
      <c r="B36" s="9" t="s">
        <v>551</v>
      </c>
      <c r="C36" s="9">
        <v>263</v>
      </c>
      <c r="D36" s="9">
        <v>32</v>
      </c>
    </row>
    <row r="37" spans="1:4" x14ac:dyDescent="0.25">
      <c r="A37" s="9" t="s">
        <v>6</v>
      </c>
      <c r="B37" s="9" t="s">
        <v>6</v>
      </c>
      <c r="C37" s="9">
        <v>264</v>
      </c>
      <c r="D37" s="9">
        <v>31</v>
      </c>
    </row>
    <row r="38" spans="1:4" x14ac:dyDescent="0.25">
      <c r="A38" s="9" t="s">
        <v>81</v>
      </c>
      <c r="B38" s="9" t="s">
        <v>643</v>
      </c>
      <c r="C38" s="9">
        <v>169</v>
      </c>
      <c r="D38" s="9">
        <v>30</v>
      </c>
    </row>
    <row r="39" spans="1:4" x14ac:dyDescent="0.25">
      <c r="A39" s="9" t="s">
        <v>11</v>
      </c>
      <c r="B39" s="9" t="s">
        <v>703</v>
      </c>
      <c r="C39" s="9">
        <v>159</v>
      </c>
      <c r="D39" s="9">
        <v>28</v>
      </c>
    </row>
    <row r="40" spans="1:4" x14ac:dyDescent="0.25">
      <c r="A40" s="9" t="s">
        <v>22</v>
      </c>
      <c r="B40" s="9" t="s">
        <v>519</v>
      </c>
      <c r="C40" s="9">
        <v>153</v>
      </c>
      <c r="D40" s="9">
        <v>33</v>
      </c>
    </row>
    <row r="41" spans="1:4" x14ac:dyDescent="0.25">
      <c r="A41" s="9" t="s">
        <v>41</v>
      </c>
      <c r="B41" s="9" t="s">
        <v>841</v>
      </c>
      <c r="C41" s="9">
        <v>146</v>
      </c>
      <c r="D41" s="9">
        <v>41</v>
      </c>
    </row>
    <row r="42" spans="1:4" x14ac:dyDescent="0.25">
      <c r="A42" s="9" t="s">
        <v>57</v>
      </c>
      <c r="B42" s="9" t="s">
        <v>1038</v>
      </c>
      <c r="C42" s="9">
        <v>211</v>
      </c>
      <c r="D42" s="9">
        <v>25</v>
      </c>
    </row>
    <row r="43" spans="1:4" x14ac:dyDescent="0.25">
      <c r="A43" s="9" t="s">
        <v>38</v>
      </c>
      <c r="B43" s="9" t="s">
        <v>837</v>
      </c>
      <c r="C43" s="9">
        <v>90</v>
      </c>
      <c r="D43" s="9">
        <v>30</v>
      </c>
    </row>
    <row r="44" spans="1:4" x14ac:dyDescent="0.25">
      <c r="A44" s="9" t="s">
        <v>10</v>
      </c>
      <c r="B44" s="9" t="s">
        <v>495</v>
      </c>
      <c r="C44" s="9">
        <v>261</v>
      </c>
      <c r="D44" s="9">
        <v>24</v>
      </c>
    </row>
    <row r="45" spans="1:4" x14ac:dyDescent="0.25">
      <c r="A45" s="9" t="s">
        <v>79</v>
      </c>
      <c r="B45" s="9" t="s">
        <v>1150</v>
      </c>
      <c r="C45" s="9">
        <v>213</v>
      </c>
      <c r="D45" s="9">
        <v>24</v>
      </c>
    </row>
    <row r="46" spans="1:4" x14ac:dyDescent="0.25">
      <c r="A46" s="9" t="s">
        <v>15</v>
      </c>
      <c r="B46" s="9" t="s">
        <v>495</v>
      </c>
      <c r="C46" s="9">
        <v>252</v>
      </c>
      <c r="D46" s="9">
        <v>21</v>
      </c>
    </row>
    <row r="47" spans="1:4" x14ac:dyDescent="0.25">
      <c r="A47" s="9" t="s">
        <v>46</v>
      </c>
      <c r="B47" s="9" t="s">
        <v>886</v>
      </c>
      <c r="C47" s="9">
        <v>217</v>
      </c>
      <c r="D47" s="9">
        <v>19</v>
      </c>
    </row>
    <row r="48" spans="1:4" x14ac:dyDescent="0.25">
      <c r="A48" s="9" t="s">
        <v>100</v>
      </c>
      <c r="B48" s="9" t="s">
        <v>1236</v>
      </c>
      <c r="C48" s="9">
        <v>77</v>
      </c>
      <c r="D48" s="9">
        <v>19</v>
      </c>
    </row>
    <row r="49" spans="1:4" x14ac:dyDescent="0.25">
      <c r="A49" s="9" t="s">
        <v>23</v>
      </c>
      <c r="B49" s="9" t="s">
        <v>767</v>
      </c>
      <c r="C49" s="9">
        <v>64</v>
      </c>
      <c r="D49" s="9">
        <v>17</v>
      </c>
    </row>
    <row r="50" spans="1:4" x14ac:dyDescent="0.25">
      <c r="A50" s="9" t="s">
        <v>105</v>
      </c>
      <c r="B50" s="9" t="s">
        <v>728</v>
      </c>
      <c r="C50" s="9">
        <v>113</v>
      </c>
      <c r="D50" s="9">
        <v>37</v>
      </c>
    </row>
    <row r="51" spans="1:4" x14ac:dyDescent="0.25">
      <c r="A51" s="9" t="s">
        <v>106</v>
      </c>
      <c r="B51" s="9" t="s">
        <v>532</v>
      </c>
      <c r="C51" s="9">
        <v>137</v>
      </c>
      <c r="D51" s="9">
        <v>31</v>
      </c>
    </row>
    <row r="52" spans="1:4" x14ac:dyDescent="0.25">
      <c r="A52" s="9" t="s">
        <v>104</v>
      </c>
      <c r="B52" s="9" t="s">
        <v>1135</v>
      </c>
      <c r="C52" s="9">
        <v>142</v>
      </c>
      <c r="D52" s="9">
        <v>26</v>
      </c>
    </row>
    <row r="53" spans="1:4" x14ac:dyDescent="0.25">
      <c r="A53" s="9" t="s">
        <v>107</v>
      </c>
      <c r="B53" s="9" t="s">
        <v>967</v>
      </c>
      <c r="C53" s="9">
        <v>168</v>
      </c>
      <c r="D53" s="9">
        <v>22</v>
      </c>
    </row>
    <row r="54" spans="1:4" x14ac:dyDescent="0.25">
      <c r="A54" s="9" t="s">
        <v>109</v>
      </c>
      <c r="B54" s="9" t="s">
        <v>858</v>
      </c>
      <c r="C54" s="9">
        <v>149</v>
      </c>
      <c r="D54" s="9">
        <v>21</v>
      </c>
    </row>
    <row r="55" spans="1:4" x14ac:dyDescent="0.25">
      <c r="A55" s="9" t="s">
        <v>108</v>
      </c>
      <c r="B55" s="9" t="s">
        <v>1164</v>
      </c>
      <c r="C55" s="9">
        <v>135</v>
      </c>
      <c r="D55" s="9">
        <v>20</v>
      </c>
    </row>
    <row r="56" spans="1:4" x14ac:dyDescent="0.25">
      <c r="A56" s="9" t="s">
        <v>110</v>
      </c>
      <c r="B56" s="9" t="s">
        <v>919</v>
      </c>
      <c r="C56" s="9">
        <v>217</v>
      </c>
      <c r="D56" s="9">
        <v>15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6" sqref="A56:XFD56"/>
    </sheetView>
  </sheetViews>
  <sheetFormatPr defaultRowHeight="15" x14ac:dyDescent="0.25"/>
  <cols>
    <col min="1" max="2" width="23.5703125" customWidth="1"/>
    <col min="3" max="3" width="7.7109375" style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6</v>
      </c>
      <c r="B2" t="s">
        <v>5</v>
      </c>
      <c r="C2" s="1">
        <v>0.29077676587287299</v>
      </c>
    </row>
    <row r="3" spans="1:3" x14ac:dyDescent="0.25">
      <c r="A3" t="s">
        <v>7</v>
      </c>
      <c r="B3" t="s">
        <v>5</v>
      </c>
      <c r="C3" s="1">
        <v>0.29379110646127399</v>
      </c>
    </row>
    <row r="4" spans="1:3" x14ac:dyDescent="0.25">
      <c r="A4" t="s">
        <v>8</v>
      </c>
      <c r="B4" t="s">
        <v>5</v>
      </c>
      <c r="C4" s="1">
        <v>0.29037688738010298</v>
      </c>
    </row>
    <row r="5" spans="1:3" x14ac:dyDescent="0.25">
      <c r="A5" t="s">
        <v>10</v>
      </c>
      <c r="B5" t="s">
        <v>5</v>
      </c>
      <c r="C5" s="1">
        <v>0.296195744078879</v>
      </c>
    </row>
    <row r="6" spans="1:3" x14ac:dyDescent="0.25">
      <c r="A6" t="s">
        <v>11</v>
      </c>
      <c r="B6" t="s">
        <v>5</v>
      </c>
      <c r="C6" s="1">
        <v>0.28897673874624302</v>
      </c>
    </row>
    <row r="7" spans="1:3" x14ac:dyDescent="0.25">
      <c r="A7" t="s">
        <v>14</v>
      </c>
      <c r="B7" t="s">
        <v>5</v>
      </c>
      <c r="C7" s="1">
        <v>0.28960779916603302</v>
      </c>
    </row>
    <row r="8" spans="1:3" x14ac:dyDescent="0.25">
      <c r="A8" t="s">
        <v>15</v>
      </c>
      <c r="B8" t="s">
        <v>5</v>
      </c>
      <c r="C8" s="1">
        <v>0.30153339031784698</v>
      </c>
    </row>
    <row r="9" spans="1:3" x14ac:dyDescent="0.25">
      <c r="A9" t="s">
        <v>105</v>
      </c>
      <c r="B9" t="s">
        <v>5</v>
      </c>
      <c r="C9" s="1">
        <v>0.29252584509037299</v>
      </c>
    </row>
    <row r="10" spans="1:3" x14ac:dyDescent="0.25">
      <c r="A10" t="s">
        <v>18</v>
      </c>
      <c r="B10" t="s">
        <v>5</v>
      </c>
      <c r="C10" s="1">
        <v>0.29396862898195403</v>
      </c>
    </row>
    <row r="11" spans="1:3" x14ac:dyDescent="0.25">
      <c r="A11" t="s">
        <v>21</v>
      </c>
      <c r="B11" t="s">
        <v>5</v>
      </c>
      <c r="C11" s="1">
        <v>0.29347463057335699</v>
      </c>
    </row>
    <row r="12" spans="1:3" x14ac:dyDescent="0.25">
      <c r="A12" t="s">
        <v>22</v>
      </c>
      <c r="B12" t="s">
        <v>5</v>
      </c>
      <c r="C12" s="1">
        <v>0.29047326142457203</v>
      </c>
    </row>
    <row r="13" spans="1:3" x14ac:dyDescent="0.25">
      <c r="A13" t="s">
        <v>23</v>
      </c>
      <c r="B13" t="s">
        <v>5</v>
      </c>
      <c r="C13" s="1">
        <v>0.30180892744978299</v>
      </c>
    </row>
    <row r="14" spans="1:3" x14ac:dyDescent="0.25">
      <c r="A14" t="s">
        <v>27</v>
      </c>
      <c r="B14" t="s">
        <v>5</v>
      </c>
      <c r="C14" s="1">
        <v>0.30184247411909498</v>
      </c>
    </row>
    <row r="15" spans="1:3" x14ac:dyDescent="0.25">
      <c r="A15" t="s">
        <v>29</v>
      </c>
      <c r="B15" t="s">
        <v>5</v>
      </c>
      <c r="C15" s="1">
        <v>0.31317990586269101</v>
      </c>
    </row>
    <row r="16" spans="1:3" x14ac:dyDescent="0.25">
      <c r="A16" t="s">
        <v>30</v>
      </c>
      <c r="B16" t="s">
        <v>5</v>
      </c>
      <c r="C16" s="1">
        <v>0.29103999984350898</v>
      </c>
    </row>
    <row r="17" spans="1:3" x14ac:dyDescent="0.25">
      <c r="A17" t="s">
        <v>35</v>
      </c>
      <c r="B17" t="s">
        <v>5</v>
      </c>
      <c r="C17" s="1">
        <v>0.30080312160321399</v>
      </c>
    </row>
    <row r="18" spans="1:3" x14ac:dyDescent="0.25">
      <c r="A18" t="s">
        <v>38</v>
      </c>
      <c r="B18" t="s">
        <v>5</v>
      </c>
      <c r="C18" s="1">
        <v>0.29633124778806902</v>
      </c>
    </row>
    <row r="19" spans="1:3" x14ac:dyDescent="0.25">
      <c r="A19" t="s">
        <v>40</v>
      </c>
      <c r="B19" t="s">
        <v>5</v>
      </c>
      <c r="C19" s="1">
        <v>0.31165494413159101</v>
      </c>
    </row>
    <row r="20" spans="1:3" x14ac:dyDescent="0.25">
      <c r="A20" t="s">
        <v>41</v>
      </c>
      <c r="B20" t="s">
        <v>5</v>
      </c>
      <c r="C20" s="1">
        <v>0.29174696340809397</v>
      </c>
    </row>
    <row r="21" spans="1:3" x14ac:dyDescent="0.25">
      <c r="A21" t="s">
        <v>106</v>
      </c>
      <c r="B21" t="s">
        <v>5</v>
      </c>
      <c r="C21" s="1">
        <v>0.28999798578282698</v>
      </c>
    </row>
    <row r="22" spans="1:3" x14ac:dyDescent="0.25">
      <c r="A22" t="s">
        <v>109</v>
      </c>
      <c r="B22" t="s">
        <v>5</v>
      </c>
      <c r="C22" s="1">
        <v>0.292858528250524</v>
      </c>
    </row>
    <row r="23" spans="1:3" x14ac:dyDescent="0.25">
      <c r="A23" t="s">
        <v>44</v>
      </c>
      <c r="B23" t="s">
        <v>5</v>
      </c>
      <c r="C23" s="1">
        <v>0.298010955666759</v>
      </c>
    </row>
    <row r="24" spans="1:3" x14ac:dyDescent="0.25">
      <c r="A24" t="s">
        <v>46</v>
      </c>
      <c r="B24" t="s">
        <v>5</v>
      </c>
      <c r="C24" s="1">
        <v>0.295547405728463</v>
      </c>
    </row>
    <row r="25" spans="1:3" x14ac:dyDescent="0.25">
      <c r="A25" t="s">
        <v>110</v>
      </c>
      <c r="B25" t="s">
        <v>5</v>
      </c>
      <c r="C25" s="1">
        <v>0.295126447574377</v>
      </c>
    </row>
    <row r="26" spans="1:3" x14ac:dyDescent="0.25">
      <c r="A26" t="s">
        <v>48</v>
      </c>
      <c r="B26" t="s">
        <v>5</v>
      </c>
      <c r="C26" s="1">
        <v>0.30485154700261602</v>
      </c>
    </row>
    <row r="27" spans="1:3" x14ac:dyDescent="0.25">
      <c r="A27" t="s">
        <v>49</v>
      </c>
      <c r="B27" t="s">
        <v>5</v>
      </c>
      <c r="C27" s="1">
        <v>0.30390791858912197</v>
      </c>
    </row>
    <row r="28" spans="1:3" x14ac:dyDescent="0.25">
      <c r="A28" t="s">
        <v>107</v>
      </c>
      <c r="B28" t="s">
        <v>5</v>
      </c>
      <c r="C28" s="1">
        <v>0.29004307681674502</v>
      </c>
    </row>
    <row r="29" spans="1:3" x14ac:dyDescent="0.25">
      <c r="A29" t="s">
        <v>56</v>
      </c>
      <c r="B29" t="s">
        <v>5</v>
      </c>
      <c r="C29" s="1">
        <v>0.29605724222426599</v>
      </c>
    </row>
    <row r="30" spans="1:3" x14ac:dyDescent="0.25">
      <c r="A30" t="s">
        <v>57</v>
      </c>
      <c r="B30" t="s">
        <v>5</v>
      </c>
      <c r="C30" s="1">
        <v>0.296537600356654</v>
      </c>
    </row>
    <row r="31" spans="1:3" x14ac:dyDescent="0.25">
      <c r="A31" t="s">
        <v>59</v>
      </c>
      <c r="B31" t="s">
        <v>5</v>
      </c>
      <c r="C31" s="1">
        <v>0.301960804291943</v>
      </c>
    </row>
    <row r="32" spans="1:3" x14ac:dyDescent="0.25">
      <c r="A32" t="s">
        <v>63</v>
      </c>
      <c r="B32" t="s">
        <v>5</v>
      </c>
      <c r="C32" s="1">
        <v>0.29466526254956599</v>
      </c>
    </row>
    <row r="33" spans="1:3" x14ac:dyDescent="0.25">
      <c r="A33" t="s">
        <v>68</v>
      </c>
      <c r="B33" t="s">
        <v>5</v>
      </c>
      <c r="C33" s="1">
        <v>0.30900920566534801</v>
      </c>
    </row>
    <row r="34" spans="1:3" x14ac:dyDescent="0.25">
      <c r="A34" t="s">
        <v>70</v>
      </c>
      <c r="B34" t="s">
        <v>5</v>
      </c>
      <c r="C34" s="1">
        <v>0.300548585684835</v>
      </c>
    </row>
    <row r="35" spans="1:3" x14ac:dyDescent="0.25">
      <c r="A35" t="s">
        <v>71</v>
      </c>
      <c r="B35" t="s">
        <v>5</v>
      </c>
      <c r="C35" s="1">
        <v>0.30179339155530499</v>
      </c>
    </row>
    <row r="36" spans="1:3" x14ac:dyDescent="0.25">
      <c r="A36" t="s">
        <v>74</v>
      </c>
      <c r="B36" t="s">
        <v>5</v>
      </c>
      <c r="C36" s="1">
        <v>0.29641952582583397</v>
      </c>
    </row>
    <row r="37" spans="1:3" x14ac:dyDescent="0.25">
      <c r="A37" t="s">
        <v>104</v>
      </c>
      <c r="B37" t="s">
        <v>5</v>
      </c>
      <c r="C37" s="1">
        <v>0.28932692954990602</v>
      </c>
    </row>
    <row r="38" spans="1:3" x14ac:dyDescent="0.25">
      <c r="A38" t="s">
        <v>75</v>
      </c>
      <c r="B38" t="s">
        <v>5</v>
      </c>
      <c r="C38" s="1">
        <v>0.30236411759492299</v>
      </c>
    </row>
    <row r="39" spans="1:3" x14ac:dyDescent="0.25">
      <c r="A39" t="s">
        <v>77</v>
      </c>
      <c r="B39" t="s">
        <v>5</v>
      </c>
      <c r="C39" s="1">
        <v>0.31024253024343101</v>
      </c>
    </row>
    <row r="40" spans="1:3" x14ac:dyDescent="0.25">
      <c r="A40" t="s">
        <v>79</v>
      </c>
      <c r="B40" t="s">
        <v>5</v>
      </c>
      <c r="C40" s="1">
        <v>0.29395732700784599</v>
      </c>
    </row>
    <row r="41" spans="1:3" x14ac:dyDescent="0.25">
      <c r="A41" t="s">
        <v>108</v>
      </c>
      <c r="B41" t="s">
        <v>5</v>
      </c>
      <c r="C41" s="1">
        <v>0.296847325140566</v>
      </c>
    </row>
    <row r="42" spans="1:3" x14ac:dyDescent="0.25">
      <c r="A42" t="s">
        <v>81</v>
      </c>
      <c r="B42" t="s">
        <v>5</v>
      </c>
      <c r="C42" s="1">
        <v>0.29529314901540699</v>
      </c>
    </row>
    <row r="43" spans="1:3" x14ac:dyDescent="0.25">
      <c r="A43" t="s">
        <v>83</v>
      </c>
      <c r="B43" t="s">
        <v>5</v>
      </c>
      <c r="C43" s="1">
        <v>0.30086386539002402</v>
      </c>
    </row>
    <row r="44" spans="1:3" x14ac:dyDescent="0.25">
      <c r="A44" t="s">
        <v>85</v>
      </c>
      <c r="B44" t="s">
        <v>5</v>
      </c>
      <c r="C44" s="1">
        <v>0.30148465624843501</v>
      </c>
    </row>
    <row r="45" spans="1:3" x14ac:dyDescent="0.25">
      <c r="A45" t="s">
        <v>88</v>
      </c>
      <c r="B45" t="s">
        <v>5</v>
      </c>
      <c r="C45" s="1">
        <v>0.29068610068225897</v>
      </c>
    </row>
    <row r="46" spans="1:3" x14ac:dyDescent="0.25">
      <c r="A46" t="s">
        <v>90</v>
      </c>
      <c r="B46" t="s">
        <v>5</v>
      </c>
      <c r="C46" s="1">
        <v>0.29671795640758603</v>
      </c>
    </row>
    <row r="47" spans="1:3" x14ac:dyDescent="0.25">
      <c r="A47" t="s">
        <v>92</v>
      </c>
      <c r="B47" t="s">
        <v>5</v>
      </c>
      <c r="C47" s="1">
        <v>0.30410824792549601</v>
      </c>
    </row>
    <row r="48" spans="1:3" x14ac:dyDescent="0.25">
      <c r="A48" t="s">
        <v>96</v>
      </c>
      <c r="B48" t="s">
        <v>5</v>
      </c>
      <c r="C48" s="1">
        <v>0.290341026541244</v>
      </c>
    </row>
    <row r="49" spans="1:3" x14ac:dyDescent="0.25">
      <c r="A49" t="s">
        <v>97</v>
      </c>
      <c r="B49" t="s">
        <v>5</v>
      </c>
      <c r="C49" s="1">
        <v>0.289862737581355</v>
      </c>
    </row>
    <row r="50" spans="1:3" x14ac:dyDescent="0.25">
      <c r="A50" t="s">
        <v>98</v>
      </c>
      <c r="B50" t="s">
        <v>5</v>
      </c>
      <c r="C50" s="1">
        <v>0.29549547662954201</v>
      </c>
    </row>
    <row r="51" spans="1:3" x14ac:dyDescent="0.25">
      <c r="A51" t="s">
        <v>99</v>
      </c>
      <c r="B51" t="s">
        <v>5</v>
      </c>
      <c r="C51" s="1">
        <v>0.294654605457077</v>
      </c>
    </row>
    <row r="52" spans="1:3" x14ac:dyDescent="0.25">
      <c r="A52" t="s">
        <v>100</v>
      </c>
      <c r="B52" t="s">
        <v>5</v>
      </c>
      <c r="C52" s="1">
        <v>0.307012036887722</v>
      </c>
    </row>
    <row r="53" spans="1:3" x14ac:dyDescent="0.25">
      <c r="A53" t="s">
        <v>101</v>
      </c>
      <c r="B53" t="s">
        <v>5</v>
      </c>
      <c r="C53" s="1">
        <v>0.30071653925089697</v>
      </c>
    </row>
    <row r="54" spans="1:3" x14ac:dyDescent="0.25">
      <c r="A54" t="s">
        <v>102</v>
      </c>
      <c r="B54" t="s">
        <v>5</v>
      </c>
      <c r="C54" s="1">
        <v>0.31358513151355599</v>
      </c>
    </row>
    <row r="55" spans="1:3" x14ac:dyDescent="0.25">
      <c r="A55" t="s">
        <v>103</v>
      </c>
      <c r="B55" t="s">
        <v>5</v>
      </c>
      <c r="C55" s="1">
        <v>0.29304447456767602</v>
      </c>
    </row>
    <row r="56" spans="1:3" x14ac:dyDescent="0.25">
      <c r="A56" t="s">
        <v>6</v>
      </c>
      <c r="B56" t="s">
        <v>7</v>
      </c>
      <c r="C56" s="1">
        <v>0.29316322258206101</v>
      </c>
    </row>
    <row r="57" spans="1:3" x14ac:dyDescent="0.25">
      <c r="A57" t="s">
        <v>6</v>
      </c>
      <c r="B57" t="s">
        <v>8</v>
      </c>
      <c r="C57" s="1">
        <v>0.334259719192463</v>
      </c>
    </row>
    <row r="58" spans="1:3" x14ac:dyDescent="0.25">
      <c r="A58" t="s">
        <v>6</v>
      </c>
      <c r="B58" t="s">
        <v>18</v>
      </c>
      <c r="C58" s="1">
        <v>0.29837999835015</v>
      </c>
    </row>
    <row r="59" spans="1:3" x14ac:dyDescent="0.25">
      <c r="A59" t="s">
        <v>6</v>
      </c>
      <c r="B59" t="s">
        <v>21</v>
      </c>
      <c r="C59" s="1">
        <v>0.31249435409550003</v>
      </c>
    </row>
    <row r="60" spans="1:3" x14ac:dyDescent="0.25">
      <c r="A60" t="s">
        <v>6</v>
      </c>
      <c r="B60" t="s">
        <v>27</v>
      </c>
      <c r="C60" s="1">
        <v>0.31714250560684298</v>
      </c>
    </row>
    <row r="61" spans="1:3" x14ac:dyDescent="0.25">
      <c r="A61" t="s">
        <v>6</v>
      </c>
      <c r="B61" t="s">
        <v>29</v>
      </c>
      <c r="C61" s="1">
        <v>0.29747003280110401</v>
      </c>
    </row>
    <row r="62" spans="1:3" x14ac:dyDescent="0.25">
      <c r="A62" t="s">
        <v>6</v>
      </c>
      <c r="B62" t="s">
        <v>35</v>
      </c>
      <c r="C62" s="1">
        <v>0.30530355876543303</v>
      </c>
    </row>
    <row r="63" spans="1:3" x14ac:dyDescent="0.25">
      <c r="A63" t="s">
        <v>6</v>
      </c>
      <c r="B63" t="s">
        <v>40</v>
      </c>
      <c r="C63" s="1">
        <v>0.30053016724162801</v>
      </c>
    </row>
    <row r="64" spans="1:3" x14ac:dyDescent="0.25">
      <c r="A64" t="s">
        <v>6</v>
      </c>
      <c r="B64" t="s">
        <v>44</v>
      </c>
      <c r="C64" s="1">
        <v>0.29931630687902799</v>
      </c>
    </row>
    <row r="65" spans="1:3" x14ac:dyDescent="0.25">
      <c r="A65" t="s">
        <v>6</v>
      </c>
      <c r="B65" t="s">
        <v>48</v>
      </c>
      <c r="C65" s="1">
        <v>0.29730404765437801</v>
      </c>
    </row>
    <row r="66" spans="1:3" x14ac:dyDescent="0.25">
      <c r="A66" t="s">
        <v>6</v>
      </c>
      <c r="B66" t="s">
        <v>49</v>
      </c>
      <c r="C66" s="1">
        <v>0.30565242287549399</v>
      </c>
    </row>
    <row r="67" spans="1:3" x14ac:dyDescent="0.25">
      <c r="A67" t="s">
        <v>6</v>
      </c>
      <c r="B67" t="s">
        <v>56</v>
      </c>
      <c r="C67" s="1">
        <v>0.29763442235878901</v>
      </c>
    </row>
    <row r="68" spans="1:3" x14ac:dyDescent="0.25">
      <c r="A68" t="s">
        <v>6</v>
      </c>
      <c r="B68" t="s">
        <v>59</v>
      </c>
      <c r="C68" s="1">
        <v>0.31214241277740001</v>
      </c>
    </row>
    <row r="69" spans="1:3" x14ac:dyDescent="0.25">
      <c r="A69" t="s">
        <v>6</v>
      </c>
      <c r="B69" t="s">
        <v>63</v>
      </c>
      <c r="C69" s="1">
        <v>0.30679281839914402</v>
      </c>
    </row>
    <row r="70" spans="1:3" x14ac:dyDescent="0.25">
      <c r="A70" t="s">
        <v>6</v>
      </c>
      <c r="B70" t="s">
        <v>68</v>
      </c>
      <c r="C70" s="1">
        <v>0.300415507506892</v>
      </c>
    </row>
    <row r="71" spans="1:3" x14ac:dyDescent="0.25">
      <c r="A71" t="s">
        <v>6</v>
      </c>
      <c r="B71" t="s">
        <v>70</v>
      </c>
      <c r="C71" s="1">
        <v>0.31813519265534101</v>
      </c>
    </row>
    <row r="72" spans="1:3" x14ac:dyDescent="0.25">
      <c r="A72" t="s">
        <v>6</v>
      </c>
      <c r="B72" t="s">
        <v>71</v>
      </c>
      <c r="C72" s="1">
        <v>0.29132960237173999</v>
      </c>
    </row>
    <row r="73" spans="1:3" x14ac:dyDescent="0.25">
      <c r="A73" t="s">
        <v>6</v>
      </c>
      <c r="B73" t="s">
        <v>74</v>
      </c>
      <c r="C73" s="1">
        <v>0.29494009177348601</v>
      </c>
    </row>
    <row r="74" spans="1:3" x14ac:dyDescent="0.25">
      <c r="A74" t="s">
        <v>6</v>
      </c>
      <c r="B74" t="s">
        <v>104</v>
      </c>
      <c r="C74" s="1">
        <v>0.29459562603225298</v>
      </c>
    </row>
    <row r="75" spans="1:3" x14ac:dyDescent="0.25">
      <c r="A75" t="s">
        <v>6</v>
      </c>
      <c r="B75" t="s">
        <v>75</v>
      </c>
      <c r="C75" s="1">
        <v>0.30722863051280802</v>
      </c>
    </row>
    <row r="76" spans="1:3" x14ac:dyDescent="0.25">
      <c r="A76" t="s">
        <v>6</v>
      </c>
      <c r="B76" t="s">
        <v>77</v>
      </c>
      <c r="C76" s="1">
        <v>0.29306570374913998</v>
      </c>
    </row>
    <row r="77" spans="1:3" x14ac:dyDescent="0.25">
      <c r="A77" t="s">
        <v>6</v>
      </c>
      <c r="B77" t="s">
        <v>81</v>
      </c>
      <c r="C77" s="1">
        <v>0.295634683763489</v>
      </c>
    </row>
    <row r="78" spans="1:3" x14ac:dyDescent="0.25">
      <c r="A78" t="s">
        <v>6</v>
      </c>
      <c r="B78" t="s">
        <v>83</v>
      </c>
      <c r="C78" s="1">
        <v>0.29471913068935601</v>
      </c>
    </row>
    <row r="79" spans="1:3" x14ac:dyDescent="0.25">
      <c r="A79" t="s">
        <v>6</v>
      </c>
      <c r="B79" t="s">
        <v>85</v>
      </c>
      <c r="C79" s="1">
        <v>0.30161810854224302</v>
      </c>
    </row>
    <row r="80" spans="1:3" x14ac:dyDescent="0.25">
      <c r="A80" t="s">
        <v>6</v>
      </c>
      <c r="B80" t="s">
        <v>88</v>
      </c>
      <c r="C80" s="1">
        <v>0.30500786549832598</v>
      </c>
    </row>
    <row r="81" spans="1:3" x14ac:dyDescent="0.25">
      <c r="A81" t="s">
        <v>6</v>
      </c>
      <c r="B81" t="s">
        <v>97</v>
      </c>
      <c r="C81" s="1">
        <v>0.31500164454812202</v>
      </c>
    </row>
    <row r="82" spans="1:3" x14ac:dyDescent="0.25">
      <c r="A82" t="s">
        <v>6</v>
      </c>
      <c r="B82" t="s">
        <v>98</v>
      </c>
      <c r="C82" s="1">
        <v>0.28987163239077501</v>
      </c>
    </row>
    <row r="83" spans="1:3" x14ac:dyDescent="0.25">
      <c r="A83" t="s">
        <v>6</v>
      </c>
      <c r="B83" t="s">
        <v>99</v>
      </c>
      <c r="C83" s="1">
        <v>0.29023199815738099</v>
      </c>
    </row>
    <row r="84" spans="1:3" x14ac:dyDescent="0.25">
      <c r="A84" t="s">
        <v>6</v>
      </c>
      <c r="B84" t="s">
        <v>101</v>
      </c>
      <c r="C84" s="1">
        <v>0.29822879293860799</v>
      </c>
    </row>
    <row r="85" spans="1:3" x14ac:dyDescent="0.25">
      <c r="A85" t="s">
        <v>6</v>
      </c>
      <c r="B85" t="s">
        <v>102</v>
      </c>
      <c r="C85" s="1">
        <v>0.30476735561632301</v>
      </c>
    </row>
    <row r="86" spans="1:3" x14ac:dyDescent="0.25">
      <c r="A86" t="s">
        <v>7</v>
      </c>
      <c r="B86" t="s">
        <v>8</v>
      </c>
      <c r="C86" s="1">
        <v>0.31077476982457802</v>
      </c>
    </row>
    <row r="87" spans="1:3" x14ac:dyDescent="0.25">
      <c r="A87" t="s">
        <v>7</v>
      </c>
      <c r="B87" t="s">
        <v>10</v>
      </c>
      <c r="C87" s="1">
        <v>0.29364906122662598</v>
      </c>
    </row>
    <row r="88" spans="1:3" x14ac:dyDescent="0.25">
      <c r="A88" t="s">
        <v>7</v>
      </c>
      <c r="B88" t="s">
        <v>15</v>
      </c>
      <c r="C88" s="1">
        <v>0.29785566920603201</v>
      </c>
    </row>
    <row r="89" spans="1:3" x14ac:dyDescent="0.25">
      <c r="A89" t="s">
        <v>7</v>
      </c>
      <c r="B89" t="s">
        <v>105</v>
      </c>
      <c r="C89" s="1">
        <v>0.29283817333998602</v>
      </c>
    </row>
    <row r="90" spans="1:3" x14ac:dyDescent="0.25">
      <c r="A90" t="s">
        <v>7</v>
      </c>
      <c r="B90" t="s">
        <v>21</v>
      </c>
      <c r="C90" s="1">
        <v>0.300182814644188</v>
      </c>
    </row>
    <row r="91" spans="1:3" x14ac:dyDescent="0.25">
      <c r="A91" t="s">
        <v>7</v>
      </c>
      <c r="B91" t="s">
        <v>23</v>
      </c>
      <c r="C91" s="1">
        <v>0.29775114269349101</v>
      </c>
    </row>
    <row r="92" spans="1:3" x14ac:dyDescent="0.25">
      <c r="A92" t="s">
        <v>7</v>
      </c>
      <c r="B92" t="s">
        <v>27</v>
      </c>
      <c r="C92" s="1">
        <v>0.31021861245570898</v>
      </c>
    </row>
    <row r="93" spans="1:3" x14ac:dyDescent="0.25">
      <c r="A93" t="s">
        <v>7</v>
      </c>
      <c r="B93" t="s">
        <v>29</v>
      </c>
      <c r="C93" s="1">
        <v>0.30405566347743701</v>
      </c>
    </row>
    <row r="94" spans="1:3" x14ac:dyDescent="0.25">
      <c r="A94" t="s">
        <v>7</v>
      </c>
      <c r="B94" t="s">
        <v>30</v>
      </c>
      <c r="C94" s="1">
        <v>0.28999900622622499</v>
      </c>
    </row>
    <row r="95" spans="1:3" x14ac:dyDescent="0.25">
      <c r="A95" t="s">
        <v>7</v>
      </c>
      <c r="B95" t="s">
        <v>35</v>
      </c>
      <c r="C95" s="1">
        <v>0.31174608961851802</v>
      </c>
    </row>
    <row r="96" spans="1:3" x14ac:dyDescent="0.25">
      <c r="A96" t="s">
        <v>7</v>
      </c>
      <c r="B96" t="s">
        <v>38</v>
      </c>
      <c r="C96" s="1">
        <v>0.302192457288117</v>
      </c>
    </row>
    <row r="97" spans="1:3" x14ac:dyDescent="0.25">
      <c r="A97" t="s">
        <v>7</v>
      </c>
      <c r="B97" t="s">
        <v>40</v>
      </c>
      <c r="C97" s="1">
        <v>0.31240236540651201</v>
      </c>
    </row>
    <row r="98" spans="1:3" x14ac:dyDescent="0.25">
      <c r="A98" t="s">
        <v>7</v>
      </c>
      <c r="B98" t="s">
        <v>106</v>
      </c>
      <c r="C98" s="1">
        <v>0.29090823788794101</v>
      </c>
    </row>
    <row r="99" spans="1:3" x14ac:dyDescent="0.25">
      <c r="A99" t="s">
        <v>7</v>
      </c>
      <c r="B99" t="s">
        <v>44</v>
      </c>
      <c r="C99" s="1">
        <v>0.30621877733817898</v>
      </c>
    </row>
    <row r="100" spans="1:3" x14ac:dyDescent="0.25">
      <c r="A100" t="s">
        <v>7</v>
      </c>
      <c r="B100" t="s">
        <v>48</v>
      </c>
      <c r="C100" s="1">
        <v>0.29560520617549002</v>
      </c>
    </row>
    <row r="101" spans="1:3" x14ac:dyDescent="0.25">
      <c r="A101" t="s">
        <v>7</v>
      </c>
      <c r="B101" t="s">
        <v>49</v>
      </c>
      <c r="C101" s="1">
        <v>0.31347383557622399</v>
      </c>
    </row>
    <row r="102" spans="1:3" x14ac:dyDescent="0.25">
      <c r="A102" t="s">
        <v>7</v>
      </c>
      <c r="B102" t="s">
        <v>107</v>
      </c>
      <c r="C102" s="1">
        <v>0.29030293340472402</v>
      </c>
    </row>
    <row r="103" spans="1:3" x14ac:dyDescent="0.25">
      <c r="A103" t="s">
        <v>7</v>
      </c>
      <c r="B103" t="s">
        <v>56</v>
      </c>
      <c r="C103" s="1">
        <v>0.29526769432039901</v>
      </c>
    </row>
    <row r="104" spans="1:3" x14ac:dyDescent="0.25">
      <c r="A104" t="s">
        <v>7</v>
      </c>
      <c r="B104" t="s">
        <v>59</v>
      </c>
      <c r="C104" s="1">
        <v>0.313566562983641</v>
      </c>
    </row>
    <row r="105" spans="1:3" x14ac:dyDescent="0.25">
      <c r="A105" t="s">
        <v>7</v>
      </c>
      <c r="B105" t="s">
        <v>63</v>
      </c>
      <c r="C105" s="1">
        <v>0.295763511810544</v>
      </c>
    </row>
    <row r="106" spans="1:3" x14ac:dyDescent="0.25">
      <c r="A106" t="s">
        <v>7</v>
      </c>
      <c r="B106" t="s">
        <v>68</v>
      </c>
      <c r="C106" s="1">
        <v>0.30364556000578502</v>
      </c>
    </row>
    <row r="107" spans="1:3" x14ac:dyDescent="0.25">
      <c r="A107" t="s">
        <v>7</v>
      </c>
      <c r="B107" t="s">
        <v>70</v>
      </c>
      <c r="C107" s="1">
        <v>0.31695385571072399</v>
      </c>
    </row>
    <row r="108" spans="1:3" x14ac:dyDescent="0.25">
      <c r="A108" t="s">
        <v>7</v>
      </c>
      <c r="B108" t="s">
        <v>71</v>
      </c>
      <c r="C108" s="1">
        <v>0.29068585578164502</v>
      </c>
    </row>
    <row r="109" spans="1:3" x14ac:dyDescent="0.25">
      <c r="A109" t="s">
        <v>7</v>
      </c>
      <c r="B109" t="s">
        <v>74</v>
      </c>
      <c r="C109" s="1">
        <v>0.30967816606569898</v>
      </c>
    </row>
    <row r="110" spans="1:3" x14ac:dyDescent="0.25">
      <c r="A110" t="s">
        <v>7</v>
      </c>
      <c r="B110" t="s">
        <v>75</v>
      </c>
      <c r="C110" s="1">
        <v>0.31170125644990998</v>
      </c>
    </row>
    <row r="111" spans="1:3" x14ac:dyDescent="0.25">
      <c r="A111" t="s">
        <v>7</v>
      </c>
      <c r="B111" t="s">
        <v>77</v>
      </c>
      <c r="C111" s="1">
        <v>0.30539964218635102</v>
      </c>
    </row>
    <row r="112" spans="1:3" x14ac:dyDescent="0.25">
      <c r="A112" t="s">
        <v>7</v>
      </c>
      <c r="B112" t="s">
        <v>79</v>
      </c>
      <c r="C112" s="1">
        <v>0.29596571971991598</v>
      </c>
    </row>
    <row r="113" spans="1:3" x14ac:dyDescent="0.25">
      <c r="A113" t="s">
        <v>7</v>
      </c>
      <c r="B113" t="s">
        <v>108</v>
      </c>
      <c r="C113" s="1">
        <v>0.29837036852823601</v>
      </c>
    </row>
    <row r="114" spans="1:3" x14ac:dyDescent="0.25">
      <c r="A114" t="s">
        <v>7</v>
      </c>
      <c r="B114" t="s">
        <v>83</v>
      </c>
      <c r="C114" s="1">
        <v>0.30105532285226999</v>
      </c>
    </row>
    <row r="115" spans="1:3" x14ac:dyDescent="0.25">
      <c r="A115" t="s">
        <v>7</v>
      </c>
      <c r="B115" t="s">
        <v>85</v>
      </c>
      <c r="C115" s="1">
        <v>0.31122009283896501</v>
      </c>
    </row>
    <row r="116" spans="1:3" x14ac:dyDescent="0.25">
      <c r="A116" t="s">
        <v>7</v>
      </c>
      <c r="B116" t="s">
        <v>88</v>
      </c>
      <c r="C116" s="1">
        <v>0.29245547694127599</v>
      </c>
    </row>
    <row r="117" spans="1:3" x14ac:dyDescent="0.25">
      <c r="A117" t="s">
        <v>7</v>
      </c>
      <c r="B117" t="s">
        <v>90</v>
      </c>
      <c r="C117" s="1">
        <v>0.29235043076019201</v>
      </c>
    </row>
    <row r="118" spans="1:3" x14ac:dyDescent="0.25">
      <c r="A118" t="s">
        <v>7</v>
      </c>
      <c r="B118" t="s">
        <v>92</v>
      </c>
      <c r="C118" s="1">
        <v>0.29155762198790097</v>
      </c>
    </row>
    <row r="119" spans="1:3" x14ac:dyDescent="0.25">
      <c r="A119" t="s">
        <v>7</v>
      </c>
      <c r="B119" t="s">
        <v>96</v>
      </c>
      <c r="C119" s="1">
        <v>0.28943409351226101</v>
      </c>
    </row>
    <row r="120" spans="1:3" x14ac:dyDescent="0.25">
      <c r="A120" t="s">
        <v>7</v>
      </c>
      <c r="B120" t="s">
        <v>97</v>
      </c>
      <c r="C120" s="1">
        <v>0.30759647820026298</v>
      </c>
    </row>
    <row r="121" spans="1:3" x14ac:dyDescent="0.25">
      <c r="A121" t="s">
        <v>7</v>
      </c>
      <c r="B121" t="s">
        <v>98</v>
      </c>
      <c r="C121" s="1">
        <v>0.29649197903202601</v>
      </c>
    </row>
    <row r="122" spans="1:3" x14ac:dyDescent="0.25">
      <c r="A122" t="s">
        <v>7</v>
      </c>
      <c r="B122" t="s">
        <v>99</v>
      </c>
      <c r="C122" s="1">
        <v>0.30079857309906699</v>
      </c>
    </row>
    <row r="123" spans="1:3" x14ac:dyDescent="0.25">
      <c r="A123" t="s">
        <v>7</v>
      </c>
      <c r="B123" t="s">
        <v>100</v>
      </c>
      <c r="C123" s="1">
        <v>0.29920033687115699</v>
      </c>
    </row>
    <row r="124" spans="1:3" x14ac:dyDescent="0.25">
      <c r="A124" t="s">
        <v>7</v>
      </c>
      <c r="B124" t="s">
        <v>101</v>
      </c>
      <c r="C124" s="1">
        <v>0.29788838272180701</v>
      </c>
    </row>
    <row r="125" spans="1:3" x14ac:dyDescent="0.25">
      <c r="A125" t="s">
        <v>7</v>
      </c>
      <c r="B125" t="s">
        <v>102</v>
      </c>
      <c r="C125" s="1">
        <v>0.31078524579069899</v>
      </c>
    </row>
    <row r="126" spans="1:3" x14ac:dyDescent="0.25">
      <c r="A126" t="s">
        <v>7</v>
      </c>
      <c r="B126" t="s">
        <v>103</v>
      </c>
      <c r="C126" s="1">
        <v>0.29187255401423001</v>
      </c>
    </row>
    <row r="127" spans="1:3" x14ac:dyDescent="0.25">
      <c r="A127" t="s">
        <v>8</v>
      </c>
      <c r="B127" t="s">
        <v>11</v>
      </c>
      <c r="C127" s="1">
        <v>0.317000973196922</v>
      </c>
    </row>
    <row r="128" spans="1:3" x14ac:dyDescent="0.25">
      <c r="A128" t="s">
        <v>8</v>
      </c>
      <c r="B128" t="s">
        <v>14</v>
      </c>
      <c r="C128" s="1">
        <v>0.29211356640574798</v>
      </c>
    </row>
    <row r="129" spans="1:3" x14ac:dyDescent="0.25">
      <c r="A129" t="s">
        <v>8</v>
      </c>
      <c r="B129" t="s">
        <v>18</v>
      </c>
      <c r="C129" s="1">
        <v>0.333533221773199</v>
      </c>
    </row>
    <row r="130" spans="1:3" x14ac:dyDescent="0.25">
      <c r="A130" t="s">
        <v>8</v>
      </c>
      <c r="B130" t="s">
        <v>21</v>
      </c>
      <c r="C130" s="1">
        <v>0.34178592947932901</v>
      </c>
    </row>
    <row r="131" spans="1:3" x14ac:dyDescent="0.25">
      <c r="A131" t="s">
        <v>8</v>
      </c>
      <c r="B131" t="s">
        <v>22</v>
      </c>
      <c r="C131" s="1">
        <v>0.29481666725802602</v>
      </c>
    </row>
    <row r="132" spans="1:3" x14ac:dyDescent="0.25">
      <c r="A132" t="s">
        <v>8</v>
      </c>
      <c r="B132" t="s">
        <v>27</v>
      </c>
      <c r="C132" s="1">
        <v>0.33722186945417798</v>
      </c>
    </row>
    <row r="133" spans="1:3" x14ac:dyDescent="0.25">
      <c r="A133" t="s">
        <v>8</v>
      </c>
      <c r="B133" t="s">
        <v>29</v>
      </c>
      <c r="C133" s="1">
        <v>0.32168745791789699</v>
      </c>
    </row>
    <row r="134" spans="1:3" x14ac:dyDescent="0.25">
      <c r="A134" t="s">
        <v>8</v>
      </c>
      <c r="B134" t="s">
        <v>30</v>
      </c>
      <c r="C134" s="1">
        <v>0.334323368107737</v>
      </c>
    </row>
    <row r="135" spans="1:3" x14ac:dyDescent="0.25">
      <c r="A135" t="s">
        <v>8</v>
      </c>
      <c r="B135" t="s">
        <v>35</v>
      </c>
      <c r="C135" s="1">
        <v>0.33476611533452899</v>
      </c>
    </row>
    <row r="136" spans="1:3" x14ac:dyDescent="0.25">
      <c r="A136" t="s">
        <v>8</v>
      </c>
      <c r="B136" t="s">
        <v>40</v>
      </c>
      <c r="C136" s="1">
        <v>0.32587869800534303</v>
      </c>
    </row>
    <row r="137" spans="1:3" x14ac:dyDescent="0.25">
      <c r="A137" t="s">
        <v>8</v>
      </c>
      <c r="B137" t="s">
        <v>44</v>
      </c>
      <c r="C137" s="1">
        <v>0.33228023881608199</v>
      </c>
    </row>
    <row r="138" spans="1:3" x14ac:dyDescent="0.25">
      <c r="A138" t="s">
        <v>8</v>
      </c>
      <c r="B138" t="s">
        <v>48</v>
      </c>
      <c r="C138" s="1">
        <v>0.328630349884519</v>
      </c>
    </row>
    <row r="139" spans="1:3" x14ac:dyDescent="0.25">
      <c r="A139" t="s">
        <v>8</v>
      </c>
      <c r="B139" t="s">
        <v>49</v>
      </c>
      <c r="C139" s="1">
        <v>0.33373999546473299</v>
      </c>
    </row>
    <row r="140" spans="1:3" x14ac:dyDescent="0.25">
      <c r="A140" t="s">
        <v>8</v>
      </c>
      <c r="B140" t="s">
        <v>56</v>
      </c>
      <c r="C140" s="1">
        <v>0.32660496909333597</v>
      </c>
    </row>
    <row r="141" spans="1:3" x14ac:dyDescent="0.25">
      <c r="A141" t="s">
        <v>8</v>
      </c>
      <c r="B141" t="s">
        <v>57</v>
      </c>
      <c r="C141" s="1">
        <v>0.32152369469742498</v>
      </c>
    </row>
    <row r="142" spans="1:3" x14ac:dyDescent="0.25">
      <c r="A142" t="s">
        <v>8</v>
      </c>
      <c r="B142" t="s">
        <v>59</v>
      </c>
      <c r="C142" s="1">
        <v>0.34176402519200799</v>
      </c>
    </row>
    <row r="143" spans="1:3" x14ac:dyDescent="0.25">
      <c r="A143" t="s">
        <v>8</v>
      </c>
      <c r="B143" t="s">
        <v>63</v>
      </c>
      <c r="C143" s="1">
        <v>0.331158421751026</v>
      </c>
    </row>
    <row r="144" spans="1:3" x14ac:dyDescent="0.25">
      <c r="A144" t="s">
        <v>8</v>
      </c>
      <c r="B144" t="s">
        <v>68</v>
      </c>
      <c r="C144" s="1">
        <v>0.327893288951354</v>
      </c>
    </row>
    <row r="145" spans="1:3" x14ac:dyDescent="0.25">
      <c r="A145" t="s">
        <v>8</v>
      </c>
      <c r="B145" t="s">
        <v>70</v>
      </c>
      <c r="C145" s="1">
        <v>0.340746919079009</v>
      </c>
    </row>
    <row r="146" spans="1:3" x14ac:dyDescent="0.25">
      <c r="A146" t="s">
        <v>8</v>
      </c>
      <c r="B146" t="s">
        <v>71</v>
      </c>
      <c r="C146" s="1">
        <v>0.30793523115388399</v>
      </c>
    </row>
    <row r="147" spans="1:3" x14ac:dyDescent="0.25">
      <c r="A147" t="s">
        <v>8</v>
      </c>
      <c r="B147" t="s">
        <v>74</v>
      </c>
      <c r="C147" s="1">
        <v>0.32663909075386899</v>
      </c>
    </row>
    <row r="148" spans="1:3" x14ac:dyDescent="0.25">
      <c r="A148" t="s">
        <v>8</v>
      </c>
      <c r="B148" t="s">
        <v>104</v>
      </c>
      <c r="C148" s="1">
        <v>0.32447155759913199</v>
      </c>
    </row>
    <row r="149" spans="1:3" x14ac:dyDescent="0.25">
      <c r="A149" t="s">
        <v>8</v>
      </c>
      <c r="B149" t="s">
        <v>75</v>
      </c>
      <c r="C149" s="1">
        <v>0.33924303260782301</v>
      </c>
    </row>
    <row r="150" spans="1:3" x14ac:dyDescent="0.25">
      <c r="A150" t="s">
        <v>8</v>
      </c>
      <c r="B150" t="s">
        <v>77</v>
      </c>
      <c r="C150" s="1">
        <v>0.319372924112798</v>
      </c>
    </row>
    <row r="151" spans="1:3" x14ac:dyDescent="0.25">
      <c r="A151" t="s">
        <v>8</v>
      </c>
      <c r="B151" t="s">
        <v>81</v>
      </c>
      <c r="C151" s="1">
        <v>0.32819812880245203</v>
      </c>
    </row>
    <row r="152" spans="1:3" x14ac:dyDescent="0.25">
      <c r="A152" t="s">
        <v>8</v>
      </c>
      <c r="B152" t="s">
        <v>83</v>
      </c>
      <c r="C152" s="1">
        <v>0.32023474595034501</v>
      </c>
    </row>
    <row r="153" spans="1:3" x14ac:dyDescent="0.25">
      <c r="A153" t="s">
        <v>8</v>
      </c>
      <c r="B153" t="s">
        <v>85</v>
      </c>
      <c r="C153" s="1">
        <v>0.33302504506087199</v>
      </c>
    </row>
    <row r="154" spans="1:3" x14ac:dyDescent="0.25">
      <c r="A154" t="s">
        <v>8</v>
      </c>
      <c r="B154" t="s">
        <v>88</v>
      </c>
      <c r="C154" s="1">
        <v>0.34534474285884398</v>
      </c>
    </row>
    <row r="155" spans="1:3" x14ac:dyDescent="0.25">
      <c r="A155" t="s">
        <v>8</v>
      </c>
      <c r="B155" t="s">
        <v>90</v>
      </c>
      <c r="C155" s="1">
        <v>0.30845910504966001</v>
      </c>
    </row>
    <row r="156" spans="1:3" x14ac:dyDescent="0.25">
      <c r="A156" t="s">
        <v>8</v>
      </c>
      <c r="B156" t="s">
        <v>92</v>
      </c>
      <c r="C156" s="1">
        <v>0.31653466912913603</v>
      </c>
    </row>
    <row r="157" spans="1:3" x14ac:dyDescent="0.25">
      <c r="A157" t="s">
        <v>8</v>
      </c>
      <c r="B157" t="s">
        <v>96</v>
      </c>
      <c r="C157" s="1">
        <v>0.32105747856586397</v>
      </c>
    </row>
    <row r="158" spans="1:3" x14ac:dyDescent="0.25">
      <c r="A158" t="s">
        <v>8</v>
      </c>
      <c r="B158" t="s">
        <v>97</v>
      </c>
      <c r="C158" s="1">
        <v>0.335189487189538</v>
      </c>
    </row>
    <row r="159" spans="1:3" x14ac:dyDescent="0.25">
      <c r="A159" t="s">
        <v>8</v>
      </c>
      <c r="B159" t="s">
        <v>98</v>
      </c>
      <c r="C159" s="1">
        <v>0.32263841251405101</v>
      </c>
    </row>
    <row r="160" spans="1:3" x14ac:dyDescent="0.25">
      <c r="A160" t="s">
        <v>8</v>
      </c>
      <c r="B160" t="s">
        <v>99</v>
      </c>
      <c r="C160" s="1">
        <v>0.33074325179373598</v>
      </c>
    </row>
    <row r="161" spans="1:3" x14ac:dyDescent="0.25">
      <c r="A161" t="s">
        <v>8</v>
      </c>
      <c r="B161" t="s">
        <v>101</v>
      </c>
      <c r="C161" s="1">
        <v>0.33148243838562502</v>
      </c>
    </row>
    <row r="162" spans="1:3" x14ac:dyDescent="0.25">
      <c r="A162" t="s">
        <v>8</v>
      </c>
      <c r="B162" t="s">
        <v>102</v>
      </c>
      <c r="C162" s="1">
        <v>0.32790352942777701</v>
      </c>
    </row>
    <row r="163" spans="1:3" x14ac:dyDescent="0.25">
      <c r="A163" t="s">
        <v>8</v>
      </c>
      <c r="B163" t="s">
        <v>103</v>
      </c>
      <c r="C163" s="1">
        <v>0.29424216078339599</v>
      </c>
    </row>
    <row r="164" spans="1:3" x14ac:dyDescent="0.25">
      <c r="A164" t="s">
        <v>10</v>
      </c>
      <c r="B164" t="s">
        <v>14</v>
      </c>
      <c r="C164" s="1">
        <v>0.32291009548748001</v>
      </c>
    </row>
    <row r="165" spans="1:3" x14ac:dyDescent="0.25">
      <c r="A165" t="s">
        <v>10</v>
      </c>
      <c r="B165" t="s">
        <v>15</v>
      </c>
      <c r="C165" s="1">
        <v>0.33820976641247102</v>
      </c>
    </row>
    <row r="166" spans="1:3" x14ac:dyDescent="0.25">
      <c r="A166" t="s">
        <v>10</v>
      </c>
      <c r="B166" t="s">
        <v>105</v>
      </c>
      <c r="C166" s="1">
        <v>0.31967807168704299</v>
      </c>
    </row>
    <row r="167" spans="1:3" x14ac:dyDescent="0.25">
      <c r="A167" t="s">
        <v>10</v>
      </c>
      <c r="B167" t="s">
        <v>22</v>
      </c>
      <c r="C167" s="1">
        <v>0.31191543507535702</v>
      </c>
    </row>
    <row r="168" spans="1:3" x14ac:dyDescent="0.25">
      <c r="A168" t="s">
        <v>10</v>
      </c>
      <c r="B168" t="s">
        <v>23</v>
      </c>
      <c r="C168" s="1">
        <v>0.305762597160952</v>
      </c>
    </row>
    <row r="169" spans="1:3" x14ac:dyDescent="0.25">
      <c r="A169" t="s">
        <v>10</v>
      </c>
      <c r="B169" t="s">
        <v>38</v>
      </c>
      <c r="C169" s="1">
        <v>0.31747636600109802</v>
      </c>
    </row>
    <row r="170" spans="1:3" x14ac:dyDescent="0.25">
      <c r="A170" t="s">
        <v>10</v>
      </c>
      <c r="B170" t="s">
        <v>41</v>
      </c>
      <c r="C170" s="1">
        <v>0.32815656106032298</v>
      </c>
    </row>
    <row r="171" spans="1:3" x14ac:dyDescent="0.25">
      <c r="A171" t="s">
        <v>10</v>
      </c>
      <c r="B171" t="s">
        <v>106</v>
      </c>
      <c r="C171" s="1">
        <v>0.32718043695608701</v>
      </c>
    </row>
    <row r="172" spans="1:3" x14ac:dyDescent="0.25">
      <c r="A172" t="s">
        <v>10</v>
      </c>
      <c r="B172" t="s">
        <v>109</v>
      </c>
      <c r="C172" s="1">
        <v>0.31782827250130502</v>
      </c>
    </row>
    <row r="173" spans="1:3" x14ac:dyDescent="0.25">
      <c r="A173" t="s">
        <v>10</v>
      </c>
      <c r="B173" t="s">
        <v>46</v>
      </c>
      <c r="C173" s="1">
        <v>0.34695405410769098</v>
      </c>
    </row>
    <row r="174" spans="1:3" x14ac:dyDescent="0.25">
      <c r="A174" t="s">
        <v>10</v>
      </c>
      <c r="B174" t="s">
        <v>110</v>
      </c>
      <c r="C174" s="1">
        <v>0.34145039022446</v>
      </c>
    </row>
    <row r="175" spans="1:3" x14ac:dyDescent="0.25">
      <c r="A175" t="s">
        <v>10</v>
      </c>
      <c r="B175" t="s">
        <v>107</v>
      </c>
      <c r="C175" s="1">
        <v>0.32205437479614801</v>
      </c>
    </row>
    <row r="176" spans="1:3" x14ac:dyDescent="0.25">
      <c r="A176" t="s">
        <v>10</v>
      </c>
      <c r="B176" t="s">
        <v>71</v>
      </c>
      <c r="C176" s="1">
        <v>0.30540988393625101</v>
      </c>
    </row>
    <row r="177" spans="1:3" x14ac:dyDescent="0.25">
      <c r="A177" t="s">
        <v>10</v>
      </c>
      <c r="B177" t="s">
        <v>77</v>
      </c>
      <c r="C177" s="1">
        <v>0.29367860895655301</v>
      </c>
    </row>
    <row r="178" spans="1:3" x14ac:dyDescent="0.25">
      <c r="A178" t="s">
        <v>10</v>
      </c>
      <c r="B178" t="s">
        <v>79</v>
      </c>
      <c r="C178" s="1">
        <v>0.32498431621708201</v>
      </c>
    </row>
    <row r="179" spans="1:3" x14ac:dyDescent="0.25">
      <c r="A179" t="s">
        <v>10</v>
      </c>
      <c r="B179" t="s">
        <v>108</v>
      </c>
      <c r="C179" s="1">
        <v>0.31762555544235999</v>
      </c>
    </row>
    <row r="180" spans="1:3" x14ac:dyDescent="0.25">
      <c r="A180" t="s">
        <v>10</v>
      </c>
      <c r="B180" t="s">
        <v>83</v>
      </c>
      <c r="C180" s="1">
        <v>0.30227397761520303</v>
      </c>
    </row>
    <row r="181" spans="1:3" x14ac:dyDescent="0.25">
      <c r="A181" t="s">
        <v>10</v>
      </c>
      <c r="B181" t="s">
        <v>90</v>
      </c>
      <c r="C181" s="1">
        <v>0.30498835711662903</v>
      </c>
    </row>
    <row r="182" spans="1:3" x14ac:dyDescent="0.25">
      <c r="A182" t="s">
        <v>10</v>
      </c>
      <c r="B182" t="s">
        <v>92</v>
      </c>
      <c r="C182" s="1">
        <v>0.28966212229904598</v>
      </c>
    </row>
    <row r="183" spans="1:3" x14ac:dyDescent="0.25">
      <c r="A183" t="s">
        <v>10</v>
      </c>
      <c r="B183" t="s">
        <v>96</v>
      </c>
      <c r="C183" s="1">
        <v>0.29347287290389201</v>
      </c>
    </row>
    <row r="184" spans="1:3" x14ac:dyDescent="0.25">
      <c r="A184" t="s">
        <v>10</v>
      </c>
      <c r="B184" t="s">
        <v>100</v>
      </c>
      <c r="C184" s="1">
        <v>0.30686593733731998</v>
      </c>
    </row>
    <row r="185" spans="1:3" x14ac:dyDescent="0.25">
      <c r="A185" t="s">
        <v>10</v>
      </c>
      <c r="B185" t="s">
        <v>103</v>
      </c>
      <c r="C185" s="1">
        <v>0.31286678940888102</v>
      </c>
    </row>
    <row r="186" spans="1:3" x14ac:dyDescent="0.25">
      <c r="A186" t="s">
        <v>11</v>
      </c>
      <c r="B186" t="s">
        <v>14</v>
      </c>
      <c r="C186" s="1">
        <v>0.28976589695829202</v>
      </c>
    </row>
    <row r="187" spans="1:3" x14ac:dyDescent="0.25">
      <c r="A187" t="s">
        <v>11</v>
      </c>
      <c r="B187" t="s">
        <v>105</v>
      </c>
      <c r="C187" s="1">
        <v>0.289780766830741</v>
      </c>
    </row>
    <row r="188" spans="1:3" x14ac:dyDescent="0.25">
      <c r="A188" t="s">
        <v>11</v>
      </c>
      <c r="B188" t="s">
        <v>21</v>
      </c>
      <c r="C188" s="1">
        <v>0.29535127979861903</v>
      </c>
    </row>
    <row r="189" spans="1:3" x14ac:dyDescent="0.25">
      <c r="A189" t="s">
        <v>11</v>
      </c>
      <c r="B189" t="s">
        <v>27</v>
      </c>
      <c r="C189" s="1">
        <v>0.31972766894346599</v>
      </c>
    </row>
    <row r="190" spans="1:3" x14ac:dyDescent="0.25">
      <c r="A190" t="s">
        <v>11</v>
      </c>
      <c r="B190" t="s">
        <v>29</v>
      </c>
      <c r="C190" s="1">
        <v>0.30430408084420602</v>
      </c>
    </row>
    <row r="191" spans="1:3" x14ac:dyDescent="0.25">
      <c r="A191" t="s">
        <v>11</v>
      </c>
      <c r="B191" t="s">
        <v>35</v>
      </c>
      <c r="C191" s="1">
        <v>0.289444519815729</v>
      </c>
    </row>
    <row r="192" spans="1:3" x14ac:dyDescent="0.25">
      <c r="A192" t="s">
        <v>11</v>
      </c>
      <c r="B192" t="s">
        <v>40</v>
      </c>
      <c r="C192" s="1">
        <v>0.30179313259595802</v>
      </c>
    </row>
    <row r="193" spans="1:3" x14ac:dyDescent="0.25">
      <c r="A193" t="s">
        <v>11</v>
      </c>
      <c r="B193" t="s">
        <v>41</v>
      </c>
      <c r="C193" s="1">
        <v>0.28904428547459299</v>
      </c>
    </row>
    <row r="194" spans="1:3" x14ac:dyDescent="0.25">
      <c r="A194" t="s">
        <v>11</v>
      </c>
      <c r="B194" t="s">
        <v>48</v>
      </c>
      <c r="C194" s="1">
        <v>0.30116013186928497</v>
      </c>
    </row>
    <row r="195" spans="1:3" x14ac:dyDescent="0.25">
      <c r="A195" t="s">
        <v>11</v>
      </c>
      <c r="B195" t="s">
        <v>49</v>
      </c>
      <c r="C195" s="1">
        <v>0.29287809662807002</v>
      </c>
    </row>
    <row r="196" spans="1:3" x14ac:dyDescent="0.25">
      <c r="A196" t="s">
        <v>11</v>
      </c>
      <c r="B196" t="s">
        <v>56</v>
      </c>
      <c r="C196" s="1">
        <v>0.31187986449212102</v>
      </c>
    </row>
    <row r="197" spans="1:3" x14ac:dyDescent="0.25">
      <c r="A197" t="s">
        <v>11</v>
      </c>
      <c r="B197" t="s">
        <v>59</v>
      </c>
      <c r="C197" s="1">
        <v>0.30047381550958502</v>
      </c>
    </row>
    <row r="198" spans="1:3" x14ac:dyDescent="0.25">
      <c r="A198" t="s">
        <v>11</v>
      </c>
      <c r="B198" t="s">
        <v>63</v>
      </c>
      <c r="C198" s="1">
        <v>0.31474471225697098</v>
      </c>
    </row>
    <row r="199" spans="1:3" x14ac:dyDescent="0.25">
      <c r="A199" t="s">
        <v>11</v>
      </c>
      <c r="B199" t="s">
        <v>68</v>
      </c>
      <c r="C199" s="1">
        <v>0.30366893950825902</v>
      </c>
    </row>
    <row r="200" spans="1:3" x14ac:dyDescent="0.25">
      <c r="A200" t="s">
        <v>11</v>
      </c>
      <c r="B200" t="s">
        <v>70</v>
      </c>
      <c r="C200" s="1">
        <v>0.30560043801005199</v>
      </c>
    </row>
    <row r="201" spans="1:3" x14ac:dyDescent="0.25">
      <c r="A201" t="s">
        <v>11</v>
      </c>
      <c r="B201" t="s">
        <v>71</v>
      </c>
      <c r="C201" s="1">
        <v>0.29389575151809599</v>
      </c>
    </row>
    <row r="202" spans="1:3" x14ac:dyDescent="0.25">
      <c r="A202" t="s">
        <v>11</v>
      </c>
      <c r="B202" t="s">
        <v>75</v>
      </c>
      <c r="C202" s="1">
        <v>0.30058275224064301</v>
      </c>
    </row>
    <row r="203" spans="1:3" x14ac:dyDescent="0.25">
      <c r="A203" t="s">
        <v>11</v>
      </c>
      <c r="B203" t="s">
        <v>77</v>
      </c>
      <c r="C203" s="1">
        <v>0.300069115797645</v>
      </c>
    </row>
    <row r="204" spans="1:3" x14ac:dyDescent="0.25">
      <c r="A204" t="s">
        <v>11</v>
      </c>
      <c r="B204" t="s">
        <v>85</v>
      </c>
      <c r="C204" s="1">
        <v>0.30027617794935901</v>
      </c>
    </row>
    <row r="205" spans="1:3" x14ac:dyDescent="0.25">
      <c r="A205" t="s">
        <v>11</v>
      </c>
      <c r="B205" t="s">
        <v>88</v>
      </c>
      <c r="C205" s="1">
        <v>0.29673182316827701</v>
      </c>
    </row>
    <row r="206" spans="1:3" x14ac:dyDescent="0.25">
      <c r="A206" t="s">
        <v>11</v>
      </c>
      <c r="B206" t="s">
        <v>92</v>
      </c>
      <c r="C206" s="1">
        <v>0.30503578412075799</v>
      </c>
    </row>
    <row r="207" spans="1:3" x14ac:dyDescent="0.25">
      <c r="A207" t="s">
        <v>11</v>
      </c>
      <c r="B207" t="s">
        <v>97</v>
      </c>
      <c r="C207" s="1">
        <v>0.30863703611761401</v>
      </c>
    </row>
    <row r="208" spans="1:3" x14ac:dyDescent="0.25">
      <c r="A208" t="s">
        <v>11</v>
      </c>
      <c r="B208" t="s">
        <v>99</v>
      </c>
      <c r="C208" s="1">
        <v>0.30032630705454599</v>
      </c>
    </row>
    <row r="209" spans="1:3" x14ac:dyDescent="0.25">
      <c r="A209" t="s">
        <v>11</v>
      </c>
      <c r="B209" t="s">
        <v>101</v>
      </c>
      <c r="C209" s="1">
        <v>0.309565073116495</v>
      </c>
    </row>
    <row r="210" spans="1:3" x14ac:dyDescent="0.25">
      <c r="A210" t="s">
        <v>11</v>
      </c>
      <c r="B210" t="s">
        <v>102</v>
      </c>
      <c r="C210" s="1">
        <v>0.30178031546256301</v>
      </c>
    </row>
    <row r="211" spans="1:3" x14ac:dyDescent="0.25">
      <c r="A211" t="s">
        <v>11</v>
      </c>
      <c r="B211" t="s">
        <v>103</v>
      </c>
      <c r="C211" s="1">
        <v>0.295435100716402</v>
      </c>
    </row>
    <row r="212" spans="1:3" x14ac:dyDescent="0.25">
      <c r="A212" t="s">
        <v>14</v>
      </c>
      <c r="B212" t="s">
        <v>15</v>
      </c>
      <c r="C212" s="1">
        <v>0.317791957526534</v>
      </c>
    </row>
    <row r="213" spans="1:3" x14ac:dyDescent="0.25">
      <c r="A213" t="s">
        <v>14</v>
      </c>
      <c r="B213" t="s">
        <v>105</v>
      </c>
      <c r="C213" s="1">
        <v>0.30883374974734201</v>
      </c>
    </row>
    <row r="214" spans="1:3" x14ac:dyDescent="0.25">
      <c r="A214" t="s">
        <v>14</v>
      </c>
      <c r="B214" t="s">
        <v>22</v>
      </c>
      <c r="C214" s="1">
        <v>0.29850293572841602</v>
      </c>
    </row>
    <row r="215" spans="1:3" x14ac:dyDescent="0.25">
      <c r="A215" t="s">
        <v>14</v>
      </c>
      <c r="B215" t="s">
        <v>23</v>
      </c>
      <c r="C215" s="1">
        <v>0.29299252631790301</v>
      </c>
    </row>
    <row r="216" spans="1:3" x14ac:dyDescent="0.25">
      <c r="A216" t="s">
        <v>14</v>
      </c>
      <c r="B216" t="s">
        <v>27</v>
      </c>
      <c r="C216" s="1">
        <v>0.30561735801097001</v>
      </c>
    </row>
    <row r="217" spans="1:3" x14ac:dyDescent="0.25">
      <c r="A217" t="s">
        <v>14</v>
      </c>
      <c r="B217" t="s">
        <v>29</v>
      </c>
      <c r="C217" s="1">
        <v>0.30347875970883598</v>
      </c>
    </row>
    <row r="218" spans="1:3" x14ac:dyDescent="0.25">
      <c r="A218" t="s">
        <v>14</v>
      </c>
      <c r="B218" t="s">
        <v>35</v>
      </c>
      <c r="C218" s="1">
        <v>0.30167536837778097</v>
      </c>
    </row>
    <row r="219" spans="1:3" x14ac:dyDescent="0.25">
      <c r="A219" t="s">
        <v>14</v>
      </c>
      <c r="B219" t="s">
        <v>38</v>
      </c>
      <c r="C219" s="1">
        <v>0.32150086281058399</v>
      </c>
    </row>
    <row r="220" spans="1:3" x14ac:dyDescent="0.25">
      <c r="A220" t="s">
        <v>14</v>
      </c>
      <c r="B220" t="s">
        <v>40</v>
      </c>
      <c r="C220" s="1">
        <v>0.31332854167931001</v>
      </c>
    </row>
    <row r="221" spans="1:3" x14ac:dyDescent="0.25">
      <c r="A221" t="s">
        <v>14</v>
      </c>
      <c r="B221" t="s">
        <v>41</v>
      </c>
      <c r="C221" s="1">
        <v>0.29848096135771801</v>
      </c>
    </row>
    <row r="222" spans="1:3" x14ac:dyDescent="0.25">
      <c r="A222" t="s">
        <v>14</v>
      </c>
      <c r="B222" t="s">
        <v>106</v>
      </c>
      <c r="C222" s="1">
        <v>0.31628532371510598</v>
      </c>
    </row>
    <row r="223" spans="1:3" x14ac:dyDescent="0.25">
      <c r="A223" t="s">
        <v>14</v>
      </c>
      <c r="B223" t="s">
        <v>109</v>
      </c>
      <c r="C223" s="1">
        <v>0.30724043401620499</v>
      </c>
    </row>
    <row r="224" spans="1:3" x14ac:dyDescent="0.25">
      <c r="A224" t="s">
        <v>14</v>
      </c>
      <c r="B224" t="s">
        <v>44</v>
      </c>
      <c r="C224" s="1">
        <v>0.29899756955841</v>
      </c>
    </row>
    <row r="225" spans="1:3" x14ac:dyDescent="0.25">
      <c r="A225" t="s">
        <v>14</v>
      </c>
      <c r="B225" t="s">
        <v>46</v>
      </c>
      <c r="C225" s="1">
        <v>0.30698415426543302</v>
      </c>
    </row>
    <row r="226" spans="1:3" x14ac:dyDescent="0.25">
      <c r="A226" t="s">
        <v>14</v>
      </c>
      <c r="B226" t="s">
        <v>49</v>
      </c>
      <c r="C226" s="1">
        <v>0.31102501507951902</v>
      </c>
    </row>
    <row r="227" spans="1:3" x14ac:dyDescent="0.25">
      <c r="A227" t="s">
        <v>14</v>
      </c>
      <c r="B227" t="s">
        <v>107</v>
      </c>
      <c r="C227" s="1">
        <v>0.30945070057368901</v>
      </c>
    </row>
    <row r="228" spans="1:3" x14ac:dyDescent="0.25">
      <c r="A228" t="s">
        <v>14</v>
      </c>
      <c r="B228" t="s">
        <v>56</v>
      </c>
      <c r="C228" s="1">
        <v>0.29265923044962999</v>
      </c>
    </row>
    <row r="229" spans="1:3" x14ac:dyDescent="0.25">
      <c r="A229" t="s">
        <v>14</v>
      </c>
      <c r="B229" t="s">
        <v>59</v>
      </c>
      <c r="C229" s="1">
        <v>0.30867614237830698</v>
      </c>
    </row>
    <row r="230" spans="1:3" x14ac:dyDescent="0.25">
      <c r="A230" t="s">
        <v>14</v>
      </c>
      <c r="B230" t="s">
        <v>68</v>
      </c>
      <c r="C230" s="1">
        <v>0.29749619416736001</v>
      </c>
    </row>
    <row r="231" spans="1:3" x14ac:dyDescent="0.25">
      <c r="A231" t="s">
        <v>14</v>
      </c>
      <c r="B231" t="s">
        <v>70</v>
      </c>
      <c r="C231" s="1">
        <v>0.308832272002311</v>
      </c>
    </row>
    <row r="232" spans="1:3" x14ac:dyDescent="0.25">
      <c r="A232" t="s">
        <v>14</v>
      </c>
      <c r="B232" t="s">
        <v>71</v>
      </c>
      <c r="C232" s="1">
        <v>0.28905834061928098</v>
      </c>
    </row>
    <row r="233" spans="1:3" x14ac:dyDescent="0.25">
      <c r="A233" t="s">
        <v>14</v>
      </c>
      <c r="B233" t="s">
        <v>74</v>
      </c>
      <c r="C233" s="1">
        <v>0.31288893169660198</v>
      </c>
    </row>
    <row r="234" spans="1:3" x14ac:dyDescent="0.25">
      <c r="A234" t="s">
        <v>14</v>
      </c>
      <c r="B234" t="s">
        <v>75</v>
      </c>
      <c r="C234" s="1">
        <v>0.310369011188317</v>
      </c>
    </row>
    <row r="235" spans="1:3" x14ac:dyDescent="0.25">
      <c r="A235" t="s">
        <v>14</v>
      </c>
      <c r="B235" t="s">
        <v>77</v>
      </c>
      <c r="C235" s="1">
        <v>0.31152008828084898</v>
      </c>
    </row>
    <row r="236" spans="1:3" x14ac:dyDescent="0.25">
      <c r="A236" t="s">
        <v>14</v>
      </c>
      <c r="B236" t="s">
        <v>79</v>
      </c>
      <c r="C236" s="1">
        <v>0.321223541418245</v>
      </c>
    </row>
    <row r="237" spans="1:3" x14ac:dyDescent="0.25">
      <c r="A237" t="s">
        <v>14</v>
      </c>
      <c r="B237" t="s">
        <v>108</v>
      </c>
      <c r="C237" s="1">
        <v>0.30432261953191397</v>
      </c>
    </row>
    <row r="238" spans="1:3" x14ac:dyDescent="0.25">
      <c r="A238" t="s">
        <v>14</v>
      </c>
      <c r="B238" t="s">
        <v>83</v>
      </c>
      <c r="C238" s="1">
        <v>0.307931183516087</v>
      </c>
    </row>
    <row r="239" spans="1:3" x14ac:dyDescent="0.25">
      <c r="A239" t="s">
        <v>14</v>
      </c>
      <c r="B239" t="s">
        <v>85</v>
      </c>
      <c r="C239" s="1">
        <v>0.31863513454312598</v>
      </c>
    </row>
    <row r="240" spans="1:3" x14ac:dyDescent="0.25">
      <c r="A240" t="s">
        <v>14</v>
      </c>
      <c r="B240" t="s">
        <v>90</v>
      </c>
      <c r="C240" s="1">
        <v>0.29639816268056002</v>
      </c>
    </row>
    <row r="241" spans="1:3" x14ac:dyDescent="0.25">
      <c r="A241" t="s">
        <v>14</v>
      </c>
      <c r="B241" t="s">
        <v>92</v>
      </c>
      <c r="C241" s="1">
        <v>0.30384524649009897</v>
      </c>
    </row>
    <row r="242" spans="1:3" x14ac:dyDescent="0.25">
      <c r="A242" t="s">
        <v>14</v>
      </c>
      <c r="B242" t="s">
        <v>96</v>
      </c>
      <c r="C242" s="1">
        <v>0.29896631072127999</v>
      </c>
    </row>
    <row r="243" spans="1:3" x14ac:dyDescent="0.25">
      <c r="A243" t="s">
        <v>14</v>
      </c>
      <c r="B243" t="s">
        <v>97</v>
      </c>
      <c r="C243" s="1">
        <v>0.30498519713266797</v>
      </c>
    </row>
    <row r="244" spans="1:3" x14ac:dyDescent="0.25">
      <c r="A244" t="s">
        <v>14</v>
      </c>
      <c r="B244" t="s">
        <v>99</v>
      </c>
      <c r="C244" s="1">
        <v>0.31298542239820099</v>
      </c>
    </row>
    <row r="245" spans="1:3" x14ac:dyDescent="0.25">
      <c r="A245" t="s">
        <v>14</v>
      </c>
      <c r="B245" t="s">
        <v>100</v>
      </c>
      <c r="C245" s="1">
        <v>0.301225605702163</v>
      </c>
    </row>
    <row r="246" spans="1:3" x14ac:dyDescent="0.25">
      <c r="A246" t="s">
        <v>14</v>
      </c>
      <c r="B246" t="s">
        <v>101</v>
      </c>
      <c r="C246" s="1">
        <v>0.298196781930404</v>
      </c>
    </row>
    <row r="247" spans="1:3" x14ac:dyDescent="0.25">
      <c r="A247" t="s">
        <v>14</v>
      </c>
      <c r="B247" t="s">
        <v>102</v>
      </c>
      <c r="C247" s="1">
        <v>0.30743713588364902</v>
      </c>
    </row>
    <row r="248" spans="1:3" x14ac:dyDescent="0.25">
      <c r="A248" t="s">
        <v>14</v>
      </c>
      <c r="B248" t="s">
        <v>103</v>
      </c>
      <c r="C248" s="1">
        <v>0.296204570130911</v>
      </c>
    </row>
    <row r="249" spans="1:3" x14ac:dyDescent="0.25">
      <c r="A249" t="s">
        <v>15</v>
      </c>
      <c r="B249" t="s">
        <v>105</v>
      </c>
      <c r="C249" s="1">
        <v>0.32778517482388903</v>
      </c>
    </row>
    <row r="250" spans="1:3" x14ac:dyDescent="0.25">
      <c r="A250" t="s">
        <v>15</v>
      </c>
      <c r="B250" t="s">
        <v>22</v>
      </c>
      <c r="C250" s="1">
        <v>0.30772820058091199</v>
      </c>
    </row>
    <row r="251" spans="1:3" x14ac:dyDescent="0.25">
      <c r="A251" t="s">
        <v>15</v>
      </c>
      <c r="B251" t="s">
        <v>23</v>
      </c>
      <c r="C251" s="1">
        <v>0.31720740342897902</v>
      </c>
    </row>
    <row r="252" spans="1:3" x14ac:dyDescent="0.25">
      <c r="A252" t="s">
        <v>15</v>
      </c>
      <c r="B252" t="s">
        <v>38</v>
      </c>
      <c r="C252" s="1">
        <v>0.31925295929366099</v>
      </c>
    </row>
    <row r="253" spans="1:3" x14ac:dyDescent="0.25">
      <c r="A253" t="s">
        <v>15</v>
      </c>
      <c r="B253" t="s">
        <v>41</v>
      </c>
      <c r="C253" s="1">
        <v>0.32784893850651797</v>
      </c>
    </row>
    <row r="254" spans="1:3" x14ac:dyDescent="0.25">
      <c r="A254" t="s">
        <v>15</v>
      </c>
      <c r="B254" t="s">
        <v>106</v>
      </c>
      <c r="C254" s="1">
        <v>0.33193138554641</v>
      </c>
    </row>
    <row r="255" spans="1:3" x14ac:dyDescent="0.25">
      <c r="A255" t="s">
        <v>15</v>
      </c>
      <c r="B255" t="s">
        <v>109</v>
      </c>
      <c r="C255" s="1">
        <v>0.32340591354338699</v>
      </c>
    </row>
    <row r="256" spans="1:3" x14ac:dyDescent="0.25">
      <c r="A256" t="s">
        <v>15</v>
      </c>
      <c r="B256" t="s">
        <v>46</v>
      </c>
      <c r="C256" s="1">
        <v>0.341116156060146</v>
      </c>
    </row>
    <row r="257" spans="1:3" x14ac:dyDescent="0.25">
      <c r="A257" t="s">
        <v>15</v>
      </c>
      <c r="B257" t="s">
        <v>110</v>
      </c>
      <c r="C257" s="1">
        <v>0.345365338184349</v>
      </c>
    </row>
    <row r="258" spans="1:3" x14ac:dyDescent="0.25">
      <c r="A258" t="s">
        <v>15</v>
      </c>
      <c r="B258" t="s">
        <v>107</v>
      </c>
      <c r="C258" s="1">
        <v>0.33029626603547801</v>
      </c>
    </row>
    <row r="259" spans="1:3" x14ac:dyDescent="0.25">
      <c r="A259" t="s">
        <v>15</v>
      </c>
      <c r="B259" t="s">
        <v>71</v>
      </c>
      <c r="C259" s="1">
        <v>0.30880513389152298</v>
      </c>
    </row>
    <row r="260" spans="1:3" x14ac:dyDescent="0.25">
      <c r="A260" t="s">
        <v>15</v>
      </c>
      <c r="B260" t="s">
        <v>79</v>
      </c>
      <c r="C260" s="1">
        <v>0.334141372001103</v>
      </c>
    </row>
    <row r="261" spans="1:3" x14ac:dyDescent="0.25">
      <c r="A261" t="s">
        <v>15</v>
      </c>
      <c r="B261" t="s">
        <v>108</v>
      </c>
      <c r="C261" s="1">
        <v>0.32547370753340898</v>
      </c>
    </row>
    <row r="262" spans="1:3" x14ac:dyDescent="0.25">
      <c r="A262" t="s">
        <v>15</v>
      </c>
      <c r="B262" t="s">
        <v>83</v>
      </c>
      <c r="C262" s="1">
        <v>0.29623477569380902</v>
      </c>
    </row>
    <row r="263" spans="1:3" x14ac:dyDescent="0.25">
      <c r="A263" t="s">
        <v>15</v>
      </c>
      <c r="B263" t="s">
        <v>90</v>
      </c>
      <c r="C263" s="1">
        <v>0.30291858076139599</v>
      </c>
    </row>
    <row r="264" spans="1:3" x14ac:dyDescent="0.25">
      <c r="A264" t="s">
        <v>15</v>
      </c>
      <c r="B264" t="s">
        <v>100</v>
      </c>
      <c r="C264" s="1">
        <v>0.31748302914880999</v>
      </c>
    </row>
    <row r="265" spans="1:3" x14ac:dyDescent="0.25">
      <c r="A265" t="s">
        <v>15</v>
      </c>
      <c r="B265" t="s">
        <v>103</v>
      </c>
      <c r="C265" s="1">
        <v>0.31979322669211702</v>
      </c>
    </row>
    <row r="266" spans="1:3" x14ac:dyDescent="0.25">
      <c r="A266" t="s">
        <v>105</v>
      </c>
      <c r="B266" t="s">
        <v>22</v>
      </c>
      <c r="C266" s="1">
        <v>0.30171845173537398</v>
      </c>
    </row>
    <row r="267" spans="1:3" x14ac:dyDescent="0.25">
      <c r="A267" t="s">
        <v>105</v>
      </c>
      <c r="B267" t="s">
        <v>23</v>
      </c>
      <c r="C267" s="1">
        <v>0.30857695491368398</v>
      </c>
    </row>
    <row r="268" spans="1:3" x14ac:dyDescent="0.25">
      <c r="A268" t="s">
        <v>105</v>
      </c>
      <c r="B268" t="s">
        <v>29</v>
      </c>
      <c r="C268" s="1">
        <v>0.310026104489037</v>
      </c>
    </row>
    <row r="269" spans="1:3" x14ac:dyDescent="0.25">
      <c r="A269" t="s">
        <v>105</v>
      </c>
      <c r="B269" t="s">
        <v>38</v>
      </c>
      <c r="C269" s="1">
        <v>0.31313750472059698</v>
      </c>
    </row>
    <row r="270" spans="1:3" x14ac:dyDescent="0.25">
      <c r="A270" t="s">
        <v>105</v>
      </c>
      <c r="B270" t="s">
        <v>40</v>
      </c>
      <c r="C270" s="1">
        <v>0.307539202689742</v>
      </c>
    </row>
    <row r="271" spans="1:3" x14ac:dyDescent="0.25">
      <c r="A271" t="s">
        <v>105</v>
      </c>
      <c r="B271" t="s">
        <v>41</v>
      </c>
      <c r="C271" s="1">
        <v>0.31205737583486998</v>
      </c>
    </row>
    <row r="272" spans="1:3" x14ac:dyDescent="0.25">
      <c r="A272" t="s">
        <v>105</v>
      </c>
      <c r="B272" t="s">
        <v>106</v>
      </c>
      <c r="C272" s="1">
        <v>0.30079461579947597</v>
      </c>
    </row>
    <row r="273" spans="1:3" x14ac:dyDescent="0.25">
      <c r="A273" t="s">
        <v>105</v>
      </c>
      <c r="B273" t="s">
        <v>109</v>
      </c>
      <c r="C273" s="1">
        <v>0.31808481232152802</v>
      </c>
    </row>
    <row r="274" spans="1:3" x14ac:dyDescent="0.25">
      <c r="A274" t="s">
        <v>105</v>
      </c>
      <c r="B274" t="s">
        <v>46</v>
      </c>
      <c r="C274" s="1">
        <v>0.322274824731211</v>
      </c>
    </row>
    <row r="275" spans="1:3" x14ac:dyDescent="0.25">
      <c r="A275" t="s">
        <v>105</v>
      </c>
      <c r="B275" t="s">
        <v>110</v>
      </c>
      <c r="C275" s="1">
        <v>0.31398596483366398</v>
      </c>
    </row>
    <row r="276" spans="1:3" x14ac:dyDescent="0.25">
      <c r="A276" t="s">
        <v>105</v>
      </c>
      <c r="B276" t="s">
        <v>48</v>
      </c>
      <c r="C276" s="1">
        <v>0.29351462623199198</v>
      </c>
    </row>
    <row r="277" spans="1:3" x14ac:dyDescent="0.25">
      <c r="A277" t="s">
        <v>105</v>
      </c>
      <c r="B277" t="s">
        <v>49</v>
      </c>
      <c r="C277" s="1">
        <v>0.29614378010134401</v>
      </c>
    </row>
    <row r="278" spans="1:3" x14ac:dyDescent="0.25">
      <c r="A278" t="s">
        <v>105</v>
      </c>
      <c r="B278" t="s">
        <v>107</v>
      </c>
      <c r="C278" s="1">
        <v>0.31440833434989202</v>
      </c>
    </row>
    <row r="279" spans="1:3" x14ac:dyDescent="0.25">
      <c r="A279" t="s">
        <v>105</v>
      </c>
      <c r="B279" t="s">
        <v>59</v>
      </c>
      <c r="C279" s="1">
        <v>0.28957763884998899</v>
      </c>
    </row>
    <row r="280" spans="1:3" x14ac:dyDescent="0.25">
      <c r="A280" t="s">
        <v>105</v>
      </c>
      <c r="B280" t="s">
        <v>68</v>
      </c>
      <c r="C280" s="1">
        <v>0.29883469204753099</v>
      </c>
    </row>
    <row r="281" spans="1:3" x14ac:dyDescent="0.25">
      <c r="A281" t="s">
        <v>105</v>
      </c>
      <c r="B281" t="s">
        <v>71</v>
      </c>
      <c r="C281" s="1">
        <v>0.306190783944844</v>
      </c>
    </row>
    <row r="282" spans="1:3" x14ac:dyDescent="0.25">
      <c r="A282" t="s">
        <v>105</v>
      </c>
      <c r="B282" t="s">
        <v>74</v>
      </c>
      <c r="C282" s="1">
        <v>0.29317517969539197</v>
      </c>
    </row>
    <row r="283" spans="1:3" x14ac:dyDescent="0.25">
      <c r="A283" t="s">
        <v>105</v>
      </c>
      <c r="B283" t="s">
        <v>75</v>
      </c>
      <c r="C283" s="1">
        <v>0.292924173775924</v>
      </c>
    </row>
    <row r="284" spans="1:3" x14ac:dyDescent="0.25">
      <c r="A284" t="s">
        <v>105</v>
      </c>
      <c r="B284" t="s">
        <v>77</v>
      </c>
      <c r="C284" s="1">
        <v>0.31155438110238798</v>
      </c>
    </row>
    <row r="285" spans="1:3" x14ac:dyDescent="0.25">
      <c r="A285" t="s">
        <v>105</v>
      </c>
      <c r="B285" t="s">
        <v>79</v>
      </c>
      <c r="C285" s="1">
        <v>0.31470738627522299</v>
      </c>
    </row>
    <row r="286" spans="1:3" x14ac:dyDescent="0.25">
      <c r="A286" t="s">
        <v>105</v>
      </c>
      <c r="B286" t="s">
        <v>108</v>
      </c>
      <c r="C286" s="1">
        <v>0.31365982607807502</v>
      </c>
    </row>
    <row r="287" spans="1:3" x14ac:dyDescent="0.25">
      <c r="A287" t="s">
        <v>105</v>
      </c>
      <c r="B287" t="s">
        <v>83</v>
      </c>
      <c r="C287" s="1">
        <v>0.30307730236161901</v>
      </c>
    </row>
    <row r="288" spans="1:3" x14ac:dyDescent="0.25">
      <c r="A288" t="s">
        <v>105</v>
      </c>
      <c r="B288" t="s">
        <v>85</v>
      </c>
      <c r="C288" s="1">
        <v>0.29850867580196899</v>
      </c>
    </row>
    <row r="289" spans="1:3" x14ac:dyDescent="0.25">
      <c r="A289" t="s">
        <v>105</v>
      </c>
      <c r="B289" t="s">
        <v>90</v>
      </c>
      <c r="C289" s="1">
        <v>0.30002998131181702</v>
      </c>
    </row>
    <row r="290" spans="1:3" x14ac:dyDescent="0.25">
      <c r="A290" t="s">
        <v>105</v>
      </c>
      <c r="B290" t="s">
        <v>92</v>
      </c>
      <c r="C290" s="1">
        <v>0.30945004894660499</v>
      </c>
    </row>
    <row r="291" spans="1:3" x14ac:dyDescent="0.25">
      <c r="A291" t="s">
        <v>105</v>
      </c>
      <c r="B291" t="s">
        <v>96</v>
      </c>
      <c r="C291" s="1">
        <v>0.295466416159333</v>
      </c>
    </row>
    <row r="292" spans="1:3" x14ac:dyDescent="0.25">
      <c r="A292" t="s">
        <v>105</v>
      </c>
      <c r="B292" t="s">
        <v>99</v>
      </c>
      <c r="C292" s="1">
        <v>0.29397494692971599</v>
      </c>
    </row>
    <row r="293" spans="1:3" x14ac:dyDescent="0.25">
      <c r="A293" t="s">
        <v>105</v>
      </c>
      <c r="B293" t="s">
        <v>100</v>
      </c>
      <c r="C293" s="1">
        <v>0.31617572848632702</v>
      </c>
    </row>
    <row r="294" spans="1:3" x14ac:dyDescent="0.25">
      <c r="A294" t="s">
        <v>105</v>
      </c>
      <c r="B294" t="s">
        <v>101</v>
      </c>
      <c r="C294" s="1">
        <v>0.293867466438129</v>
      </c>
    </row>
    <row r="295" spans="1:3" x14ac:dyDescent="0.25">
      <c r="A295" t="s">
        <v>105</v>
      </c>
      <c r="B295" t="s">
        <v>102</v>
      </c>
      <c r="C295" s="1">
        <v>0.30673854750426099</v>
      </c>
    </row>
    <row r="296" spans="1:3" x14ac:dyDescent="0.25">
      <c r="A296" t="s">
        <v>105</v>
      </c>
      <c r="B296" t="s">
        <v>103</v>
      </c>
      <c r="C296" s="1">
        <v>0.303338286347893</v>
      </c>
    </row>
    <row r="297" spans="1:3" x14ac:dyDescent="0.25">
      <c r="A297" t="s">
        <v>18</v>
      </c>
      <c r="B297" t="s">
        <v>21</v>
      </c>
      <c r="C297" s="1">
        <v>0.31831760267641701</v>
      </c>
    </row>
    <row r="298" spans="1:3" x14ac:dyDescent="0.25">
      <c r="A298" t="s">
        <v>18</v>
      </c>
      <c r="B298" t="s">
        <v>27</v>
      </c>
      <c r="C298" s="1">
        <v>0.32572394937030802</v>
      </c>
    </row>
    <row r="299" spans="1:3" x14ac:dyDescent="0.25">
      <c r="A299" t="s">
        <v>18</v>
      </c>
      <c r="B299" t="s">
        <v>29</v>
      </c>
      <c r="C299" s="1">
        <v>0.29931444734488499</v>
      </c>
    </row>
    <row r="300" spans="1:3" x14ac:dyDescent="0.25">
      <c r="A300" t="s">
        <v>18</v>
      </c>
      <c r="B300" t="s">
        <v>30</v>
      </c>
      <c r="C300" s="1">
        <v>0.29720064135156898</v>
      </c>
    </row>
    <row r="301" spans="1:3" x14ac:dyDescent="0.25">
      <c r="A301" t="s">
        <v>18</v>
      </c>
      <c r="B301" t="s">
        <v>35</v>
      </c>
      <c r="C301" s="1">
        <v>0.310492182377898</v>
      </c>
    </row>
    <row r="302" spans="1:3" x14ac:dyDescent="0.25">
      <c r="A302" t="s">
        <v>18</v>
      </c>
      <c r="B302" t="s">
        <v>40</v>
      </c>
      <c r="C302" s="1">
        <v>0.30656847698231299</v>
      </c>
    </row>
    <row r="303" spans="1:3" x14ac:dyDescent="0.25">
      <c r="A303" t="s">
        <v>18</v>
      </c>
      <c r="B303" t="s">
        <v>44</v>
      </c>
      <c r="C303" s="1">
        <v>0.29552995724323899</v>
      </c>
    </row>
    <row r="304" spans="1:3" x14ac:dyDescent="0.25">
      <c r="A304" t="s">
        <v>18</v>
      </c>
      <c r="B304" t="s">
        <v>48</v>
      </c>
      <c r="C304" s="1">
        <v>0.30532943791135297</v>
      </c>
    </row>
    <row r="305" spans="1:3" x14ac:dyDescent="0.25">
      <c r="A305" t="s">
        <v>18</v>
      </c>
      <c r="B305" t="s">
        <v>49</v>
      </c>
      <c r="C305" s="1">
        <v>0.30452663095738702</v>
      </c>
    </row>
    <row r="306" spans="1:3" x14ac:dyDescent="0.25">
      <c r="A306" t="s">
        <v>18</v>
      </c>
      <c r="B306" t="s">
        <v>56</v>
      </c>
      <c r="C306" s="1">
        <v>0.31100844569900399</v>
      </c>
    </row>
    <row r="307" spans="1:3" x14ac:dyDescent="0.25">
      <c r="A307" t="s">
        <v>18</v>
      </c>
      <c r="B307" t="s">
        <v>57</v>
      </c>
      <c r="C307" s="1">
        <v>0.29355679564574899</v>
      </c>
    </row>
    <row r="308" spans="1:3" x14ac:dyDescent="0.25">
      <c r="A308" t="s">
        <v>18</v>
      </c>
      <c r="B308" t="s">
        <v>59</v>
      </c>
      <c r="C308" s="1">
        <v>0.31669214202062002</v>
      </c>
    </row>
    <row r="309" spans="1:3" x14ac:dyDescent="0.25">
      <c r="A309" t="s">
        <v>18</v>
      </c>
      <c r="B309" t="s">
        <v>63</v>
      </c>
      <c r="C309" s="1">
        <v>0.31847231378653901</v>
      </c>
    </row>
    <row r="310" spans="1:3" x14ac:dyDescent="0.25">
      <c r="A310" t="s">
        <v>18</v>
      </c>
      <c r="B310" t="s">
        <v>68</v>
      </c>
      <c r="C310" s="1">
        <v>0.31181820716714298</v>
      </c>
    </row>
    <row r="311" spans="1:3" x14ac:dyDescent="0.25">
      <c r="A311" t="s">
        <v>18</v>
      </c>
      <c r="B311" t="s">
        <v>70</v>
      </c>
      <c r="C311" s="1">
        <v>0.32191151225276998</v>
      </c>
    </row>
    <row r="312" spans="1:3" x14ac:dyDescent="0.25">
      <c r="A312" t="s">
        <v>18</v>
      </c>
      <c r="B312" t="s">
        <v>71</v>
      </c>
      <c r="C312" s="1">
        <v>0.28980703513006401</v>
      </c>
    </row>
    <row r="313" spans="1:3" x14ac:dyDescent="0.25">
      <c r="A313" t="s">
        <v>18</v>
      </c>
      <c r="B313" t="s">
        <v>74</v>
      </c>
      <c r="C313" s="1">
        <v>0.29512804063906001</v>
      </c>
    </row>
    <row r="314" spans="1:3" x14ac:dyDescent="0.25">
      <c r="A314" t="s">
        <v>18</v>
      </c>
      <c r="B314" t="s">
        <v>104</v>
      </c>
      <c r="C314" s="1">
        <v>0.29046122696920301</v>
      </c>
    </row>
    <row r="315" spans="1:3" x14ac:dyDescent="0.25">
      <c r="A315" t="s">
        <v>18</v>
      </c>
      <c r="B315" t="s">
        <v>75</v>
      </c>
      <c r="C315" s="1">
        <v>0.31220076966960802</v>
      </c>
    </row>
    <row r="316" spans="1:3" x14ac:dyDescent="0.25">
      <c r="A316" t="s">
        <v>18</v>
      </c>
      <c r="B316" t="s">
        <v>77</v>
      </c>
      <c r="C316" s="1">
        <v>0.29288546958866901</v>
      </c>
    </row>
    <row r="317" spans="1:3" x14ac:dyDescent="0.25">
      <c r="A317" t="s">
        <v>18</v>
      </c>
      <c r="B317" t="s">
        <v>81</v>
      </c>
      <c r="C317" s="1">
        <v>0.289585893526704</v>
      </c>
    </row>
    <row r="318" spans="1:3" x14ac:dyDescent="0.25">
      <c r="A318" t="s">
        <v>18</v>
      </c>
      <c r="B318" t="s">
        <v>83</v>
      </c>
      <c r="C318" s="1">
        <v>0.29057266364166401</v>
      </c>
    </row>
    <row r="319" spans="1:3" x14ac:dyDescent="0.25">
      <c r="A319" t="s">
        <v>18</v>
      </c>
      <c r="B319" t="s">
        <v>85</v>
      </c>
      <c r="C319" s="1">
        <v>0.304428397417842</v>
      </c>
    </row>
    <row r="320" spans="1:3" x14ac:dyDescent="0.25">
      <c r="A320" t="s">
        <v>18</v>
      </c>
      <c r="B320" t="s">
        <v>88</v>
      </c>
      <c r="C320" s="1">
        <v>0.30294028999394501</v>
      </c>
    </row>
    <row r="321" spans="1:3" x14ac:dyDescent="0.25">
      <c r="A321" t="s">
        <v>18</v>
      </c>
      <c r="B321" t="s">
        <v>97</v>
      </c>
      <c r="C321" s="1">
        <v>0.31746666081660802</v>
      </c>
    </row>
    <row r="322" spans="1:3" x14ac:dyDescent="0.25">
      <c r="A322" t="s">
        <v>18</v>
      </c>
      <c r="B322" t="s">
        <v>99</v>
      </c>
      <c r="C322" s="1">
        <v>0.30072003025276001</v>
      </c>
    </row>
    <row r="323" spans="1:3" x14ac:dyDescent="0.25">
      <c r="A323" t="s">
        <v>18</v>
      </c>
      <c r="B323" t="s">
        <v>101</v>
      </c>
      <c r="C323" s="1">
        <v>0.30782244592583902</v>
      </c>
    </row>
    <row r="324" spans="1:3" x14ac:dyDescent="0.25">
      <c r="A324" t="s">
        <v>18</v>
      </c>
      <c r="B324" t="s">
        <v>102</v>
      </c>
      <c r="C324" s="1">
        <v>0.30624818343084198</v>
      </c>
    </row>
    <row r="325" spans="1:3" x14ac:dyDescent="0.25">
      <c r="A325" t="s">
        <v>18</v>
      </c>
      <c r="B325" t="s">
        <v>103</v>
      </c>
      <c r="C325" s="1">
        <v>0.29071788889466998</v>
      </c>
    </row>
    <row r="326" spans="1:3" x14ac:dyDescent="0.25">
      <c r="A326" t="s">
        <v>21</v>
      </c>
      <c r="B326" t="s">
        <v>27</v>
      </c>
      <c r="C326" s="1">
        <v>0.32247828007514501</v>
      </c>
    </row>
    <row r="327" spans="1:3" x14ac:dyDescent="0.25">
      <c r="A327" t="s">
        <v>21</v>
      </c>
      <c r="B327" t="s">
        <v>29</v>
      </c>
      <c r="C327" s="1">
        <v>0.30372977279058699</v>
      </c>
    </row>
    <row r="328" spans="1:3" x14ac:dyDescent="0.25">
      <c r="A328" t="s">
        <v>21</v>
      </c>
      <c r="B328" t="s">
        <v>30</v>
      </c>
      <c r="C328" s="1">
        <v>0.31325029825476702</v>
      </c>
    </row>
    <row r="329" spans="1:3" x14ac:dyDescent="0.25">
      <c r="A329" t="s">
        <v>21</v>
      </c>
      <c r="B329" t="s">
        <v>35</v>
      </c>
      <c r="C329" s="1">
        <v>0.30876232023150302</v>
      </c>
    </row>
    <row r="330" spans="1:3" x14ac:dyDescent="0.25">
      <c r="A330" t="s">
        <v>21</v>
      </c>
      <c r="B330" t="s">
        <v>40</v>
      </c>
      <c r="C330" s="1">
        <v>0.30519123990546498</v>
      </c>
    </row>
    <row r="331" spans="1:3" x14ac:dyDescent="0.25">
      <c r="A331" t="s">
        <v>21</v>
      </c>
      <c r="B331" t="s">
        <v>44</v>
      </c>
      <c r="C331" s="1">
        <v>0.30565858442557498</v>
      </c>
    </row>
    <row r="332" spans="1:3" x14ac:dyDescent="0.25">
      <c r="A332" t="s">
        <v>21</v>
      </c>
      <c r="B332" t="s">
        <v>48</v>
      </c>
      <c r="C332" s="1">
        <v>0.31107996417720701</v>
      </c>
    </row>
    <row r="333" spans="1:3" x14ac:dyDescent="0.25">
      <c r="A333" t="s">
        <v>21</v>
      </c>
      <c r="B333" t="s">
        <v>49</v>
      </c>
      <c r="C333" s="1">
        <v>0.30944138238274899</v>
      </c>
    </row>
    <row r="334" spans="1:3" x14ac:dyDescent="0.25">
      <c r="A334" t="s">
        <v>21</v>
      </c>
      <c r="B334" t="s">
        <v>56</v>
      </c>
      <c r="C334" s="1">
        <v>0.30250978296453701</v>
      </c>
    </row>
    <row r="335" spans="1:3" x14ac:dyDescent="0.25">
      <c r="A335" t="s">
        <v>21</v>
      </c>
      <c r="B335" t="s">
        <v>57</v>
      </c>
      <c r="C335" s="1">
        <v>0.30757453075365898</v>
      </c>
    </row>
    <row r="336" spans="1:3" x14ac:dyDescent="0.25">
      <c r="A336" t="s">
        <v>21</v>
      </c>
      <c r="B336" t="s">
        <v>59</v>
      </c>
      <c r="C336" s="1">
        <v>0.32102050705039697</v>
      </c>
    </row>
    <row r="337" spans="1:3" x14ac:dyDescent="0.25">
      <c r="A337" t="s">
        <v>21</v>
      </c>
      <c r="B337" t="s">
        <v>63</v>
      </c>
      <c r="C337" s="1">
        <v>0.31399560372360102</v>
      </c>
    </row>
    <row r="338" spans="1:3" x14ac:dyDescent="0.25">
      <c r="A338" t="s">
        <v>21</v>
      </c>
      <c r="B338" t="s">
        <v>68</v>
      </c>
      <c r="C338" s="1">
        <v>0.30824437124043502</v>
      </c>
    </row>
    <row r="339" spans="1:3" x14ac:dyDescent="0.25">
      <c r="A339" t="s">
        <v>21</v>
      </c>
      <c r="B339" t="s">
        <v>70</v>
      </c>
      <c r="C339" s="1">
        <v>0.32268739820369502</v>
      </c>
    </row>
    <row r="340" spans="1:3" x14ac:dyDescent="0.25">
      <c r="A340" t="s">
        <v>21</v>
      </c>
      <c r="B340" t="s">
        <v>71</v>
      </c>
      <c r="C340" s="1">
        <v>0.30012939005293898</v>
      </c>
    </row>
    <row r="341" spans="1:3" x14ac:dyDescent="0.25">
      <c r="A341" t="s">
        <v>21</v>
      </c>
      <c r="B341" t="s">
        <v>74</v>
      </c>
      <c r="C341" s="1">
        <v>0.29734154459510398</v>
      </c>
    </row>
    <row r="342" spans="1:3" x14ac:dyDescent="0.25">
      <c r="A342" t="s">
        <v>21</v>
      </c>
      <c r="B342" t="s">
        <v>104</v>
      </c>
      <c r="C342" s="1">
        <v>0.31259227766846698</v>
      </c>
    </row>
    <row r="343" spans="1:3" x14ac:dyDescent="0.25">
      <c r="A343" t="s">
        <v>21</v>
      </c>
      <c r="B343" t="s">
        <v>75</v>
      </c>
      <c r="C343" s="1">
        <v>0.31615299822144999</v>
      </c>
    </row>
    <row r="344" spans="1:3" x14ac:dyDescent="0.25">
      <c r="A344" t="s">
        <v>21</v>
      </c>
      <c r="B344" t="s">
        <v>77</v>
      </c>
      <c r="C344" s="1">
        <v>0.298303017412687</v>
      </c>
    </row>
    <row r="345" spans="1:3" x14ac:dyDescent="0.25">
      <c r="A345" t="s">
        <v>21</v>
      </c>
      <c r="B345" t="s">
        <v>81</v>
      </c>
      <c r="C345" s="1">
        <v>0.31324433168528698</v>
      </c>
    </row>
    <row r="346" spans="1:3" x14ac:dyDescent="0.25">
      <c r="A346" t="s">
        <v>21</v>
      </c>
      <c r="B346" t="s">
        <v>83</v>
      </c>
      <c r="C346" s="1">
        <v>0.29737259269788502</v>
      </c>
    </row>
    <row r="347" spans="1:3" x14ac:dyDescent="0.25">
      <c r="A347" t="s">
        <v>21</v>
      </c>
      <c r="B347" t="s">
        <v>85</v>
      </c>
      <c r="C347" s="1">
        <v>0.30801588212459002</v>
      </c>
    </row>
    <row r="348" spans="1:3" x14ac:dyDescent="0.25">
      <c r="A348" t="s">
        <v>21</v>
      </c>
      <c r="B348" t="s">
        <v>88</v>
      </c>
      <c r="C348" s="1">
        <v>0.32088002726146603</v>
      </c>
    </row>
    <row r="349" spans="1:3" x14ac:dyDescent="0.25">
      <c r="A349" t="s">
        <v>21</v>
      </c>
      <c r="B349" t="s">
        <v>90</v>
      </c>
      <c r="C349" s="1">
        <v>0.29082574831177399</v>
      </c>
    </row>
    <row r="350" spans="1:3" x14ac:dyDescent="0.25">
      <c r="A350" t="s">
        <v>21</v>
      </c>
      <c r="B350" t="s">
        <v>92</v>
      </c>
      <c r="C350" s="1">
        <v>0.29859425499952602</v>
      </c>
    </row>
    <row r="351" spans="1:3" x14ac:dyDescent="0.25">
      <c r="A351" t="s">
        <v>21</v>
      </c>
      <c r="B351" t="s">
        <v>96</v>
      </c>
      <c r="C351" s="1">
        <v>0.29747821706120298</v>
      </c>
    </row>
    <row r="352" spans="1:3" x14ac:dyDescent="0.25">
      <c r="A352" t="s">
        <v>21</v>
      </c>
      <c r="B352" t="s">
        <v>97</v>
      </c>
      <c r="C352" s="1">
        <v>0.31727451613218899</v>
      </c>
    </row>
    <row r="353" spans="1:3" x14ac:dyDescent="0.25">
      <c r="A353" t="s">
        <v>21</v>
      </c>
      <c r="B353" t="s">
        <v>98</v>
      </c>
      <c r="C353" s="1">
        <v>0.30228420783606103</v>
      </c>
    </row>
    <row r="354" spans="1:3" x14ac:dyDescent="0.25">
      <c r="A354" t="s">
        <v>21</v>
      </c>
      <c r="B354" t="s">
        <v>99</v>
      </c>
      <c r="C354" s="1">
        <v>0.29990820775391203</v>
      </c>
    </row>
    <row r="355" spans="1:3" x14ac:dyDescent="0.25">
      <c r="A355" t="s">
        <v>21</v>
      </c>
      <c r="B355" t="s">
        <v>101</v>
      </c>
      <c r="C355" s="1">
        <v>0.30918280409259502</v>
      </c>
    </row>
    <row r="356" spans="1:3" x14ac:dyDescent="0.25">
      <c r="A356" t="s">
        <v>21</v>
      </c>
      <c r="B356" t="s">
        <v>102</v>
      </c>
      <c r="C356" s="1">
        <v>0.30816443675127098</v>
      </c>
    </row>
    <row r="357" spans="1:3" x14ac:dyDescent="0.25">
      <c r="A357" t="s">
        <v>21</v>
      </c>
      <c r="B357" t="s">
        <v>103</v>
      </c>
      <c r="C357" s="1">
        <v>0.29185612736195499</v>
      </c>
    </row>
    <row r="358" spans="1:3" x14ac:dyDescent="0.25">
      <c r="A358" t="s">
        <v>22</v>
      </c>
      <c r="B358" t="s">
        <v>27</v>
      </c>
      <c r="C358" s="1">
        <v>0.29814837425969098</v>
      </c>
    </row>
    <row r="359" spans="1:3" x14ac:dyDescent="0.25">
      <c r="A359" t="s">
        <v>22</v>
      </c>
      <c r="B359" t="s">
        <v>29</v>
      </c>
      <c r="C359" s="1">
        <v>0.291832672799273</v>
      </c>
    </row>
    <row r="360" spans="1:3" x14ac:dyDescent="0.25">
      <c r="A360" t="s">
        <v>22</v>
      </c>
      <c r="B360" t="s">
        <v>35</v>
      </c>
      <c r="C360" s="1">
        <v>0.302296730368869</v>
      </c>
    </row>
    <row r="361" spans="1:3" x14ac:dyDescent="0.25">
      <c r="A361" t="s">
        <v>22</v>
      </c>
      <c r="B361" t="s">
        <v>38</v>
      </c>
      <c r="C361" s="1">
        <v>0.30862649426584798</v>
      </c>
    </row>
    <row r="362" spans="1:3" x14ac:dyDescent="0.25">
      <c r="A362" t="s">
        <v>22</v>
      </c>
      <c r="B362" t="s">
        <v>40</v>
      </c>
      <c r="C362" s="1">
        <v>0.30600162284277599</v>
      </c>
    </row>
    <row r="363" spans="1:3" x14ac:dyDescent="0.25">
      <c r="A363" t="s">
        <v>22</v>
      </c>
      <c r="B363" t="s">
        <v>41</v>
      </c>
      <c r="C363" s="1">
        <v>0.29710485715058998</v>
      </c>
    </row>
    <row r="364" spans="1:3" x14ac:dyDescent="0.25">
      <c r="A364" t="s">
        <v>22</v>
      </c>
      <c r="B364" t="s">
        <v>106</v>
      </c>
      <c r="C364" s="1">
        <v>0.30832679501337501</v>
      </c>
    </row>
    <row r="365" spans="1:3" x14ac:dyDescent="0.25">
      <c r="A365" t="s">
        <v>22</v>
      </c>
      <c r="B365" t="s">
        <v>109</v>
      </c>
      <c r="C365" s="1">
        <v>0.29098609595596298</v>
      </c>
    </row>
    <row r="366" spans="1:3" x14ac:dyDescent="0.25">
      <c r="A366" t="s">
        <v>22</v>
      </c>
      <c r="B366" t="s">
        <v>44</v>
      </c>
      <c r="C366" s="1">
        <v>0.298727977494886</v>
      </c>
    </row>
    <row r="367" spans="1:3" x14ac:dyDescent="0.25">
      <c r="A367" t="s">
        <v>22</v>
      </c>
      <c r="B367" t="s">
        <v>46</v>
      </c>
      <c r="C367" s="1">
        <v>0.29248539133670498</v>
      </c>
    </row>
    <row r="368" spans="1:3" x14ac:dyDescent="0.25">
      <c r="A368" t="s">
        <v>22</v>
      </c>
      <c r="B368" t="s">
        <v>49</v>
      </c>
      <c r="C368" s="1">
        <v>0.30883444650173503</v>
      </c>
    </row>
    <row r="369" spans="1:3" x14ac:dyDescent="0.25">
      <c r="A369" t="s">
        <v>22</v>
      </c>
      <c r="B369" t="s">
        <v>107</v>
      </c>
      <c r="C369" s="1">
        <v>0.30265065848946399</v>
      </c>
    </row>
    <row r="370" spans="1:3" x14ac:dyDescent="0.25">
      <c r="A370" t="s">
        <v>22</v>
      </c>
      <c r="B370" t="s">
        <v>59</v>
      </c>
      <c r="C370" s="1">
        <v>0.30479272816242198</v>
      </c>
    </row>
    <row r="371" spans="1:3" x14ac:dyDescent="0.25">
      <c r="A371" t="s">
        <v>22</v>
      </c>
      <c r="B371" t="s">
        <v>70</v>
      </c>
      <c r="C371" s="1">
        <v>0.30877698822859001</v>
      </c>
    </row>
    <row r="372" spans="1:3" x14ac:dyDescent="0.25">
      <c r="A372" t="s">
        <v>22</v>
      </c>
      <c r="B372" t="s">
        <v>74</v>
      </c>
      <c r="C372" s="1">
        <v>0.31248079191695899</v>
      </c>
    </row>
    <row r="373" spans="1:3" x14ac:dyDescent="0.25">
      <c r="A373" t="s">
        <v>22</v>
      </c>
      <c r="B373" t="s">
        <v>75</v>
      </c>
      <c r="C373" s="1">
        <v>0.30463397513486101</v>
      </c>
    </row>
    <row r="374" spans="1:3" x14ac:dyDescent="0.25">
      <c r="A374" t="s">
        <v>22</v>
      </c>
      <c r="B374" t="s">
        <v>77</v>
      </c>
      <c r="C374" s="1">
        <v>0.30092926975963102</v>
      </c>
    </row>
    <row r="375" spans="1:3" x14ac:dyDescent="0.25">
      <c r="A375" t="s">
        <v>22</v>
      </c>
      <c r="B375" t="s">
        <v>79</v>
      </c>
      <c r="C375" s="1">
        <v>0.314241120562469</v>
      </c>
    </row>
    <row r="376" spans="1:3" x14ac:dyDescent="0.25">
      <c r="A376" t="s">
        <v>22</v>
      </c>
      <c r="B376" t="s">
        <v>108</v>
      </c>
      <c r="C376" s="1">
        <v>0.303436926358715</v>
      </c>
    </row>
    <row r="377" spans="1:3" x14ac:dyDescent="0.25">
      <c r="A377" t="s">
        <v>22</v>
      </c>
      <c r="B377" t="s">
        <v>83</v>
      </c>
      <c r="C377" s="1">
        <v>0.30109521865768002</v>
      </c>
    </row>
    <row r="378" spans="1:3" x14ac:dyDescent="0.25">
      <c r="A378" t="s">
        <v>22</v>
      </c>
      <c r="B378" t="s">
        <v>85</v>
      </c>
      <c r="C378" s="1">
        <v>0.31163400420529103</v>
      </c>
    </row>
    <row r="379" spans="1:3" x14ac:dyDescent="0.25">
      <c r="A379" t="s">
        <v>22</v>
      </c>
      <c r="B379" t="s">
        <v>90</v>
      </c>
      <c r="C379" s="1">
        <v>0.291193968854772</v>
      </c>
    </row>
    <row r="380" spans="1:3" x14ac:dyDescent="0.25">
      <c r="A380" t="s">
        <v>22</v>
      </c>
      <c r="B380" t="s">
        <v>96</v>
      </c>
      <c r="C380" s="1">
        <v>0.28975639025738598</v>
      </c>
    </row>
    <row r="381" spans="1:3" x14ac:dyDescent="0.25">
      <c r="A381" t="s">
        <v>22</v>
      </c>
      <c r="B381" t="s">
        <v>97</v>
      </c>
      <c r="C381" s="1">
        <v>0.30359292897701201</v>
      </c>
    </row>
    <row r="382" spans="1:3" x14ac:dyDescent="0.25">
      <c r="A382" t="s">
        <v>22</v>
      </c>
      <c r="B382" t="s">
        <v>99</v>
      </c>
      <c r="C382" s="1">
        <v>0.30061345060304101</v>
      </c>
    </row>
    <row r="383" spans="1:3" x14ac:dyDescent="0.25">
      <c r="A383" t="s">
        <v>22</v>
      </c>
      <c r="B383" t="s">
        <v>102</v>
      </c>
      <c r="C383" s="1">
        <v>0.29956398875775397</v>
      </c>
    </row>
    <row r="384" spans="1:3" x14ac:dyDescent="0.25">
      <c r="A384" t="s">
        <v>22</v>
      </c>
      <c r="B384" t="s">
        <v>103</v>
      </c>
      <c r="C384" s="1">
        <v>0.29610161845841398</v>
      </c>
    </row>
    <row r="385" spans="1:3" x14ac:dyDescent="0.25">
      <c r="A385" t="s">
        <v>23</v>
      </c>
      <c r="B385" t="s">
        <v>41</v>
      </c>
      <c r="C385" s="1">
        <v>0.30028948628993102</v>
      </c>
    </row>
    <row r="386" spans="1:3" x14ac:dyDescent="0.25">
      <c r="A386" t="s">
        <v>23</v>
      </c>
      <c r="B386" t="s">
        <v>106</v>
      </c>
      <c r="C386" s="1">
        <v>0.30380564536122701</v>
      </c>
    </row>
    <row r="387" spans="1:3" x14ac:dyDescent="0.25">
      <c r="A387" t="s">
        <v>23</v>
      </c>
      <c r="B387" t="s">
        <v>109</v>
      </c>
      <c r="C387" s="1">
        <v>0.294019627340045</v>
      </c>
    </row>
    <row r="388" spans="1:3" x14ac:dyDescent="0.25">
      <c r="A388" t="s">
        <v>23</v>
      </c>
      <c r="B388" t="s">
        <v>46</v>
      </c>
      <c r="C388" s="1">
        <v>0.30508060774047302</v>
      </c>
    </row>
    <row r="389" spans="1:3" x14ac:dyDescent="0.25">
      <c r="A389" t="s">
        <v>23</v>
      </c>
      <c r="B389" t="s">
        <v>110</v>
      </c>
      <c r="C389" s="1">
        <v>0.30973965895872002</v>
      </c>
    </row>
    <row r="390" spans="1:3" x14ac:dyDescent="0.25">
      <c r="A390" t="s">
        <v>23</v>
      </c>
      <c r="B390" t="s">
        <v>107</v>
      </c>
      <c r="C390" s="1">
        <v>0.30119438240988999</v>
      </c>
    </row>
    <row r="391" spans="1:3" x14ac:dyDescent="0.25">
      <c r="A391" t="s">
        <v>23</v>
      </c>
      <c r="B391" t="s">
        <v>71</v>
      </c>
      <c r="C391" s="1">
        <v>0.30559452972454099</v>
      </c>
    </row>
    <row r="392" spans="1:3" x14ac:dyDescent="0.25">
      <c r="A392" t="s">
        <v>23</v>
      </c>
      <c r="B392" t="s">
        <v>79</v>
      </c>
      <c r="C392" s="1">
        <v>0.30156839104363198</v>
      </c>
    </row>
    <row r="393" spans="1:3" x14ac:dyDescent="0.25">
      <c r="A393" t="s">
        <v>23</v>
      </c>
      <c r="B393" t="s">
        <v>108</v>
      </c>
      <c r="C393" s="1">
        <v>0.29847733655847902</v>
      </c>
    </row>
    <row r="394" spans="1:3" x14ac:dyDescent="0.25">
      <c r="A394" t="s">
        <v>23</v>
      </c>
      <c r="B394" t="s">
        <v>90</v>
      </c>
      <c r="C394" s="1">
        <v>0.29336076066570199</v>
      </c>
    </row>
    <row r="395" spans="1:3" x14ac:dyDescent="0.25">
      <c r="A395" t="s">
        <v>23</v>
      </c>
      <c r="B395" t="s">
        <v>103</v>
      </c>
      <c r="C395" s="1">
        <v>0.309813688493636</v>
      </c>
    </row>
    <row r="396" spans="1:3" x14ac:dyDescent="0.25">
      <c r="A396" t="s">
        <v>27</v>
      </c>
      <c r="B396" t="s">
        <v>29</v>
      </c>
      <c r="C396" s="1">
        <v>0.321698652480917</v>
      </c>
    </row>
    <row r="397" spans="1:3" x14ac:dyDescent="0.25">
      <c r="A397" t="s">
        <v>27</v>
      </c>
      <c r="B397" t="s">
        <v>30</v>
      </c>
      <c r="C397" s="1">
        <v>0.322112898266603</v>
      </c>
    </row>
    <row r="398" spans="1:3" x14ac:dyDescent="0.25">
      <c r="A398" t="s">
        <v>27</v>
      </c>
      <c r="B398" t="s">
        <v>35</v>
      </c>
      <c r="C398" s="1">
        <v>0.31790766889111099</v>
      </c>
    </row>
    <row r="399" spans="1:3" x14ac:dyDescent="0.25">
      <c r="A399" t="s">
        <v>27</v>
      </c>
      <c r="B399" t="s">
        <v>40</v>
      </c>
      <c r="C399" s="1">
        <v>0.32031324203538503</v>
      </c>
    </row>
    <row r="400" spans="1:3" x14ac:dyDescent="0.25">
      <c r="A400" t="s">
        <v>27</v>
      </c>
      <c r="B400" t="s">
        <v>41</v>
      </c>
      <c r="C400" s="1">
        <v>0.29994602566678802</v>
      </c>
    </row>
    <row r="401" spans="1:3" x14ac:dyDescent="0.25">
      <c r="A401" t="s">
        <v>27</v>
      </c>
      <c r="B401" t="s">
        <v>44</v>
      </c>
      <c r="C401" s="1">
        <v>0.317942295196806</v>
      </c>
    </row>
    <row r="402" spans="1:3" x14ac:dyDescent="0.25">
      <c r="A402" t="s">
        <v>27</v>
      </c>
      <c r="B402" t="s">
        <v>48</v>
      </c>
      <c r="C402" s="1">
        <v>0.32477646690921302</v>
      </c>
    </row>
    <row r="403" spans="1:3" x14ac:dyDescent="0.25">
      <c r="A403" t="s">
        <v>27</v>
      </c>
      <c r="B403" t="s">
        <v>49</v>
      </c>
      <c r="C403" s="1">
        <v>0.32082163673636599</v>
      </c>
    </row>
    <row r="404" spans="1:3" x14ac:dyDescent="0.25">
      <c r="A404" t="s">
        <v>27</v>
      </c>
      <c r="B404" t="s">
        <v>56</v>
      </c>
      <c r="C404" s="1">
        <v>0.32262170526293998</v>
      </c>
    </row>
    <row r="405" spans="1:3" x14ac:dyDescent="0.25">
      <c r="A405" t="s">
        <v>27</v>
      </c>
      <c r="B405" t="s">
        <v>57</v>
      </c>
      <c r="C405" s="1">
        <v>0.31815321136068703</v>
      </c>
    </row>
    <row r="406" spans="1:3" x14ac:dyDescent="0.25">
      <c r="A406" t="s">
        <v>27</v>
      </c>
      <c r="B406" t="s">
        <v>59</v>
      </c>
      <c r="C406" s="1">
        <v>0.32605575734154002</v>
      </c>
    </row>
    <row r="407" spans="1:3" x14ac:dyDescent="0.25">
      <c r="A407" t="s">
        <v>27</v>
      </c>
      <c r="B407" t="s">
        <v>63</v>
      </c>
      <c r="C407" s="1">
        <v>0.32692417505476501</v>
      </c>
    </row>
    <row r="408" spans="1:3" x14ac:dyDescent="0.25">
      <c r="A408" t="s">
        <v>27</v>
      </c>
      <c r="B408" t="s">
        <v>68</v>
      </c>
      <c r="C408" s="1">
        <v>0.32304111428119597</v>
      </c>
    </row>
    <row r="409" spans="1:3" x14ac:dyDescent="0.25">
      <c r="A409" t="s">
        <v>27</v>
      </c>
      <c r="B409" t="s">
        <v>70</v>
      </c>
      <c r="C409" s="1">
        <v>0.32211539101263498</v>
      </c>
    </row>
    <row r="410" spans="1:3" x14ac:dyDescent="0.25">
      <c r="A410" t="s">
        <v>27</v>
      </c>
      <c r="B410" t="s">
        <v>71</v>
      </c>
      <c r="C410" s="1">
        <v>0.31500305491229302</v>
      </c>
    </row>
    <row r="411" spans="1:3" x14ac:dyDescent="0.25">
      <c r="A411" t="s">
        <v>27</v>
      </c>
      <c r="B411" t="s">
        <v>74</v>
      </c>
      <c r="C411" s="1">
        <v>0.31448007363418601</v>
      </c>
    </row>
    <row r="412" spans="1:3" x14ac:dyDescent="0.25">
      <c r="A412" t="s">
        <v>27</v>
      </c>
      <c r="B412" t="s">
        <v>104</v>
      </c>
      <c r="C412" s="1">
        <v>0.31603612337016201</v>
      </c>
    </row>
    <row r="413" spans="1:3" x14ac:dyDescent="0.25">
      <c r="A413" t="s">
        <v>27</v>
      </c>
      <c r="B413" t="s">
        <v>75</v>
      </c>
      <c r="C413" s="1">
        <v>0.32594553432285001</v>
      </c>
    </row>
    <row r="414" spans="1:3" x14ac:dyDescent="0.25">
      <c r="A414" t="s">
        <v>27</v>
      </c>
      <c r="B414" t="s">
        <v>77</v>
      </c>
      <c r="C414" s="1">
        <v>0.31892359541794901</v>
      </c>
    </row>
    <row r="415" spans="1:3" x14ac:dyDescent="0.25">
      <c r="A415" t="s">
        <v>27</v>
      </c>
      <c r="B415" t="s">
        <v>81</v>
      </c>
      <c r="C415" s="1">
        <v>0.31794653570327103</v>
      </c>
    </row>
    <row r="416" spans="1:3" x14ac:dyDescent="0.25">
      <c r="A416" t="s">
        <v>27</v>
      </c>
      <c r="B416" t="s">
        <v>83</v>
      </c>
      <c r="C416" s="1">
        <v>0.31661368608010099</v>
      </c>
    </row>
    <row r="417" spans="1:3" x14ac:dyDescent="0.25">
      <c r="A417" t="s">
        <v>27</v>
      </c>
      <c r="B417" t="s">
        <v>85</v>
      </c>
      <c r="C417" s="1">
        <v>0.32337298125686098</v>
      </c>
    </row>
    <row r="418" spans="1:3" x14ac:dyDescent="0.25">
      <c r="A418" t="s">
        <v>27</v>
      </c>
      <c r="B418" t="s">
        <v>88</v>
      </c>
      <c r="C418" s="1">
        <v>0.33306190133876001</v>
      </c>
    </row>
    <row r="419" spans="1:3" x14ac:dyDescent="0.25">
      <c r="A419" t="s">
        <v>27</v>
      </c>
      <c r="B419" t="s">
        <v>90</v>
      </c>
      <c r="C419" s="1">
        <v>0.30704672904137897</v>
      </c>
    </row>
    <row r="420" spans="1:3" x14ac:dyDescent="0.25">
      <c r="A420" t="s">
        <v>27</v>
      </c>
      <c r="B420" t="s">
        <v>92</v>
      </c>
      <c r="C420" s="1">
        <v>0.32277470069820302</v>
      </c>
    </row>
    <row r="421" spans="1:3" x14ac:dyDescent="0.25">
      <c r="A421" t="s">
        <v>27</v>
      </c>
      <c r="B421" t="s">
        <v>96</v>
      </c>
      <c r="C421" s="1">
        <v>0.32043250008740898</v>
      </c>
    </row>
    <row r="422" spans="1:3" x14ac:dyDescent="0.25">
      <c r="A422" t="s">
        <v>27</v>
      </c>
      <c r="B422" t="s">
        <v>97</v>
      </c>
      <c r="C422" s="1">
        <v>0.324114337973269</v>
      </c>
    </row>
    <row r="423" spans="1:3" x14ac:dyDescent="0.25">
      <c r="A423" t="s">
        <v>27</v>
      </c>
      <c r="B423" t="s">
        <v>98</v>
      </c>
      <c r="C423" s="1">
        <v>0.31224787205972498</v>
      </c>
    </row>
    <row r="424" spans="1:3" x14ac:dyDescent="0.25">
      <c r="A424" t="s">
        <v>27</v>
      </c>
      <c r="B424" t="s">
        <v>99</v>
      </c>
      <c r="C424" s="1">
        <v>0.32468161030255399</v>
      </c>
    </row>
    <row r="425" spans="1:3" x14ac:dyDescent="0.25">
      <c r="A425" t="s">
        <v>27</v>
      </c>
      <c r="B425" t="s">
        <v>101</v>
      </c>
      <c r="C425" s="1">
        <v>0.327884633222147</v>
      </c>
    </row>
    <row r="426" spans="1:3" x14ac:dyDescent="0.25">
      <c r="A426" t="s">
        <v>27</v>
      </c>
      <c r="B426" t="s">
        <v>102</v>
      </c>
      <c r="C426" s="1">
        <v>0.32245648517110298</v>
      </c>
    </row>
    <row r="427" spans="1:3" x14ac:dyDescent="0.25">
      <c r="A427" t="s">
        <v>27</v>
      </c>
      <c r="B427" t="s">
        <v>103</v>
      </c>
      <c r="C427" s="1">
        <v>0.30800990319393401</v>
      </c>
    </row>
    <row r="428" spans="1:3" x14ac:dyDescent="0.25">
      <c r="A428" t="s">
        <v>29</v>
      </c>
      <c r="B428" t="s">
        <v>30</v>
      </c>
      <c r="C428" s="1">
        <v>0.302822133550878</v>
      </c>
    </row>
    <row r="429" spans="1:3" x14ac:dyDescent="0.25">
      <c r="A429" t="s">
        <v>29</v>
      </c>
      <c r="B429" t="s">
        <v>35</v>
      </c>
      <c r="C429" s="1">
        <v>0.30301772034893898</v>
      </c>
    </row>
    <row r="430" spans="1:3" x14ac:dyDescent="0.25">
      <c r="A430" t="s">
        <v>29</v>
      </c>
      <c r="B430" t="s">
        <v>38</v>
      </c>
      <c r="C430" s="1">
        <v>0.30360454061313902</v>
      </c>
    </row>
    <row r="431" spans="1:3" x14ac:dyDescent="0.25">
      <c r="A431" t="s">
        <v>29</v>
      </c>
      <c r="B431" t="s">
        <v>40</v>
      </c>
      <c r="C431" s="1">
        <v>0.30739689043713597</v>
      </c>
    </row>
    <row r="432" spans="1:3" x14ac:dyDescent="0.25">
      <c r="A432" t="s">
        <v>29</v>
      </c>
      <c r="B432" t="s">
        <v>41</v>
      </c>
      <c r="C432" s="1">
        <v>0.30470858430220699</v>
      </c>
    </row>
    <row r="433" spans="1:3" x14ac:dyDescent="0.25">
      <c r="A433" t="s">
        <v>29</v>
      </c>
      <c r="B433" t="s">
        <v>106</v>
      </c>
      <c r="C433" s="1">
        <v>0.30087579314895901</v>
      </c>
    </row>
    <row r="434" spans="1:3" x14ac:dyDescent="0.25">
      <c r="A434" t="s">
        <v>29</v>
      </c>
      <c r="B434" t="s">
        <v>109</v>
      </c>
      <c r="C434" s="1">
        <v>0.29000114867844701</v>
      </c>
    </row>
    <row r="435" spans="1:3" x14ac:dyDescent="0.25">
      <c r="A435" t="s">
        <v>29</v>
      </c>
      <c r="B435" t="s">
        <v>44</v>
      </c>
      <c r="C435" s="1">
        <v>0.29014925527986701</v>
      </c>
    </row>
    <row r="436" spans="1:3" x14ac:dyDescent="0.25">
      <c r="A436" t="s">
        <v>29</v>
      </c>
      <c r="B436" t="s">
        <v>48</v>
      </c>
      <c r="C436" s="1">
        <v>0.30329235413230798</v>
      </c>
    </row>
    <row r="437" spans="1:3" x14ac:dyDescent="0.25">
      <c r="A437" t="s">
        <v>29</v>
      </c>
      <c r="B437" t="s">
        <v>49</v>
      </c>
      <c r="C437" s="1">
        <v>0.29969431344133202</v>
      </c>
    </row>
    <row r="438" spans="1:3" x14ac:dyDescent="0.25">
      <c r="A438" t="s">
        <v>29</v>
      </c>
      <c r="B438" t="s">
        <v>56</v>
      </c>
      <c r="C438" s="1">
        <v>0.31117922864370301</v>
      </c>
    </row>
    <row r="439" spans="1:3" x14ac:dyDescent="0.25">
      <c r="A439" t="s">
        <v>29</v>
      </c>
      <c r="B439" t="s">
        <v>57</v>
      </c>
      <c r="C439" s="1">
        <v>0.303946578227072</v>
      </c>
    </row>
    <row r="440" spans="1:3" x14ac:dyDescent="0.25">
      <c r="A440" t="s">
        <v>29</v>
      </c>
      <c r="B440" t="s">
        <v>59</v>
      </c>
      <c r="C440" s="1">
        <v>0.30906719830645302</v>
      </c>
    </row>
    <row r="441" spans="1:3" x14ac:dyDescent="0.25">
      <c r="A441" t="s">
        <v>29</v>
      </c>
      <c r="B441" t="s">
        <v>63</v>
      </c>
      <c r="C441" s="1">
        <v>0.31388632153837398</v>
      </c>
    </row>
    <row r="442" spans="1:3" x14ac:dyDescent="0.25">
      <c r="A442" t="s">
        <v>29</v>
      </c>
      <c r="B442" t="s">
        <v>68</v>
      </c>
      <c r="C442" s="1">
        <v>0.30907348938618101</v>
      </c>
    </row>
    <row r="443" spans="1:3" x14ac:dyDescent="0.25">
      <c r="A443" t="s">
        <v>29</v>
      </c>
      <c r="B443" t="s">
        <v>70</v>
      </c>
      <c r="C443" s="1">
        <v>0.31471891796689599</v>
      </c>
    </row>
    <row r="444" spans="1:3" x14ac:dyDescent="0.25">
      <c r="A444" t="s">
        <v>29</v>
      </c>
      <c r="B444" t="s">
        <v>71</v>
      </c>
      <c r="C444" s="1">
        <v>0.31243452298454799</v>
      </c>
    </row>
    <row r="445" spans="1:3" x14ac:dyDescent="0.25">
      <c r="A445" t="s">
        <v>29</v>
      </c>
      <c r="B445" t="s">
        <v>74</v>
      </c>
      <c r="C445" s="1">
        <v>0.29451937755131502</v>
      </c>
    </row>
    <row r="446" spans="1:3" x14ac:dyDescent="0.25">
      <c r="A446" t="s">
        <v>29</v>
      </c>
      <c r="B446" t="s">
        <v>104</v>
      </c>
      <c r="C446" s="1">
        <v>0.298401198732345</v>
      </c>
    </row>
    <row r="447" spans="1:3" x14ac:dyDescent="0.25">
      <c r="A447" t="s">
        <v>29</v>
      </c>
      <c r="B447" t="s">
        <v>75</v>
      </c>
      <c r="C447" s="1">
        <v>0.306778346485719</v>
      </c>
    </row>
    <row r="448" spans="1:3" x14ac:dyDescent="0.25">
      <c r="A448" t="s">
        <v>29</v>
      </c>
      <c r="B448" t="s">
        <v>77</v>
      </c>
      <c r="C448" s="1">
        <v>0.29825170349077701</v>
      </c>
    </row>
    <row r="449" spans="1:3" x14ac:dyDescent="0.25">
      <c r="A449" t="s">
        <v>29</v>
      </c>
      <c r="B449" t="s">
        <v>81</v>
      </c>
      <c r="C449" s="1">
        <v>0.29765911046127103</v>
      </c>
    </row>
    <row r="450" spans="1:3" x14ac:dyDescent="0.25">
      <c r="A450" t="s">
        <v>29</v>
      </c>
      <c r="B450" t="s">
        <v>83</v>
      </c>
      <c r="C450" s="1">
        <v>0.29705902406530899</v>
      </c>
    </row>
    <row r="451" spans="1:3" x14ac:dyDescent="0.25">
      <c r="A451" t="s">
        <v>29</v>
      </c>
      <c r="B451" t="s">
        <v>85</v>
      </c>
      <c r="C451" s="1">
        <v>0.30367551271200599</v>
      </c>
    </row>
    <row r="452" spans="1:3" x14ac:dyDescent="0.25">
      <c r="A452" t="s">
        <v>29</v>
      </c>
      <c r="B452" t="s">
        <v>88</v>
      </c>
      <c r="C452" s="1">
        <v>0.29471853347274801</v>
      </c>
    </row>
    <row r="453" spans="1:3" x14ac:dyDescent="0.25">
      <c r="A453" t="s">
        <v>29</v>
      </c>
      <c r="B453" t="s">
        <v>90</v>
      </c>
      <c r="C453" s="1">
        <v>0.29671261714762498</v>
      </c>
    </row>
    <row r="454" spans="1:3" x14ac:dyDescent="0.25">
      <c r="A454" t="s">
        <v>29</v>
      </c>
      <c r="B454" t="s">
        <v>92</v>
      </c>
      <c r="C454" s="1">
        <v>0.30334974797348502</v>
      </c>
    </row>
    <row r="455" spans="1:3" x14ac:dyDescent="0.25">
      <c r="A455" t="s">
        <v>29</v>
      </c>
      <c r="B455" t="s">
        <v>96</v>
      </c>
      <c r="C455" s="1">
        <v>0.29930495820809699</v>
      </c>
    </row>
    <row r="456" spans="1:3" x14ac:dyDescent="0.25">
      <c r="A456" t="s">
        <v>29</v>
      </c>
      <c r="B456" t="s">
        <v>97</v>
      </c>
      <c r="C456" s="1">
        <v>0.31408493580025199</v>
      </c>
    </row>
    <row r="457" spans="1:3" x14ac:dyDescent="0.25">
      <c r="A457" t="s">
        <v>29</v>
      </c>
      <c r="B457" t="s">
        <v>98</v>
      </c>
      <c r="C457" s="1">
        <v>0.291157770557675</v>
      </c>
    </row>
    <row r="458" spans="1:3" x14ac:dyDescent="0.25">
      <c r="A458" t="s">
        <v>29</v>
      </c>
      <c r="B458" t="s">
        <v>99</v>
      </c>
      <c r="C458" s="1">
        <v>0.30302964393364501</v>
      </c>
    </row>
    <row r="459" spans="1:3" x14ac:dyDescent="0.25">
      <c r="A459" t="s">
        <v>29</v>
      </c>
      <c r="B459" t="s">
        <v>100</v>
      </c>
      <c r="C459" s="1">
        <v>0.28998394355503498</v>
      </c>
    </row>
    <row r="460" spans="1:3" x14ac:dyDescent="0.25">
      <c r="A460" t="s">
        <v>29</v>
      </c>
      <c r="B460" t="s">
        <v>101</v>
      </c>
      <c r="C460" s="1">
        <v>0.30704632469431198</v>
      </c>
    </row>
    <row r="461" spans="1:3" x14ac:dyDescent="0.25">
      <c r="A461" t="s">
        <v>29</v>
      </c>
      <c r="B461" t="s">
        <v>102</v>
      </c>
      <c r="C461" s="1">
        <v>0.30365590798378</v>
      </c>
    </row>
    <row r="462" spans="1:3" x14ac:dyDescent="0.25">
      <c r="A462" t="s">
        <v>29</v>
      </c>
      <c r="B462" t="s">
        <v>103</v>
      </c>
      <c r="C462" s="1">
        <v>0.31557712883805999</v>
      </c>
    </row>
    <row r="463" spans="1:3" x14ac:dyDescent="0.25">
      <c r="A463" t="s">
        <v>30</v>
      </c>
      <c r="B463" t="s">
        <v>35</v>
      </c>
      <c r="C463" s="1">
        <v>0.30721327158247302</v>
      </c>
    </row>
    <row r="464" spans="1:3" x14ac:dyDescent="0.25">
      <c r="A464" t="s">
        <v>30</v>
      </c>
      <c r="B464" t="s">
        <v>40</v>
      </c>
      <c r="C464" s="1">
        <v>0.306410654480613</v>
      </c>
    </row>
    <row r="465" spans="1:3" x14ac:dyDescent="0.25">
      <c r="A465" t="s">
        <v>30</v>
      </c>
      <c r="B465" t="s">
        <v>44</v>
      </c>
      <c r="C465" s="1">
        <v>0.29745211856996501</v>
      </c>
    </row>
    <row r="466" spans="1:3" x14ac:dyDescent="0.25">
      <c r="A466" t="s">
        <v>30</v>
      </c>
      <c r="B466" t="s">
        <v>48</v>
      </c>
      <c r="C466" s="1">
        <v>0.30149725303455099</v>
      </c>
    </row>
    <row r="467" spans="1:3" x14ac:dyDescent="0.25">
      <c r="A467" t="s">
        <v>30</v>
      </c>
      <c r="B467" t="s">
        <v>49</v>
      </c>
      <c r="C467" s="1">
        <v>0.30673072743829699</v>
      </c>
    </row>
    <row r="468" spans="1:3" x14ac:dyDescent="0.25">
      <c r="A468" t="s">
        <v>30</v>
      </c>
      <c r="B468" t="s">
        <v>56</v>
      </c>
      <c r="C468" s="1">
        <v>0.307577824565407</v>
      </c>
    </row>
    <row r="469" spans="1:3" x14ac:dyDescent="0.25">
      <c r="A469" t="s">
        <v>30</v>
      </c>
      <c r="B469" t="s">
        <v>59</v>
      </c>
      <c r="C469" s="1">
        <v>0.31442478049523298</v>
      </c>
    </row>
    <row r="470" spans="1:3" x14ac:dyDescent="0.25">
      <c r="A470" t="s">
        <v>30</v>
      </c>
      <c r="B470" t="s">
        <v>63</v>
      </c>
      <c r="C470" s="1">
        <v>0.31633758935721701</v>
      </c>
    </row>
    <row r="471" spans="1:3" x14ac:dyDescent="0.25">
      <c r="A471" t="s">
        <v>30</v>
      </c>
      <c r="B471" t="s">
        <v>68</v>
      </c>
      <c r="C471" s="1">
        <v>0.30454282300343999</v>
      </c>
    </row>
    <row r="472" spans="1:3" x14ac:dyDescent="0.25">
      <c r="A472" t="s">
        <v>30</v>
      </c>
      <c r="B472" t="s">
        <v>70</v>
      </c>
      <c r="C472" s="1">
        <v>0.32036017799975097</v>
      </c>
    </row>
    <row r="473" spans="1:3" x14ac:dyDescent="0.25">
      <c r="A473" t="s">
        <v>30</v>
      </c>
      <c r="B473" t="s">
        <v>71</v>
      </c>
      <c r="C473" s="1">
        <v>0.294140908344726</v>
      </c>
    </row>
    <row r="474" spans="1:3" x14ac:dyDescent="0.25">
      <c r="A474" t="s">
        <v>30</v>
      </c>
      <c r="B474" t="s">
        <v>74</v>
      </c>
      <c r="C474" s="1">
        <v>0.295803347220636</v>
      </c>
    </row>
    <row r="475" spans="1:3" x14ac:dyDescent="0.25">
      <c r="A475" t="s">
        <v>30</v>
      </c>
      <c r="B475" t="s">
        <v>104</v>
      </c>
      <c r="C475" s="1">
        <v>0.29312558841654401</v>
      </c>
    </row>
    <row r="476" spans="1:3" x14ac:dyDescent="0.25">
      <c r="A476" t="s">
        <v>30</v>
      </c>
      <c r="B476" t="s">
        <v>75</v>
      </c>
      <c r="C476" s="1">
        <v>0.31274939036829502</v>
      </c>
    </row>
    <row r="477" spans="1:3" x14ac:dyDescent="0.25">
      <c r="A477" t="s">
        <v>30</v>
      </c>
      <c r="B477" t="s">
        <v>77</v>
      </c>
      <c r="C477" s="1">
        <v>0.30085912780205998</v>
      </c>
    </row>
    <row r="478" spans="1:3" x14ac:dyDescent="0.25">
      <c r="A478" t="s">
        <v>30</v>
      </c>
      <c r="B478" t="s">
        <v>81</v>
      </c>
      <c r="C478" s="1">
        <v>0.293088316468544</v>
      </c>
    </row>
    <row r="479" spans="1:3" x14ac:dyDescent="0.25">
      <c r="A479" t="s">
        <v>30</v>
      </c>
      <c r="B479" t="s">
        <v>83</v>
      </c>
      <c r="C479" s="1">
        <v>0.29408420419200598</v>
      </c>
    </row>
    <row r="480" spans="1:3" x14ac:dyDescent="0.25">
      <c r="A480" t="s">
        <v>30</v>
      </c>
      <c r="B480" t="s">
        <v>85</v>
      </c>
      <c r="C480" s="1">
        <v>0.30672225187676699</v>
      </c>
    </row>
    <row r="481" spans="1:3" x14ac:dyDescent="0.25">
      <c r="A481" t="s">
        <v>30</v>
      </c>
      <c r="B481" t="s">
        <v>88</v>
      </c>
      <c r="C481" s="1">
        <v>0.30433979147717599</v>
      </c>
    </row>
    <row r="482" spans="1:3" x14ac:dyDescent="0.25">
      <c r="A482" t="s">
        <v>30</v>
      </c>
      <c r="B482" t="s">
        <v>92</v>
      </c>
      <c r="C482" s="1">
        <v>0.29481538994386902</v>
      </c>
    </row>
    <row r="483" spans="1:3" x14ac:dyDescent="0.25">
      <c r="A483" t="s">
        <v>30</v>
      </c>
      <c r="B483" t="s">
        <v>97</v>
      </c>
      <c r="C483" s="1">
        <v>0.31501539225174502</v>
      </c>
    </row>
    <row r="484" spans="1:3" x14ac:dyDescent="0.25">
      <c r="A484" t="s">
        <v>30</v>
      </c>
      <c r="B484" t="s">
        <v>99</v>
      </c>
      <c r="C484" s="1">
        <v>0.299237753316212</v>
      </c>
    </row>
    <row r="485" spans="1:3" x14ac:dyDescent="0.25">
      <c r="A485" t="s">
        <v>30</v>
      </c>
      <c r="B485" t="s">
        <v>101</v>
      </c>
      <c r="C485" s="1">
        <v>0.304113776334552</v>
      </c>
    </row>
    <row r="486" spans="1:3" x14ac:dyDescent="0.25">
      <c r="A486" t="s">
        <v>30</v>
      </c>
      <c r="B486" t="s">
        <v>102</v>
      </c>
      <c r="C486" s="1">
        <v>0.30783172509595003</v>
      </c>
    </row>
    <row r="487" spans="1:3" x14ac:dyDescent="0.25">
      <c r="A487" t="s">
        <v>30</v>
      </c>
      <c r="B487" t="s">
        <v>103</v>
      </c>
      <c r="C487" s="1">
        <v>0.28924111540685898</v>
      </c>
    </row>
    <row r="488" spans="1:3" x14ac:dyDescent="0.25">
      <c r="A488" t="s">
        <v>35</v>
      </c>
      <c r="B488" t="s">
        <v>40</v>
      </c>
      <c r="C488" s="1">
        <v>0.308225073234491</v>
      </c>
    </row>
    <row r="489" spans="1:3" x14ac:dyDescent="0.25">
      <c r="A489" t="s">
        <v>35</v>
      </c>
      <c r="B489" t="s">
        <v>41</v>
      </c>
      <c r="C489" s="1">
        <v>0.29425359657741501</v>
      </c>
    </row>
    <row r="490" spans="1:3" x14ac:dyDescent="0.25">
      <c r="A490" t="s">
        <v>35</v>
      </c>
      <c r="B490" t="s">
        <v>44</v>
      </c>
      <c r="C490" s="1">
        <v>0.31620989041969499</v>
      </c>
    </row>
    <row r="491" spans="1:3" x14ac:dyDescent="0.25">
      <c r="A491" t="s">
        <v>35</v>
      </c>
      <c r="B491" t="s">
        <v>48</v>
      </c>
      <c r="C491" s="1">
        <v>0.29831061761359201</v>
      </c>
    </row>
    <row r="492" spans="1:3" x14ac:dyDescent="0.25">
      <c r="A492" t="s">
        <v>35</v>
      </c>
      <c r="B492" t="s">
        <v>49</v>
      </c>
      <c r="C492" s="1">
        <v>0.31732961542093402</v>
      </c>
    </row>
    <row r="493" spans="1:3" x14ac:dyDescent="0.25">
      <c r="A493" t="s">
        <v>35</v>
      </c>
      <c r="B493" t="s">
        <v>56</v>
      </c>
      <c r="C493" s="1">
        <v>0.29768090421703802</v>
      </c>
    </row>
    <row r="494" spans="1:3" x14ac:dyDescent="0.25">
      <c r="A494" t="s">
        <v>35</v>
      </c>
      <c r="B494" t="s">
        <v>57</v>
      </c>
      <c r="C494" s="1">
        <v>0.29309002175600601</v>
      </c>
    </row>
    <row r="495" spans="1:3" x14ac:dyDescent="0.25">
      <c r="A495" t="s">
        <v>35</v>
      </c>
      <c r="B495" t="s">
        <v>59</v>
      </c>
      <c r="C495" s="1">
        <v>0.32137677401517101</v>
      </c>
    </row>
    <row r="496" spans="1:3" x14ac:dyDescent="0.25">
      <c r="A496" t="s">
        <v>35</v>
      </c>
      <c r="B496" t="s">
        <v>63</v>
      </c>
      <c r="C496" s="1">
        <v>0.30152559220161901</v>
      </c>
    </row>
    <row r="497" spans="1:3" x14ac:dyDescent="0.25">
      <c r="A497" t="s">
        <v>35</v>
      </c>
      <c r="B497" t="s">
        <v>68</v>
      </c>
      <c r="C497" s="1">
        <v>0.29896442400197498</v>
      </c>
    </row>
    <row r="498" spans="1:3" x14ac:dyDescent="0.25">
      <c r="A498" t="s">
        <v>35</v>
      </c>
      <c r="B498" t="s">
        <v>70</v>
      </c>
      <c r="C498" s="1">
        <v>0.325244157772975</v>
      </c>
    </row>
    <row r="499" spans="1:3" x14ac:dyDescent="0.25">
      <c r="A499" t="s">
        <v>35</v>
      </c>
      <c r="B499" t="s">
        <v>71</v>
      </c>
      <c r="C499" s="1">
        <v>0.30949048050802103</v>
      </c>
    </row>
    <row r="500" spans="1:3" x14ac:dyDescent="0.25">
      <c r="A500" t="s">
        <v>35</v>
      </c>
      <c r="B500" t="s">
        <v>74</v>
      </c>
      <c r="C500" s="1">
        <v>0.31104874491469398</v>
      </c>
    </row>
    <row r="501" spans="1:3" x14ac:dyDescent="0.25">
      <c r="A501" t="s">
        <v>35</v>
      </c>
      <c r="B501" t="s">
        <v>104</v>
      </c>
      <c r="C501" s="1">
        <v>0.303259158443071</v>
      </c>
    </row>
    <row r="502" spans="1:3" x14ac:dyDescent="0.25">
      <c r="A502" t="s">
        <v>35</v>
      </c>
      <c r="B502" t="s">
        <v>75</v>
      </c>
      <c r="C502" s="1">
        <v>0.31827695308338799</v>
      </c>
    </row>
    <row r="503" spans="1:3" x14ac:dyDescent="0.25">
      <c r="A503" t="s">
        <v>35</v>
      </c>
      <c r="B503" t="s">
        <v>77</v>
      </c>
      <c r="C503" s="1">
        <v>0.30763061935629499</v>
      </c>
    </row>
    <row r="504" spans="1:3" x14ac:dyDescent="0.25">
      <c r="A504" t="s">
        <v>35</v>
      </c>
      <c r="B504" t="s">
        <v>81</v>
      </c>
      <c r="C504" s="1">
        <v>0.30781726467505699</v>
      </c>
    </row>
    <row r="505" spans="1:3" x14ac:dyDescent="0.25">
      <c r="A505" t="s">
        <v>35</v>
      </c>
      <c r="B505" t="s">
        <v>83</v>
      </c>
      <c r="C505" s="1">
        <v>0.316642049431474</v>
      </c>
    </row>
    <row r="506" spans="1:3" x14ac:dyDescent="0.25">
      <c r="A506" t="s">
        <v>35</v>
      </c>
      <c r="B506" t="s">
        <v>85</v>
      </c>
      <c r="C506" s="1">
        <v>0.31711270584977902</v>
      </c>
    </row>
    <row r="507" spans="1:3" x14ac:dyDescent="0.25">
      <c r="A507" t="s">
        <v>35</v>
      </c>
      <c r="B507" t="s">
        <v>88</v>
      </c>
      <c r="C507" s="1">
        <v>0.31011952276683602</v>
      </c>
    </row>
    <row r="508" spans="1:3" x14ac:dyDescent="0.25">
      <c r="A508" t="s">
        <v>35</v>
      </c>
      <c r="B508" t="s">
        <v>90</v>
      </c>
      <c r="C508" s="1">
        <v>0.312365690995488</v>
      </c>
    </row>
    <row r="509" spans="1:3" x14ac:dyDescent="0.25">
      <c r="A509" t="s">
        <v>35</v>
      </c>
      <c r="B509" t="s">
        <v>92</v>
      </c>
      <c r="C509" s="1">
        <v>0.301011271803582</v>
      </c>
    </row>
    <row r="510" spans="1:3" x14ac:dyDescent="0.25">
      <c r="A510" t="s">
        <v>35</v>
      </c>
      <c r="B510" t="s">
        <v>96</v>
      </c>
      <c r="C510" s="1">
        <v>0.31028185798557101</v>
      </c>
    </row>
    <row r="511" spans="1:3" x14ac:dyDescent="0.25">
      <c r="A511" t="s">
        <v>35</v>
      </c>
      <c r="B511" t="s">
        <v>97</v>
      </c>
      <c r="C511" s="1">
        <v>0.32278725214083898</v>
      </c>
    </row>
    <row r="512" spans="1:3" x14ac:dyDescent="0.25">
      <c r="A512" t="s">
        <v>35</v>
      </c>
      <c r="B512" t="s">
        <v>98</v>
      </c>
      <c r="C512" s="1">
        <v>0.31451155935755098</v>
      </c>
    </row>
    <row r="513" spans="1:3" x14ac:dyDescent="0.25">
      <c r="A513" t="s">
        <v>35</v>
      </c>
      <c r="B513" t="s">
        <v>99</v>
      </c>
      <c r="C513" s="1">
        <v>0.30554862028558699</v>
      </c>
    </row>
    <row r="514" spans="1:3" x14ac:dyDescent="0.25">
      <c r="A514" t="s">
        <v>35</v>
      </c>
      <c r="B514" t="s">
        <v>101</v>
      </c>
      <c r="C514" s="1">
        <v>0.29775394327565202</v>
      </c>
    </row>
    <row r="515" spans="1:3" x14ac:dyDescent="0.25">
      <c r="A515" t="s">
        <v>35</v>
      </c>
      <c r="B515" t="s">
        <v>102</v>
      </c>
      <c r="C515" s="1">
        <v>0.30951645727302901</v>
      </c>
    </row>
    <row r="516" spans="1:3" x14ac:dyDescent="0.25">
      <c r="A516" t="s">
        <v>35</v>
      </c>
      <c r="B516" t="s">
        <v>103</v>
      </c>
      <c r="C516" s="1">
        <v>0.30278024961733202</v>
      </c>
    </row>
    <row r="517" spans="1:3" x14ac:dyDescent="0.25">
      <c r="A517" t="s">
        <v>38</v>
      </c>
      <c r="B517" t="s">
        <v>40</v>
      </c>
      <c r="C517" s="1">
        <v>0.29854986608707501</v>
      </c>
    </row>
    <row r="518" spans="1:3" x14ac:dyDescent="0.25">
      <c r="A518" t="s">
        <v>38</v>
      </c>
      <c r="B518" t="s">
        <v>41</v>
      </c>
      <c r="C518" s="1">
        <v>0.32555482003332098</v>
      </c>
    </row>
    <row r="519" spans="1:3" x14ac:dyDescent="0.25">
      <c r="A519" t="s">
        <v>38</v>
      </c>
      <c r="B519" t="s">
        <v>106</v>
      </c>
      <c r="C519" s="1">
        <v>0.31214042353729698</v>
      </c>
    </row>
    <row r="520" spans="1:3" x14ac:dyDescent="0.25">
      <c r="A520" t="s">
        <v>38</v>
      </c>
      <c r="B520" t="s">
        <v>109</v>
      </c>
      <c r="C520" s="1">
        <v>0.29202180048729398</v>
      </c>
    </row>
    <row r="521" spans="1:3" x14ac:dyDescent="0.25">
      <c r="A521" t="s">
        <v>38</v>
      </c>
      <c r="B521" t="s">
        <v>44</v>
      </c>
      <c r="C521" s="1">
        <v>0.2909747082784</v>
      </c>
    </row>
    <row r="522" spans="1:3" x14ac:dyDescent="0.25">
      <c r="A522" t="s">
        <v>38</v>
      </c>
      <c r="B522" t="s">
        <v>46</v>
      </c>
      <c r="C522" s="1">
        <v>0.31235158057489198</v>
      </c>
    </row>
    <row r="523" spans="1:3" x14ac:dyDescent="0.25">
      <c r="A523" t="s">
        <v>38</v>
      </c>
      <c r="B523" t="s">
        <v>110</v>
      </c>
      <c r="C523" s="1">
        <v>0.30083743513449401</v>
      </c>
    </row>
    <row r="524" spans="1:3" x14ac:dyDescent="0.25">
      <c r="A524" t="s">
        <v>38</v>
      </c>
      <c r="B524" t="s">
        <v>49</v>
      </c>
      <c r="C524" s="1">
        <v>0.29547128701581099</v>
      </c>
    </row>
    <row r="525" spans="1:3" x14ac:dyDescent="0.25">
      <c r="A525" t="s">
        <v>38</v>
      </c>
      <c r="B525" t="s">
        <v>107</v>
      </c>
      <c r="C525" s="1">
        <v>0.29544886980365798</v>
      </c>
    </row>
    <row r="526" spans="1:3" x14ac:dyDescent="0.25">
      <c r="A526" t="s">
        <v>38</v>
      </c>
      <c r="B526" t="s">
        <v>68</v>
      </c>
      <c r="C526" s="1">
        <v>0.29041436718724001</v>
      </c>
    </row>
    <row r="527" spans="1:3" x14ac:dyDescent="0.25">
      <c r="A527" t="s">
        <v>38</v>
      </c>
      <c r="B527" t="s">
        <v>71</v>
      </c>
      <c r="C527" s="1">
        <v>0.31414612745404003</v>
      </c>
    </row>
    <row r="528" spans="1:3" x14ac:dyDescent="0.25">
      <c r="A528" t="s">
        <v>38</v>
      </c>
      <c r="B528" t="s">
        <v>74</v>
      </c>
      <c r="C528" s="1">
        <v>0.291668957436786</v>
      </c>
    </row>
    <row r="529" spans="1:3" x14ac:dyDescent="0.25">
      <c r="A529" t="s">
        <v>38</v>
      </c>
      <c r="B529" t="s">
        <v>77</v>
      </c>
      <c r="C529" s="1">
        <v>0.30535658647971903</v>
      </c>
    </row>
    <row r="530" spans="1:3" x14ac:dyDescent="0.25">
      <c r="A530" t="s">
        <v>38</v>
      </c>
      <c r="B530" t="s">
        <v>79</v>
      </c>
      <c r="C530" s="1">
        <v>0.30602300442008501</v>
      </c>
    </row>
    <row r="531" spans="1:3" x14ac:dyDescent="0.25">
      <c r="A531" t="s">
        <v>38</v>
      </c>
      <c r="B531" t="s">
        <v>83</v>
      </c>
      <c r="C531" s="1">
        <v>0.31380693702201001</v>
      </c>
    </row>
    <row r="532" spans="1:3" x14ac:dyDescent="0.25">
      <c r="A532" t="s">
        <v>38</v>
      </c>
      <c r="B532" t="s">
        <v>85</v>
      </c>
      <c r="C532" s="1">
        <v>0.29597242948236901</v>
      </c>
    </row>
    <row r="533" spans="1:3" x14ac:dyDescent="0.25">
      <c r="A533" t="s">
        <v>38</v>
      </c>
      <c r="B533" t="s">
        <v>90</v>
      </c>
      <c r="C533" s="1">
        <v>0.31028053837117198</v>
      </c>
    </row>
    <row r="534" spans="1:3" x14ac:dyDescent="0.25">
      <c r="A534" t="s">
        <v>38</v>
      </c>
      <c r="B534" t="s">
        <v>92</v>
      </c>
      <c r="C534" s="1">
        <v>0.30475131557014101</v>
      </c>
    </row>
    <row r="535" spans="1:3" x14ac:dyDescent="0.25">
      <c r="A535" t="s">
        <v>38</v>
      </c>
      <c r="B535" t="s">
        <v>96</v>
      </c>
      <c r="C535" s="1">
        <v>0.30647209047554802</v>
      </c>
    </row>
    <row r="536" spans="1:3" x14ac:dyDescent="0.25">
      <c r="A536" t="s">
        <v>38</v>
      </c>
      <c r="B536" t="s">
        <v>98</v>
      </c>
      <c r="C536" s="1">
        <v>0.29238760905119399</v>
      </c>
    </row>
    <row r="537" spans="1:3" x14ac:dyDescent="0.25">
      <c r="A537" t="s">
        <v>38</v>
      </c>
      <c r="B537" t="s">
        <v>102</v>
      </c>
      <c r="C537" s="1">
        <v>0.30344272943008299</v>
      </c>
    </row>
    <row r="538" spans="1:3" x14ac:dyDescent="0.25">
      <c r="A538" t="s">
        <v>38</v>
      </c>
      <c r="B538" t="s">
        <v>103</v>
      </c>
      <c r="C538" s="1">
        <v>0.31776404652479801</v>
      </c>
    </row>
    <row r="539" spans="1:3" x14ac:dyDescent="0.25">
      <c r="A539" t="s">
        <v>40</v>
      </c>
      <c r="B539" t="s">
        <v>41</v>
      </c>
      <c r="C539" s="1">
        <v>0.31011029075007401</v>
      </c>
    </row>
    <row r="540" spans="1:3" x14ac:dyDescent="0.25">
      <c r="A540" t="s">
        <v>40</v>
      </c>
      <c r="B540" t="s">
        <v>106</v>
      </c>
      <c r="C540" s="1">
        <v>0.30205905813329897</v>
      </c>
    </row>
    <row r="541" spans="1:3" x14ac:dyDescent="0.25">
      <c r="A541" t="s">
        <v>40</v>
      </c>
      <c r="B541" t="s">
        <v>44</v>
      </c>
      <c r="C541" s="1">
        <v>0.305012130874315</v>
      </c>
    </row>
    <row r="542" spans="1:3" x14ac:dyDescent="0.25">
      <c r="A542" t="s">
        <v>40</v>
      </c>
      <c r="B542" t="s">
        <v>48</v>
      </c>
      <c r="C542" s="1">
        <v>0.30036576705663598</v>
      </c>
    </row>
    <row r="543" spans="1:3" x14ac:dyDescent="0.25">
      <c r="A543" t="s">
        <v>40</v>
      </c>
      <c r="B543" t="s">
        <v>49</v>
      </c>
      <c r="C543" s="1">
        <v>0.30668261989138601</v>
      </c>
    </row>
    <row r="544" spans="1:3" x14ac:dyDescent="0.25">
      <c r="A544" t="s">
        <v>40</v>
      </c>
      <c r="B544" t="s">
        <v>56</v>
      </c>
      <c r="C544" s="1">
        <v>0.30812217160279098</v>
      </c>
    </row>
    <row r="545" spans="1:3" x14ac:dyDescent="0.25">
      <c r="A545" t="s">
        <v>40</v>
      </c>
      <c r="B545" t="s">
        <v>57</v>
      </c>
      <c r="C545" s="1">
        <v>0.29793872691441298</v>
      </c>
    </row>
    <row r="546" spans="1:3" x14ac:dyDescent="0.25">
      <c r="A546" t="s">
        <v>40</v>
      </c>
      <c r="B546" t="s">
        <v>59</v>
      </c>
      <c r="C546" s="1">
        <v>0.31285413376113802</v>
      </c>
    </row>
    <row r="547" spans="1:3" x14ac:dyDescent="0.25">
      <c r="A547" t="s">
        <v>40</v>
      </c>
      <c r="B547" t="s">
        <v>63</v>
      </c>
      <c r="C547" s="1">
        <v>0.30837984689926301</v>
      </c>
    </row>
    <row r="548" spans="1:3" x14ac:dyDescent="0.25">
      <c r="A548" t="s">
        <v>40</v>
      </c>
      <c r="B548" t="s">
        <v>68</v>
      </c>
      <c r="C548" s="1">
        <v>0.30362231521634903</v>
      </c>
    </row>
    <row r="549" spans="1:3" x14ac:dyDescent="0.25">
      <c r="A549" t="s">
        <v>40</v>
      </c>
      <c r="B549" t="s">
        <v>70</v>
      </c>
      <c r="C549" s="1">
        <v>0.31989757061261198</v>
      </c>
    </row>
    <row r="550" spans="1:3" x14ac:dyDescent="0.25">
      <c r="A550" t="s">
        <v>40</v>
      </c>
      <c r="B550" t="s">
        <v>71</v>
      </c>
      <c r="C550" s="1">
        <v>0.31718269379994501</v>
      </c>
    </row>
    <row r="551" spans="1:3" x14ac:dyDescent="0.25">
      <c r="A551" t="s">
        <v>40</v>
      </c>
      <c r="B551" t="s">
        <v>74</v>
      </c>
      <c r="C551" s="1">
        <v>0.302207187628801</v>
      </c>
    </row>
    <row r="552" spans="1:3" x14ac:dyDescent="0.25">
      <c r="A552" t="s">
        <v>40</v>
      </c>
      <c r="B552" t="s">
        <v>104</v>
      </c>
      <c r="C552" s="1">
        <v>0.29999323876162498</v>
      </c>
    </row>
    <row r="553" spans="1:3" x14ac:dyDescent="0.25">
      <c r="A553" t="s">
        <v>40</v>
      </c>
      <c r="B553" t="s">
        <v>75</v>
      </c>
      <c r="C553" s="1">
        <v>0.31015183860634699</v>
      </c>
    </row>
    <row r="554" spans="1:3" x14ac:dyDescent="0.25">
      <c r="A554" t="s">
        <v>40</v>
      </c>
      <c r="B554" t="s">
        <v>77</v>
      </c>
      <c r="C554" s="1">
        <v>0.31017408257467799</v>
      </c>
    </row>
    <row r="555" spans="1:3" x14ac:dyDescent="0.25">
      <c r="A555" t="s">
        <v>40</v>
      </c>
      <c r="B555" t="s">
        <v>81</v>
      </c>
      <c r="C555" s="1">
        <v>0.30238017631904202</v>
      </c>
    </row>
    <row r="556" spans="1:3" x14ac:dyDescent="0.25">
      <c r="A556" t="s">
        <v>40</v>
      </c>
      <c r="B556" t="s">
        <v>83</v>
      </c>
      <c r="C556" s="1">
        <v>0.31321810306329301</v>
      </c>
    </row>
    <row r="557" spans="1:3" x14ac:dyDescent="0.25">
      <c r="A557" t="s">
        <v>40</v>
      </c>
      <c r="B557" t="s">
        <v>85</v>
      </c>
      <c r="C557" s="1">
        <v>0.30941047457207299</v>
      </c>
    </row>
    <row r="558" spans="1:3" x14ac:dyDescent="0.25">
      <c r="A558" t="s">
        <v>40</v>
      </c>
      <c r="B558" t="s">
        <v>88</v>
      </c>
      <c r="C558" s="1">
        <v>0.30357313240040901</v>
      </c>
    </row>
    <row r="559" spans="1:3" x14ac:dyDescent="0.25">
      <c r="A559" t="s">
        <v>40</v>
      </c>
      <c r="B559" t="s">
        <v>90</v>
      </c>
      <c r="C559" s="1">
        <v>0.31085749803011098</v>
      </c>
    </row>
    <row r="560" spans="1:3" x14ac:dyDescent="0.25">
      <c r="A560" t="s">
        <v>40</v>
      </c>
      <c r="B560" t="s">
        <v>92</v>
      </c>
      <c r="C560" s="1">
        <v>0.31018135331572599</v>
      </c>
    </row>
    <row r="561" spans="1:3" x14ac:dyDescent="0.25">
      <c r="A561" t="s">
        <v>40</v>
      </c>
      <c r="B561" t="s">
        <v>96</v>
      </c>
      <c r="C561" s="1">
        <v>0.31194588321285599</v>
      </c>
    </row>
    <row r="562" spans="1:3" x14ac:dyDescent="0.25">
      <c r="A562" t="s">
        <v>40</v>
      </c>
      <c r="B562" t="s">
        <v>97</v>
      </c>
      <c r="C562" s="1">
        <v>0.31957110412975998</v>
      </c>
    </row>
    <row r="563" spans="1:3" x14ac:dyDescent="0.25">
      <c r="A563" t="s">
        <v>40</v>
      </c>
      <c r="B563" t="s">
        <v>98</v>
      </c>
      <c r="C563" s="1">
        <v>0.30629891140777499</v>
      </c>
    </row>
    <row r="564" spans="1:3" x14ac:dyDescent="0.25">
      <c r="A564" t="s">
        <v>40</v>
      </c>
      <c r="B564" t="s">
        <v>99</v>
      </c>
      <c r="C564" s="1">
        <v>0.30763534059507602</v>
      </c>
    </row>
    <row r="565" spans="1:3" x14ac:dyDescent="0.25">
      <c r="A565" t="s">
        <v>40</v>
      </c>
      <c r="B565" t="s">
        <v>101</v>
      </c>
      <c r="C565" s="1">
        <v>0.30137026011780699</v>
      </c>
    </row>
    <row r="566" spans="1:3" x14ac:dyDescent="0.25">
      <c r="A566" t="s">
        <v>40</v>
      </c>
      <c r="B566" t="s">
        <v>102</v>
      </c>
      <c r="C566" s="1">
        <v>0.30772237492688398</v>
      </c>
    </row>
    <row r="567" spans="1:3" x14ac:dyDescent="0.25">
      <c r="A567" t="s">
        <v>40</v>
      </c>
      <c r="B567" t="s">
        <v>103</v>
      </c>
      <c r="C567" s="1">
        <v>0.31611469342117099</v>
      </c>
    </row>
    <row r="568" spans="1:3" x14ac:dyDescent="0.25">
      <c r="A568" t="s">
        <v>41</v>
      </c>
      <c r="B568" t="s">
        <v>106</v>
      </c>
      <c r="C568" s="1">
        <v>0.317197022823965</v>
      </c>
    </row>
    <row r="569" spans="1:3" x14ac:dyDescent="0.25">
      <c r="A569" t="s">
        <v>41</v>
      </c>
      <c r="B569" t="s">
        <v>109</v>
      </c>
      <c r="C569" s="1">
        <v>0.31727588353532898</v>
      </c>
    </row>
    <row r="570" spans="1:3" x14ac:dyDescent="0.25">
      <c r="A570" t="s">
        <v>41</v>
      </c>
      <c r="B570" t="s">
        <v>44</v>
      </c>
      <c r="C570" s="1">
        <v>0.29196192205488303</v>
      </c>
    </row>
    <row r="571" spans="1:3" x14ac:dyDescent="0.25">
      <c r="A571" t="s">
        <v>41</v>
      </c>
      <c r="B571" t="s">
        <v>46</v>
      </c>
      <c r="C571" s="1">
        <v>0.31638038668193302</v>
      </c>
    </row>
    <row r="572" spans="1:3" x14ac:dyDescent="0.25">
      <c r="A572" t="s">
        <v>41</v>
      </c>
      <c r="B572" t="s">
        <v>110</v>
      </c>
      <c r="C572" s="1">
        <v>0.29163307156835</v>
      </c>
    </row>
    <row r="573" spans="1:3" x14ac:dyDescent="0.25">
      <c r="A573" t="s">
        <v>41</v>
      </c>
      <c r="B573" t="s">
        <v>49</v>
      </c>
      <c r="C573" s="1">
        <v>0.30292444222679199</v>
      </c>
    </row>
    <row r="574" spans="1:3" x14ac:dyDescent="0.25">
      <c r="A574" t="s">
        <v>41</v>
      </c>
      <c r="B574" t="s">
        <v>107</v>
      </c>
      <c r="C574" s="1">
        <v>0.31800348164430298</v>
      </c>
    </row>
    <row r="575" spans="1:3" x14ac:dyDescent="0.25">
      <c r="A575" t="s">
        <v>41</v>
      </c>
      <c r="B575" t="s">
        <v>56</v>
      </c>
      <c r="C575" s="1">
        <v>0.29105750348174497</v>
      </c>
    </row>
    <row r="576" spans="1:3" x14ac:dyDescent="0.25">
      <c r="A576" t="s">
        <v>41</v>
      </c>
      <c r="B576" t="s">
        <v>59</v>
      </c>
      <c r="C576" s="1">
        <v>0.29927665752188298</v>
      </c>
    </row>
    <row r="577" spans="1:3" x14ac:dyDescent="0.25">
      <c r="A577" t="s">
        <v>41</v>
      </c>
      <c r="B577" t="s">
        <v>68</v>
      </c>
      <c r="C577" s="1">
        <v>0.29777250733264499</v>
      </c>
    </row>
    <row r="578" spans="1:3" x14ac:dyDescent="0.25">
      <c r="A578" t="s">
        <v>41</v>
      </c>
      <c r="B578" t="s">
        <v>70</v>
      </c>
      <c r="C578" s="1">
        <v>0.299166954227154</v>
      </c>
    </row>
    <row r="579" spans="1:3" x14ac:dyDescent="0.25">
      <c r="A579" t="s">
        <v>41</v>
      </c>
      <c r="B579" t="s">
        <v>71</v>
      </c>
      <c r="C579" s="1">
        <v>0.29104954167476099</v>
      </c>
    </row>
    <row r="580" spans="1:3" x14ac:dyDescent="0.25">
      <c r="A580" t="s">
        <v>41</v>
      </c>
      <c r="B580" t="s">
        <v>74</v>
      </c>
      <c r="C580" s="1">
        <v>0.30410728317156799</v>
      </c>
    </row>
    <row r="581" spans="1:3" x14ac:dyDescent="0.25">
      <c r="A581" t="s">
        <v>41</v>
      </c>
      <c r="B581" t="s">
        <v>75</v>
      </c>
      <c r="C581" s="1">
        <v>0.30105289914051397</v>
      </c>
    </row>
    <row r="582" spans="1:3" x14ac:dyDescent="0.25">
      <c r="A582" t="s">
        <v>41</v>
      </c>
      <c r="B582" t="s">
        <v>77</v>
      </c>
      <c r="C582" s="1">
        <v>0.30944121251609802</v>
      </c>
    </row>
    <row r="583" spans="1:3" x14ac:dyDescent="0.25">
      <c r="A583" t="s">
        <v>41</v>
      </c>
      <c r="B583" t="s">
        <v>79</v>
      </c>
      <c r="C583" s="1">
        <v>0.32420666972856399</v>
      </c>
    </row>
    <row r="584" spans="1:3" x14ac:dyDescent="0.25">
      <c r="A584" t="s">
        <v>41</v>
      </c>
      <c r="B584" t="s">
        <v>108</v>
      </c>
      <c r="C584" s="1">
        <v>0.312095642789324</v>
      </c>
    </row>
    <row r="585" spans="1:3" x14ac:dyDescent="0.25">
      <c r="A585" t="s">
        <v>41</v>
      </c>
      <c r="B585" t="s">
        <v>83</v>
      </c>
      <c r="C585" s="1">
        <v>0.30258854884401198</v>
      </c>
    </row>
    <row r="586" spans="1:3" x14ac:dyDescent="0.25">
      <c r="A586" t="s">
        <v>41</v>
      </c>
      <c r="B586" t="s">
        <v>85</v>
      </c>
      <c r="C586" s="1">
        <v>0.309179856082959</v>
      </c>
    </row>
    <row r="587" spans="1:3" x14ac:dyDescent="0.25">
      <c r="A587" t="s">
        <v>41</v>
      </c>
      <c r="B587" t="s">
        <v>90</v>
      </c>
      <c r="C587" s="1">
        <v>0.29410224029426102</v>
      </c>
    </row>
    <row r="588" spans="1:3" x14ac:dyDescent="0.25">
      <c r="A588" t="s">
        <v>41</v>
      </c>
      <c r="B588" t="s">
        <v>92</v>
      </c>
      <c r="C588" s="1">
        <v>0.30358527861779599</v>
      </c>
    </row>
    <row r="589" spans="1:3" x14ac:dyDescent="0.25">
      <c r="A589" t="s">
        <v>41</v>
      </c>
      <c r="B589" t="s">
        <v>96</v>
      </c>
      <c r="C589" s="1">
        <v>0.29563603759350998</v>
      </c>
    </row>
    <row r="590" spans="1:3" x14ac:dyDescent="0.25">
      <c r="A590" t="s">
        <v>41</v>
      </c>
      <c r="B590" t="s">
        <v>97</v>
      </c>
      <c r="C590" s="1">
        <v>0.296445466312868</v>
      </c>
    </row>
    <row r="591" spans="1:3" x14ac:dyDescent="0.25">
      <c r="A591" t="s">
        <v>41</v>
      </c>
      <c r="B591" t="s">
        <v>99</v>
      </c>
      <c r="C591" s="1">
        <v>0.30478008775996701</v>
      </c>
    </row>
    <row r="592" spans="1:3" x14ac:dyDescent="0.25">
      <c r="A592" t="s">
        <v>41</v>
      </c>
      <c r="B592" t="s">
        <v>100</v>
      </c>
      <c r="C592" s="1">
        <v>0.308531113661967</v>
      </c>
    </row>
    <row r="593" spans="1:3" x14ac:dyDescent="0.25">
      <c r="A593" t="s">
        <v>41</v>
      </c>
      <c r="B593" t="s">
        <v>101</v>
      </c>
      <c r="C593" s="1">
        <v>0.29655890254043898</v>
      </c>
    </row>
    <row r="594" spans="1:3" x14ac:dyDescent="0.25">
      <c r="A594" t="s">
        <v>41</v>
      </c>
      <c r="B594" t="s">
        <v>102</v>
      </c>
      <c r="C594" s="1">
        <v>0.30552160496234099</v>
      </c>
    </row>
    <row r="595" spans="1:3" x14ac:dyDescent="0.25">
      <c r="A595" t="s">
        <v>41</v>
      </c>
      <c r="B595" t="s">
        <v>103</v>
      </c>
      <c r="C595" s="1">
        <v>0.29732667405912999</v>
      </c>
    </row>
    <row r="596" spans="1:3" x14ac:dyDescent="0.25">
      <c r="A596" t="s">
        <v>106</v>
      </c>
      <c r="B596" t="s">
        <v>109</v>
      </c>
      <c r="C596" s="1">
        <v>0.31617510371111401</v>
      </c>
    </row>
    <row r="597" spans="1:3" x14ac:dyDescent="0.25">
      <c r="A597" t="s">
        <v>106</v>
      </c>
      <c r="B597" t="s">
        <v>46</v>
      </c>
      <c r="C597" s="1">
        <v>0.32946768624709</v>
      </c>
    </row>
    <row r="598" spans="1:3" x14ac:dyDescent="0.25">
      <c r="A598" t="s">
        <v>106</v>
      </c>
      <c r="B598" t="s">
        <v>110</v>
      </c>
      <c r="C598" s="1">
        <v>0.31892776682774399</v>
      </c>
    </row>
    <row r="599" spans="1:3" x14ac:dyDescent="0.25">
      <c r="A599" t="s">
        <v>106</v>
      </c>
      <c r="B599" t="s">
        <v>49</v>
      </c>
      <c r="C599" s="1">
        <v>0.29417235120036</v>
      </c>
    </row>
    <row r="600" spans="1:3" x14ac:dyDescent="0.25">
      <c r="A600" t="s">
        <v>106</v>
      </c>
      <c r="B600" t="s">
        <v>107</v>
      </c>
      <c r="C600" s="1">
        <v>0.31716915010938401</v>
      </c>
    </row>
    <row r="601" spans="1:3" x14ac:dyDescent="0.25">
      <c r="A601" t="s">
        <v>106</v>
      </c>
      <c r="B601" t="s">
        <v>71</v>
      </c>
      <c r="C601" s="1">
        <v>0.30362993724022902</v>
      </c>
    </row>
    <row r="602" spans="1:3" x14ac:dyDescent="0.25">
      <c r="A602" t="s">
        <v>106</v>
      </c>
      <c r="B602" t="s">
        <v>74</v>
      </c>
      <c r="C602" s="1">
        <v>0.29450899848749901</v>
      </c>
    </row>
    <row r="603" spans="1:3" x14ac:dyDescent="0.25">
      <c r="A603" t="s">
        <v>106</v>
      </c>
      <c r="B603" t="s">
        <v>77</v>
      </c>
      <c r="C603" s="1">
        <v>0.308427979221578</v>
      </c>
    </row>
    <row r="604" spans="1:3" x14ac:dyDescent="0.25">
      <c r="A604" t="s">
        <v>106</v>
      </c>
      <c r="B604" t="s">
        <v>79</v>
      </c>
      <c r="C604" s="1">
        <v>0.32241650638779901</v>
      </c>
    </row>
    <row r="605" spans="1:3" x14ac:dyDescent="0.25">
      <c r="A605" t="s">
        <v>106</v>
      </c>
      <c r="B605" t="s">
        <v>108</v>
      </c>
      <c r="C605" s="1">
        <v>0.31633150865791798</v>
      </c>
    </row>
    <row r="606" spans="1:3" x14ac:dyDescent="0.25">
      <c r="A606" t="s">
        <v>106</v>
      </c>
      <c r="B606" t="s">
        <v>83</v>
      </c>
      <c r="C606" s="1">
        <v>0.30602997314389502</v>
      </c>
    </row>
    <row r="607" spans="1:3" x14ac:dyDescent="0.25">
      <c r="A607" t="s">
        <v>106</v>
      </c>
      <c r="B607" t="s">
        <v>85</v>
      </c>
      <c r="C607" s="1">
        <v>0.29779309453818098</v>
      </c>
    </row>
    <row r="608" spans="1:3" x14ac:dyDescent="0.25">
      <c r="A608" t="s">
        <v>106</v>
      </c>
      <c r="B608" t="s">
        <v>90</v>
      </c>
      <c r="C608" s="1">
        <v>0.30331398643790403</v>
      </c>
    </row>
    <row r="609" spans="1:3" x14ac:dyDescent="0.25">
      <c r="A609" t="s">
        <v>106</v>
      </c>
      <c r="B609" t="s">
        <v>92</v>
      </c>
      <c r="C609" s="1">
        <v>0.30394706913598302</v>
      </c>
    </row>
    <row r="610" spans="1:3" x14ac:dyDescent="0.25">
      <c r="A610" t="s">
        <v>106</v>
      </c>
      <c r="B610" t="s">
        <v>96</v>
      </c>
      <c r="C610" s="1">
        <v>0.29648538816321701</v>
      </c>
    </row>
    <row r="611" spans="1:3" x14ac:dyDescent="0.25">
      <c r="A611" t="s">
        <v>106</v>
      </c>
      <c r="B611" t="s">
        <v>99</v>
      </c>
      <c r="C611" s="1">
        <v>0.29090468820542498</v>
      </c>
    </row>
    <row r="612" spans="1:3" x14ac:dyDescent="0.25">
      <c r="A612" t="s">
        <v>106</v>
      </c>
      <c r="B612" t="s">
        <v>100</v>
      </c>
      <c r="C612" s="1">
        <v>0.31049168212169498</v>
      </c>
    </row>
    <row r="613" spans="1:3" x14ac:dyDescent="0.25">
      <c r="A613" t="s">
        <v>106</v>
      </c>
      <c r="B613" t="s">
        <v>102</v>
      </c>
      <c r="C613" s="1">
        <v>0.29943990660109998</v>
      </c>
    </row>
    <row r="614" spans="1:3" x14ac:dyDescent="0.25">
      <c r="A614" t="s">
        <v>106</v>
      </c>
      <c r="B614" t="s">
        <v>103</v>
      </c>
      <c r="C614" s="1">
        <v>0.30226430290650003</v>
      </c>
    </row>
    <row r="615" spans="1:3" x14ac:dyDescent="0.25">
      <c r="A615" t="s">
        <v>109</v>
      </c>
      <c r="B615" t="s">
        <v>46</v>
      </c>
      <c r="C615" s="1">
        <v>0.32425990512143199</v>
      </c>
    </row>
    <row r="616" spans="1:3" x14ac:dyDescent="0.25">
      <c r="A616" t="s">
        <v>109</v>
      </c>
      <c r="B616" t="s">
        <v>110</v>
      </c>
      <c r="C616" s="1">
        <v>0.32768082527840697</v>
      </c>
    </row>
    <row r="617" spans="1:3" x14ac:dyDescent="0.25">
      <c r="A617" t="s">
        <v>109</v>
      </c>
      <c r="B617" t="s">
        <v>107</v>
      </c>
      <c r="C617" s="1">
        <v>0.30723699544202698</v>
      </c>
    </row>
    <row r="618" spans="1:3" x14ac:dyDescent="0.25">
      <c r="A618" t="s">
        <v>109</v>
      </c>
      <c r="B618" t="s">
        <v>71</v>
      </c>
      <c r="C618" s="1">
        <v>0.30344596967361198</v>
      </c>
    </row>
    <row r="619" spans="1:3" x14ac:dyDescent="0.25">
      <c r="A619" t="s">
        <v>109</v>
      </c>
      <c r="B619" t="s">
        <v>77</v>
      </c>
      <c r="C619" s="1">
        <v>0.28927228340537298</v>
      </c>
    </row>
    <row r="620" spans="1:3" x14ac:dyDescent="0.25">
      <c r="A620" t="s">
        <v>109</v>
      </c>
      <c r="B620" t="s">
        <v>79</v>
      </c>
      <c r="C620" s="1">
        <v>0.30659122247523402</v>
      </c>
    </row>
    <row r="621" spans="1:3" x14ac:dyDescent="0.25">
      <c r="A621" t="s">
        <v>109</v>
      </c>
      <c r="B621" t="s">
        <v>108</v>
      </c>
      <c r="C621" s="1">
        <v>0.29967875290586099</v>
      </c>
    </row>
    <row r="622" spans="1:3" x14ac:dyDescent="0.25">
      <c r="A622" t="s">
        <v>109</v>
      </c>
      <c r="B622" t="s">
        <v>92</v>
      </c>
      <c r="C622" s="1">
        <v>0.29355453469431703</v>
      </c>
    </row>
    <row r="623" spans="1:3" x14ac:dyDescent="0.25">
      <c r="A623" t="s">
        <v>109</v>
      </c>
      <c r="B623" t="s">
        <v>100</v>
      </c>
      <c r="C623" s="1">
        <v>0.30295626101120399</v>
      </c>
    </row>
    <row r="624" spans="1:3" x14ac:dyDescent="0.25">
      <c r="A624" t="s">
        <v>109</v>
      </c>
      <c r="B624" t="s">
        <v>103</v>
      </c>
      <c r="C624" s="1">
        <v>0.31151949039404497</v>
      </c>
    </row>
    <row r="625" spans="1:3" x14ac:dyDescent="0.25">
      <c r="A625" t="s">
        <v>44</v>
      </c>
      <c r="B625" t="s">
        <v>49</v>
      </c>
      <c r="C625" s="1">
        <v>0.31437111387299899</v>
      </c>
    </row>
    <row r="626" spans="1:3" x14ac:dyDescent="0.25">
      <c r="A626" t="s">
        <v>44</v>
      </c>
      <c r="B626" t="s">
        <v>56</v>
      </c>
      <c r="C626" s="1">
        <v>0.29348859836450503</v>
      </c>
    </row>
    <row r="627" spans="1:3" x14ac:dyDescent="0.25">
      <c r="A627" t="s">
        <v>44</v>
      </c>
      <c r="B627" t="s">
        <v>59</v>
      </c>
      <c r="C627" s="1">
        <v>0.32150456680261302</v>
      </c>
    </row>
    <row r="628" spans="1:3" x14ac:dyDescent="0.25">
      <c r="A628" t="s">
        <v>44</v>
      </c>
      <c r="B628" t="s">
        <v>63</v>
      </c>
      <c r="C628" s="1">
        <v>0.29794654574188001</v>
      </c>
    </row>
    <row r="629" spans="1:3" x14ac:dyDescent="0.25">
      <c r="A629" t="s">
        <v>44</v>
      </c>
      <c r="B629" t="s">
        <v>68</v>
      </c>
      <c r="C629" s="1">
        <v>0.29444255945033099</v>
      </c>
    </row>
    <row r="630" spans="1:3" x14ac:dyDescent="0.25">
      <c r="A630" t="s">
        <v>44</v>
      </c>
      <c r="B630" t="s">
        <v>70</v>
      </c>
      <c r="C630" s="1">
        <v>0.32915600613921597</v>
      </c>
    </row>
    <row r="631" spans="1:3" x14ac:dyDescent="0.25">
      <c r="A631" t="s">
        <v>44</v>
      </c>
      <c r="B631" t="s">
        <v>71</v>
      </c>
      <c r="C631" s="1">
        <v>0.30297508026724501</v>
      </c>
    </row>
    <row r="632" spans="1:3" x14ac:dyDescent="0.25">
      <c r="A632" t="s">
        <v>44</v>
      </c>
      <c r="B632" t="s">
        <v>74</v>
      </c>
      <c r="C632" s="1">
        <v>0.31210607940882801</v>
      </c>
    </row>
    <row r="633" spans="1:3" x14ac:dyDescent="0.25">
      <c r="A633" t="s">
        <v>44</v>
      </c>
      <c r="B633" t="s">
        <v>75</v>
      </c>
      <c r="C633" s="1">
        <v>0.31695470119291502</v>
      </c>
    </row>
    <row r="634" spans="1:3" x14ac:dyDescent="0.25">
      <c r="A634" t="s">
        <v>44</v>
      </c>
      <c r="B634" t="s">
        <v>77</v>
      </c>
      <c r="C634" s="1">
        <v>0.29634134815024199</v>
      </c>
    </row>
    <row r="635" spans="1:3" x14ac:dyDescent="0.25">
      <c r="A635" t="s">
        <v>44</v>
      </c>
      <c r="B635" t="s">
        <v>81</v>
      </c>
      <c r="C635" s="1">
        <v>0.29255518321539797</v>
      </c>
    </row>
    <row r="636" spans="1:3" x14ac:dyDescent="0.25">
      <c r="A636" t="s">
        <v>44</v>
      </c>
      <c r="B636" t="s">
        <v>83</v>
      </c>
      <c r="C636" s="1">
        <v>0.310313386823517</v>
      </c>
    </row>
    <row r="637" spans="1:3" x14ac:dyDescent="0.25">
      <c r="A637" t="s">
        <v>44</v>
      </c>
      <c r="B637" t="s">
        <v>85</v>
      </c>
      <c r="C637" s="1">
        <v>0.314785391903801</v>
      </c>
    </row>
    <row r="638" spans="1:3" x14ac:dyDescent="0.25">
      <c r="A638" t="s">
        <v>44</v>
      </c>
      <c r="B638" t="s">
        <v>88</v>
      </c>
      <c r="C638" s="1">
        <v>0.29451277227797301</v>
      </c>
    </row>
    <row r="639" spans="1:3" x14ac:dyDescent="0.25">
      <c r="A639" t="s">
        <v>44</v>
      </c>
      <c r="B639" t="s">
        <v>90</v>
      </c>
      <c r="C639" s="1">
        <v>0.30728414882778199</v>
      </c>
    </row>
    <row r="640" spans="1:3" x14ac:dyDescent="0.25">
      <c r="A640" t="s">
        <v>44</v>
      </c>
      <c r="B640" t="s">
        <v>96</v>
      </c>
      <c r="C640" s="1">
        <v>0.30598124730077098</v>
      </c>
    </row>
    <row r="641" spans="1:3" x14ac:dyDescent="0.25">
      <c r="A641" t="s">
        <v>44</v>
      </c>
      <c r="B641" t="s">
        <v>97</v>
      </c>
      <c r="C641" s="1">
        <v>0.323682063692524</v>
      </c>
    </row>
    <row r="642" spans="1:3" x14ac:dyDescent="0.25">
      <c r="A642" t="s">
        <v>44</v>
      </c>
      <c r="B642" t="s">
        <v>98</v>
      </c>
      <c r="C642" s="1">
        <v>0.304367123299772</v>
      </c>
    </row>
    <row r="643" spans="1:3" x14ac:dyDescent="0.25">
      <c r="A643" t="s">
        <v>44</v>
      </c>
      <c r="B643" t="s">
        <v>99</v>
      </c>
      <c r="C643" s="1">
        <v>0.30385569064702</v>
      </c>
    </row>
    <row r="644" spans="1:3" x14ac:dyDescent="0.25">
      <c r="A644" t="s">
        <v>44</v>
      </c>
      <c r="B644" t="s">
        <v>101</v>
      </c>
      <c r="C644" s="1">
        <v>0.29244854958732702</v>
      </c>
    </row>
    <row r="645" spans="1:3" x14ac:dyDescent="0.25">
      <c r="A645" t="s">
        <v>44</v>
      </c>
      <c r="B645" t="s">
        <v>102</v>
      </c>
      <c r="C645" s="1">
        <v>0.30075698681729601</v>
      </c>
    </row>
    <row r="646" spans="1:3" x14ac:dyDescent="0.25">
      <c r="A646" t="s">
        <v>44</v>
      </c>
      <c r="B646" t="s">
        <v>103</v>
      </c>
      <c r="C646" s="1">
        <v>0.30011504138711198</v>
      </c>
    </row>
    <row r="647" spans="1:3" x14ac:dyDescent="0.25">
      <c r="A647" t="s">
        <v>46</v>
      </c>
      <c r="B647" t="s">
        <v>110</v>
      </c>
      <c r="C647" s="1">
        <v>0.33010863037608601</v>
      </c>
    </row>
    <row r="648" spans="1:3" x14ac:dyDescent="0.25">
      <c r="A648" t="s">
        <v>46</v>
      </c>
      <c r="B648" t="s">
        <v>107</v>
      </c>
      <c r="C648" s="1">
        <v>0.33638171035715903</v>
      </c>
    </row>
    <row r="649" spans="1:3" x14ac:dyDescent="0.25">
      <c r="A649" t="s">
        <v>46</v>
      </c>
      <c r="B649" t="s">
        <v>71</v>
      </c>
      <c r="C649" s="1">
        <v>0.29589168049010101</v>
      </c>
    </row>
    <row r="650" spans="1:3" x14ac:dyDescent="0.25">
      <c r="A650" t="s">
        <v>46</v>
      </c>
      <c r="B650" t="s">
        <v>79</v>
      </c>
      <c r="C650" s="1">
        <v>0.340793547374591</v>
      </c>
    </row>
    <row r="651" spans="1:3" x14ac:dyDescent="0.25">
      <c r="A651" t="s">
        <v>46</v>
      </c>
      <c r="B651" t="s">
        <v>108</v>
      </c>
      <c r="C651" s="1">
        <v>0.31967455882760798</v>
      </c>
    </row>
    <row r="652" spans="1:3" x14ac:dyDescent="0.25">
      <c r="A652" t="s">
        <v>46</v>
      </c>
      <c r="B652" t="s">
        <v>90</v>
      </c>
      <c r="C652" s="1">
        <v>0.29086633566879999</v>
      </c>
    </row>
    <row r="653" spans="1:3" x14ac:dyDescent="0.25">
      <c r="A653" t="s">
        <v>46</v>
      </c>
      <c r="B653" t="s">
        <v>100</v>
      </c>
      <c r="C653" s="1">
        <v>0.30803466709208999</v>
      </c>
    </row>
    <row r="654" spans="1:3" x14ac:dyDescent="0.25">
      <c r="A654" t="s">
        <v>46</v>
      </c>
      <c r="B654" t="s">
        <v>103</v>
      </c>
      <c r="C654" s="1">
        <v>0.309710644591429</v>
      </c>
    </row>
    <row r="655" spans="1:3" x14ac:dyDescent="0.25">
      <c r="A655" t="s">
        <v>110</v>
      </c>
      <c r="B655" t="s">
        <v>107</v>
      </c>
      <c r="C655" s="1">
        <v>0.33828722165883701</v>
      </c>
    </row>
    <row r="656" spans="1:3" x14ac:dyDescent="0.25">
      <c r="A656" t="s">
        <v>110</v>
      </c>
      <c r="B656" t="s">
        <v>79</v>
      </c>
      <c r="C656" s="1">
        <v>0.33971382383208798</v>
      </c>
    </row>
    <row r="657" spans="1:3" x14ac:dyDescent="0.25">
      <c r="A657" t="s">
        <v>110</v>
      </c>
      <c r="B657" t="s">
        <v>108</v>
      </c>
      <c r="C657" s="1">
        <v>0.33635896857090403</v>
      </c>
    </row>
    <row r="658" spans="1:3" x14ac:dyDescent="0.25">
      <c r="A658" t="s">
        <v>110</v>
      </c>
      <c r="B658" t="s">
        <v>100</v>
      </c>
      <c r="C658" s="1">
        <v>0.30449403756187898</v>
      </c>
    </row>
    <row r="659" spans="1:3" x14ac:dyDescent="0.25">
      <c r="A659" t="s">
        <v>110</v>
      </c>
      <c r="B659" t="s">
        <v>103</v>
      </c>
      <c r="C659" s="1">
        <v>0.29898157590673502</v>
      </c>
    </row>
    <row r="660" spans="1:3" x14ac:dyDescent="0.25">
      <c r="A660" t="s">
        <v>48</v>
      </c>
      <c r="B660" t="s">
        <v>49</v>
      </c>
      <c r="C660" s="1">
        <v>0.29309328924622602</v>
      </c>
    </row>
    <row r="661" spans="1:3" x14ac:dyDescent="0.25">
      <c r="A661" t="s">
        <v>48</v>
      </c>
      <c r="B661" t="s">
        <v>56</v>
      </c>
      <c r="C661" s="1">
        <v>0.315392843408558</v>
      </c>
    </row>
    <row r="662" spans="1:3" x14ac:dyDescent="0.25">
      <c r="A662" t="s">
        <v>48</v>
      </c>
      <c r="B662" t="s">
        <v>57</v>
      </c>
      <c r="C662" s="1">
        <v>0.30633034494912398</v>
      </c>
    </row>
    <row r="663" spans="1:3" x14ac:dyDescent="0.25">
      <c r="A663" t="s">
        <v>48</v>
      </c>
      <c r="B663" t="s">
        <v>59</v>
      </c>
      <c r="C663" s="1">
        <v>0.30605976792976303</v>
      </c>
    </row>
    <row r="664" spans="1:3" x14ac:dyDescent="0.25">
      <c r="A664" t="s">
        <v>48</v>
      </c>
      <c r="B664" t="s">
        <v>63</v>
      </c>
      <c r="C664" s="1">
        <v>0.32214292441256798</v>
      </c>
    </row>
    <row r="665" spans="1:3" x14ac:dyDescent="0.25">
      <c r="A665" t="s">
        <v>48</v>
      </c>
      <c r="B665" t="s">
        <v>68</v>
      </c>
      <c r="C665" s="1">
        <v>0.31056670099341299</v>
      </c>
    </row>
    <row r="666" spans="1:3" x14ac:dyDescent="0.25">
      <c r="A666" t="s">
        <v>48</v>
      </c>
      <c r="B666" t="s">
        <v>70</v>
      </c>
      <c r="C666" s="1">
        <v>0.312446064379795</v>
      </c>
    </row>
    <row r="667" spans="1:3" x14ac:dyDescent="0.25">
      <c r="A667" t="s">
        <v>48</v>
      </c>
      <c r="B667" t="s">
        <v>71</v>
      </c>
      <c r="C667" s="1">
        <v>0.304614051047081</v>
      </c>
    </row>
    <row r="668" spans="1:3" x14ac:dyDescent="0.25">
      <c r="A668" t="s">
        <v>48</v>
      </c>
      <c r="B668" t="s">
        <v>104</v>
      </c>
      <c r="C668" s="1">
        <v>0.30086755364840401</v>
      </c>
    </row>
    <row r="669" spans="1:3" x14ac:dyDescent="0.25">
      <c r="A669" t="s">
        <v>48</v>
      </c>
      <c r="B669" t="s">
        <v>75</v>
      </c>
      <c r="C669" s="1">
        <v>0.30222341732481101</v>
      </c>
    </row>
    <row r="670" spans="1:3" x14ac:dyDescent="0.25">
      <c r="A670" t="s">
        <v>48</v>
      </c>
      <c r="B670" t="s">
        <v>77</v>
      </c>
      <c r="C670" s="1">
        <v>0.29536995828080298</v>
      </c>
    </row>
    <row r="671" spans="1:3" x14ac:dyDescent="0.25">
      <c r="A671" t="s">
        <v>48</v>
      </c>
      <c r="B671" t="s">
        <v>81</v>
      </c>
      <c r="C671" s="1">
        <v>0.29848027745994599</v>
      </c>
    </row>
    <row r="672" spans="1:3" x14ac:dyDescent="0.25">
      <c r="A672" t="s">
        <v>48</v>
      </c>
      <c r="B672" t="s">
        <v>85</v>
      </c>
      <c r="C672" s="1">
        <v>0.29473757585808402</v>
      </c>
    </row>
    <row r="673" spans="1:3" x14ac:dyDescent="0.25">
      <c r="A673" t="s">
        <v>48</v>
      </c>
      <c r="B673" t="s">
        <v>88</v>
      </c>
      <c r="C673" s="1">
        <v>0.30146294090161901</v>
      </c>
    </row>
    <row r="674" spans="1:3" x14ac:dyDescent="0.25">
      <c r="A674" t="s">
        <v>48</v>
      </c>
      <c r="B674" t="s">
        <v>92</v>
      </c>
      <c r="C674" s="1">
        <v>0.30142084532235602</v>
      </c>
    </row>
    <row r="675" spans="1:3" x14ac:dyDescent="0.25">
      <c r="A675" t="s">
        <v>48</v>
      </c>
      <c r="B675" t="s">
        <v>96</v>
      </c>
      <c r="C675" s="1">
        <v>0.29072923656962302</v>
      </c>
    </row>
    <row r="676" spans="1:3" x14ac:dyDescent="0.25">
      <c r="A676" t="s">
        <v>48</v>
      </c>
      <c r="B676" t="s">
        <v>97</v>
      </c>
      <c r="C676" s="1">
        <v>0.312700847293576</v>
      </c>
    </row>
    <row r="677" spans="1:3" x14ac:dyDescent="0.25">
      <c r="A677" t="s">
        <v>48</v>
      </c>
      <c r="B677" t="s">
        <v>99</v>
      </c>
      <c r="C677" s="1">
        <v>0.29679171594972598</v>
      </c>
    </row>
    <row r="678" spans="1:3" x14ac:dyDescent="0.25">
      <c r="A678" t="s">
        <v>48</v>
      </c>
      <c r="B678" t="s">
        <v>101</v>
      </c>
      <c r="C678" s="1">
        <v>0.30906735550595898</v>
      </c>
    </row>
    <row r="679" spans="1:3" x14ac:dyDescent="0.25">
      <c r="A679" t="s">
        <v>48</v>
      </c>
      <c r="B679" t="s">
        <v>102</v>
      </c>
      <c r="C679" s="1">
        <v>0.302728037924406</v>
      </c>
    </row>
    <row r="680" spans="1:3" x14ac:dyDescent="0.25">
      <c r="A680" t="s">
        <v>48</v>
      </c>
      <c r="B680" t="s">
        <v>103</v>
      </c>
      <c r="C680" s="1">
        <v>0.30505099835091698</v>
      </c>
    </row>
    <row r="681" spans="1:3" x14ac:dyDescent="0.25">
      <c r="A681" t="s">
        <v>49</v>
      </c>
      <c r="B681" t="s">
        <v>56</v>
      </c>
      <c r="C681" s="1">
        <v>0.30128765817280101</v>
      </c>
    </row>
    <row r="682" spans="1:3" x14ac:dyDescent="0.25">
      <c r="A682" t="s">
        <v>49</v>
      </c>
      <c r="B682" t="s">
        <v>59</v>
      </c>
      <c r="C682" s="1">
        <v>0.32226060742049001</v>
      </c>
    </row>
    <row r="683" spans="1:3" x14ac:dyDescent="0.25">
      <c r="A683" t="s">
        <v>49</v>
      </c>
      <c r="B683" t="s">
        <v>63</v>
      </c>
      <c r="C683" s="1">
        <v>0.30243638375017301</v>
      </c>
    </row>
    <row r="684" spans="1:3" x14ac:dyDescent="0.25">
      <c r="A684" t="s">
        <v>49</v>
      </c>
      <c r="B684" t="s">
        <v>68</v>
      </c>
      <c r="C684" s="1">
        <v>0.29858144493428601</v>
      </c>
    </row>
    <row r="685" spans="1:3" x14ac:dyDescent="0.25">
      <c r="A685" t="s">
        <v>49</v>
      </c>
      <c r="B685" t="s">
        <v>70</v>
      </c>
      <c r="C685" s="1">
        <v>0.33012005907368902</v>
      </c>
    </row>
    <row r="686" spans="1:3" x14ac:dyDescent="0.25">
      <c r="A686" t="s">
        <v>49</v>
      </c>
      <c r="B686" t="s">
        <v>71</v>
      </c>
      <c r="C686" s="1">
        <v>0.31187999804143801</v>
      </c>
    </row>
    <row r="687" spans="1:3" x14ac:dyDescent="0.25">
      <c r="A687" t="s">
        <v>49</v>
      </c>
      <c r="B687" t="s">
        <v>74</v>
      </c>
      <c r="C687" s="1">
        <v>0.31448648389103301</v>
      </c>
    </row>
    <row r="688" spans="1:3" x14ac:dyDescent="0.25">
      <c r="A688" t="s">
        <v>49</v>
      </c>
      <c r="B688" t="s">
        <v>104</v>
      </c>
      <c r="C688" s="1">
        <v>0.294676479438714</v>
      </c>
    </row>
    <row r="689" spans="1:3" x14ac:dyDescent="0.25">
      <c r="A689" t="s">
        <v>49</v>
      </c>
      <c r="B689" t="s">
        <v>75</v>
      </c>
      <c r="C689" s="1">
        <v>0.31810106225769402</v>
      </c>
    </row>
    <row r="690" spans="1:3" x14ac:dyDescent="0.25">
      <c r="A690" t="s">
        <v>49</v>
      </c>
      <c r="B690" t="s">
        <v>77</v>
      </c>
      <c r="C690" s="1">
        <v>0.306673598260706</v>
      </c>
    </row>
    <row r="691" spans="1:3" x14ac:dyDescent="0.25">
      <c r="A691" t="s">
        <v>49</v>
      </c>
      <c r="B691" t="s">
        <v>81</v>
      </c>
      <c r="C691" s="1">
        <v>0.30041155816729598</v>
      </c>
    </row>
    <row r="692" spans="1:3" x14ac:dyDescent="0.25">
      <c r="A692" t="s">
        <v>49</v>
      </c>
      <c r="B692" t="s">
        <v>83</v>
      </c>
      <c r="C692" s="1">
        <v>0.32078201126030098</v>
      </c>
    </row>
    <row r="693" spans="1:3" x14ac:dyDescent="0.25">
      <c r="A693" t="s">
        <v>49</v>
      </c>
      <c r="B693" t="s">
        <v>85</v>
      </c>
      <c r="C693" s="1">
        <v>0.31675347625512201</v>
      </c>
    </row>
    <row r="694" spans="1:3" x14ac:dyDescent="0.25">
      <c r="A694" t="s">
        <v>49</v>
      </c>
      <c r="B694" t="s">
        <v>88</v>
      </c>
      <c r="C694" s="1">
        <v>0.30561482927828998</v>
      </c>
    </row>
    <row r="695" spans="1:3" x14ac:dyDescent="0.25">
      <c r="A695" t="s">
        <v>49</v>
      </c>
      <c r="B695" t="s">
        <v>90</v>
      </c>
      <c r="C695" s="1">
        <v>0.31611453349853502</v>
      </c>
    </row>
    <row r="696" spans="1:3" x14ac:dyDescent="0.25">
      <c r="A696" t="s">
        <v>49</v>
      </c>
      <c r="B696" t="s">
        <v>92</v>
      </c>
      <c r="C696" s="1">
        <v>0.30126587741355199</v>
      </c>
    </row>
    <row r="697" spans="1:3" x14ac:dyDescent="0.25">
      <c r="A697" t="s">
        <v>49</v>
      </c>
      <c r="B697" t="s">
        <v>96</v>
      </c>
      <c r="C697" s="1">
        <v>0.31739966025783101</v>
      </c>
    </row>
    <row r="698" spans="1:3" x14ac:dyDescent="0.25">
      <c r="A698" t="s">
        <v>49</v>
      </c>
      <c r="B698" t="s">
        <v>97</v>
      </c>
      <c r="C698" s="1">
        <v>0.32660118575548802</v>
      </c>
    </row>
    <row r="699" spans="1:3" x14ac:dyDescent="0.25">
      <c r="A699" t="s">
        <v>49</v>
      </c>
      <c r="B699" t="s">
        <v>98</v>
      </c>
      <c r="C699" s="1">
        <v>0.31269366119569397</v>
      </c>
    </row>
    <row r="700" spans="1:3" x14ac:dyDescent="0.25">
      <c r="A700" t="s">
        <v>49</v>
      </c>
      <c r="B700" t="s">
        <v>99</v>
      </c>
      <c r="C700" s="1">
        <v>0.31125108383834998</v>
      </c>
    </row>
    <row r="701" spans="1:3" x14ac:dyDescent="0.25">
      <c r="A701" t="s">
        <v>49</v>
      </c>
      <c r="B701" t="s">
        <v>101</v>
      </c>
      <c r="C701" s="1">
        <v>0.29753319437876902</v>
      </c>
    </row>
    <row r="702" spans="1:3" x14ac:dyDescent="0.25">
      <c r="A702" t="s">
        <v>49</v>
      </c>
      <c r="B702" t="s">
        <v>102</v>
      </c>
      <c r="C702" s="1">
        <v>0.30535601352417202</v>
      </c>
    </row>
    <row r="703" spans="1:3" x14ac:dyDescent="0.25">
      <c r="A703" t="s">
        <v>49</v>
      </c>
      <c r="B703" t="s">
        <v>103</v>
      </c>
      <c r="C703" s="1">
        <v>0.30823395514816698</v>
      </c>
    </row>
    <row r="704" spans="1:3" x14ac:dyDescent="0.25">
      <c r="A704" t="s">
        <v>107</v>
      </c>
      <c r="B704" t="s">
        <v>71</v>
      </c>
      <c r="C704" s="1">
        <v>0.30258182326581401</v>
      </c>
    </row>
    <row r="705" spans="1:3" x14ac:dyDescent="0.25">
      <c r="A705" t="s">
        <v>107</v>
      </c>
      <c r="B705" t="s">
        <v>77</v>
      </c>
      <c r="C705" s="1">
        <v>0.29097842843917698</v>
      </c>
    </row>
    <row r="706" spans="1:3" x14ac:dyDescent="0.25">
      <c r="A706" t="s">
        <v>107</v>
      </c>
      <c r="B706" t="s">
        <v>79</v>
      </c>
      <c r="C706" s="1">
        <v>0.31402469564628499</v>
      </c>
    </row>
    <row r="707" spans="1:3" x14ac:dyDescent="0.25">
      <c r="A707" t="s">
        <v>107</v>
      </c>
      <c r="B707" t="s">
        <v>108</v>
      </c>
      <c r="C707" s="1">
        <v>0.315152703022058</v>
      </c>
    </row>
    <row r="708" spans="1:3" x14ac:dyDescent="0.25">
      <c r="A708" t="s">
        <v>107</v>
      </c>
      <c r="B708" t="s">
        <v>83</v>
      </c>
      <c r="C708" s="1">
        <v>0.29015978086361699</v>
      </c>
    </row>
    <row r="709" spans="1:3" x14ac:dyDescent="0.25">
      <c r="A709" t="s">
        <v>107</v>
      </c>
      <c r="B709" t="s">
        <v>90</v>
      </c>
      <c r="C709" s="1">
        <v>0.297003580845839</v>
      </c>
    </row>
    <row r="710" spans="1:3" x14ac:dyDescent="0.25">
      <c r="A710" t="s">
        <v>107</v>
      </c>
      <c r="B710" t="s">
        <v>100</v>
      </c>
      <c r="C710" s="1">
        <v>0.30534306823013702</v>
      </c>
    </row>
    <row r="711" spans="1:3" x14ac:dyDescent="0.25">
      <c r="A711" t="s">
        <v>107</v>
      </c>
      <c r="B711" t="s">
        <v>103</v>
      </c>
      <c r="C711" s="1">
        <v>0.30850400213052598</v>
      </c>
    </row>
    <row r="712" spans="1:3" x14ac:dyDescent="0.25">
      <c r="A712" t="s">
        <v>56</v>
      </c>
      <c r="B712" t="s">
        <v>57</v>
      </c>
      <c r="C712" s="1">
        <v>0.311571039003256</v>
      </c>
    </row>
    <row r="713" spans="1:3" x14ac:dyDescent="0.25">
      <c r="A713" t="s">
        <v>56</v>
      </c>
      <c r="B713" t="s">
        <v>59</v>
      </c>
      <c r="C713" s="1">
        <v>0.31213725041506402</v>
      </c>
    </row>
    <row r="714" spans="1:3" x14ac:dyDescent="0.25">
      <c r="A714" t="s">
        <v>56</v>
      </c>
      <c r="B714" t="s">
        <v>63</v>
      </c>
      <c r="C714" s="1">
        <v>0.315497710758947</v>
      </c>
    </row>
    <row r="715" spans="1:3" x14ac:dyDescent="0.25">
      <c r="A715" t="s">
        <v>56</v>
      </c>
      <c r="B715" t="s">
        <v>68</v>
      </c>
      <c r="C715" s="1">
        <v>0.31295161336091898</v>
      </c>
    </row>
    <row r="716" spans="1:3" x14ac:dyDescent="0.25">
      <c r="A716" t="s">
        <v>56</v>
      </c>
      <c r="B716" t="s">
        <v>70</v>
      </c>
      <c r="C716" s="1">
        <v>0.31219876070237301</v>
      </c>
    </row>
    <row r="717" spans="1:3" x14ac:dyDescent="0.25">
      <c r="A717" t="s">
        <v>56</v>
      </c>
      <c r="B717" t="s">
        <v>71</v>
      </c>
      <c r="C717" s="1">
        <v>0.30503939543798098</v>
      </c>
    </row>
    <row r="718" spans="1:3" x14ac:dyDescent="0.25">
      <c r="A718" t="s">
        <v>56</v>
      </c>
      <c r="B718" t="s">
        <v>74</v>
      </c>
      <c r="C718" s="1">
        <v>0.29184906582068898</v>
      </c>
    </row>
    <row r="719" spans="1:3" x14ac:dyDescent="0.25">
      <c r="A719" t="s">
        <v>56</v>
      </c>
      <c r="B719" t="s">
        <v>104</v>
      </c>
      <c r="C719" s="1">
        <v>0.30479528395466299</v>
      </c>
    </row>
    <row r="720" spans="1:3" x14ac:dyDescent="0.25">
      <c r="A720" t="s">
        <v>56</v>
      </c>
      <c r="B720" t="s">
        <v>75</v>
      </c>
      <c r="C720" s="1">
        <v>0.31017828479202197</v>
      </c>
    </row>
    <row r="721" spans="1:3" x14ac:dyDescent="0.25">
      <c r="A721" t="s">
        <v>56</v>
      </c>
      <c r="B721" t="s">
        <v>77</v>
      </c>
      <c r="C721" s="1">
        <v>0.30485172721155501</v>
      </c>
    </row>
    <row r="722" spans="1:3" x14ac:dyDescent="0.25">
      <c r="A722" t="s">
        <v>56</v>
      </c>
      <c r="B722" t="s">
        <v>81</v>
      </c>
      <c r="C722" s="1">
        <v>0.30351953263508702</v>
      </c>
    </row>
    <row r="723" spans="1:3" x14ac:dyDescent="0.25">
      <c r="A723" t="s">
        <v>56</v>
      </c>
      <c r="B723" t="s">
        <v>83</v>
      </c>
      <c r="C723" s="1">
        <v>0.29433878869997299</v>
      </c>
    </row>
    <row r="724" spans="1:3" x14ac:dyDescent="0.25">
      <c r="A724" t="s">
        <v>56</v>
      </c>
      <c r="B724" t="s">
        <v>85</v>
      </c>
      <c r="C724" s="1">
        <v>0.30682095532612902</v>
      </c>
    </row>
    <row r="725" spans="1:3" x14ac:dyDescent="0.25">
      <c r="A725" t="s">
        <v>56</v>
      </c>
      <c r="B725" t="s">
        <v>88</v>
      </c>
      <c r="C725" s="1">
        <v>0.31363918030270999</v>
      </c>
    </row>
    <row r="726" spans="1:3" x14ac:dyDescent="0.25">
      <c r="A726" t="s">
        <v>56</v>
      </c>
      <c r="B726" t="s">
        <v>92</v>
      </c>
      <c r="C726" s="1">
        <v>0.313558917024788</v>
      </c>
    </row>
    <row r="727" spans="1:3" x14ac:dyDescent="0.25">
      <c r="A727" t="s">
        <v>56</v>
      </c>
      <c r="B727" t="s">
        <v>96</v>
      </c>
      <c r="C727" s="1">
        <v>0.29982278439735699</v>
      </c>
    </row>
    <row r="728" spans="1:3" x14ac:dyDescent="0.25">
      <c r="A728" t="s">
        <v>56</v>
      </c>
      <c r="B728" t="s">
        <v>97</v>
      </c>
      <c r="C728" s="1">
        <v>0.31181018316118098</v>
      </c>
    </row>
    <row r="729" spans="1:3" x14ac:dyDescent="0.25">
      <c r="A729" t="s">
        <v>56</v>
      </c>
      <c r="B729" t="s">
        <v>98</v>
      </c>
      <c r="C729" s="1">
        <v>0.29114883541809</v>
      </c>
    </row>
    <row r="730" spans="1:3" x14ac:dyDescent="0.25">
      <c r="A730" t="s">
        <v>56</v>
      </c>
      <c r="B730" t="s">
        <v>99</v>
      </c>
      <c r="C730" s="1">
        <v>0.30602676521271199</v>
      </c>
    </row>
    <row r="731" spans="1:3" x14ac:dyDescent="0.25">
      <c r="A731" t="s">
        <v>56</v>
      </c>
      <c r="B731" t="s">
        <v>101</v>
      </c>
      <c r="C731" s="1">
        <v>0.31746654640796401</v>
      </c>
    </row>
    <row r="732" spans="1:3" x14ac:dyDescent="0.25">
      <c r="A732" t="s">
        <v>56</v>
      </c>
      <c r="B732" t="s">
        <v>102</v>
      </c>
      <c r="C732" s="1">
        <v>0.30861350230892898</v>
      </c>
    </row>
    <row r="733" spans="1:3" x14ac:dyDescent="0.25">
      <c r="A733" t="s">
        <v>56</v>
      </c>
      <c r="B733" t="s">
        <v>103</v>
      </c>
      <c r="C733" s="1">
        <v>0.30108984666137101</v>
      </c>
    </row>
    <row r="734" spans="1:3" x14ac:dyDescent="0.25">
      <c r="A734" t="s">
        <v>57</v>
      </c>
      <c r="B734" t="s">
        <v>59</v>
      </c>
      <c r="C734" s="1">
        <v>0.29834223504808399</v>
      </c>
    </row>
    <row r="735" spans="1:3" x14ac:dyDescent="0.25">
      <c r="A735" t="s">
        <v>57</v>
      </c>
      <c r="B735" t="s">
        <v>63</v>
      </c>
      <c r="C735" s="1">
        <v>0.31934875856481898</v>
      </c>
    </row>
    <row r="736" spans="1:3" x14ac:dyDescent="0.25">
      <c r="A736" t="s">
        <v>57</v>
      </c>
      <c r="B736" t="s">
        <v>68</v>
      </c>
      <c r="C736" s="1">
        <v>0.30807501193627701</v>
      </c>
    </row>
    <row r="737" spans="1:3" x14ac:dyDescent="0.25">
      <c r="A737" t="s">
        <v>57</v>
      </c>
      <c r="B737" t="s">
        <v>70</v>
      </c>
      <c r="C737" s="1">
        <v>0.30418374385369701</v>
      </c>
    </row>
    <row r="738" spans="1:3" x14ac:dyDescent="0.25">
      <c r="A738" t="s">
        <v>57</v>
      </c>
      <c r="B738" t="s">
        <v>71</v>
      </c>
      <c r="C738" s="1">
        <v>0.29288217264927202</v>
      </c>
    </row>
    <row r="739" spans="1:3" x14ac:dyDescent="0.25">
      <c r="A739" t="s">
        <v>57</v>
      </c>
      <c r="B739" t="s">
        <v>104</v>
      </c>
      <c r="C739" s="1">
        <v>0.29215944883396799</v>
      </c>
    </row>
    <row r="740" spans="1:3" x14ac:dyDescent="0.25">
      <c r="A740" t="s">
        <v>57</v>
      </c>
      <c r="B740" t="s">
        <v>75</v>
      </c>
      <c r="C740" s="1">
        <v>0.29511558443205199</v>
      </c>
    </row>
    <row r="741" spans="1:3" x14ac:dyDescent="0.25">
      <c r="A741" t="s">
        <v>57</v>
      </c>
      <c r="B741" t="s">
        <v>77</v>
      </c>
      <c r="C741" s="1">
        <v>0.29409943655320597</v>
      </c>
    </row>
    <row r="742" spans="1:3" x14ac:dyDescent="0.25">
      <c r="A742" t="s">
        <v>57</v>
      </c>
      <c r="B742" t="s">
        <v>85</v>
      </c>
      <c r="C742" s="1">
        <v>0.28909958350811699</v>
      </c>
    </row>
    <row r="743" spans="1:3" x14ac:dyDescent="0.25">
      <c r="A743" t="s">
        <v>57</v>
      </c>
      <c r="B743" t="s">
        <v>88</v>
      </c>
      <c r="C743" s="1">
        <v>0.29826214364397002</v>
      </c>
    </row>
    <row r="744" spans="1:3" x14ac:dyDescent="0.25">
      <c r="A744" t="s">
        <v>57</v>
      </c>
      <c r="B744" t="s">
        <v>92</v>
      </c>
      <c r="C744" s="1">
        <v>0.29533098402699898</v>
      </c>
    </row>
    <row r="745" spans="1:3" x14ac:dyDescent="0.25">
      <c r="A745" t="s">
        <v>57</v>
      </c>
      <c r="B745" t="s">
        <v>97</v>
      </c>
      <c r="C745" s="1">
        <v>0.30420944090845298</v>
      </c>
    </row>
    <row r="746" spans="1:3" x14ac:dyDescent="0.25">
      <c r="A746" t="s">
        <v>57</v>
      </c>
      <c r="B746" t="s">
        <v>101</v>
      </c>
      <c r="C746" s="1">
        <v>0.30460387215144202</v>
      </c>
    </row>
    <row r="747" spans="1:3" x14ac:dyDescent="0.25">
      <c r="A747" t="s">
        <v>57</v>
      </c>
      <c r="B747" t="s">
        <v>102</v>
      </c>
      <c r="C747" s="1">
        <v>0.30258103081762699</v>
      </c>
    </row>
    <row r="748" spans="1:3" x14ac:dyDescent="0.25">
      <c r="A748" t="s">
        <v>57</v>
      </c>
      <c r="B748" t="s">
        <v>103</v>
      </c>
      <c r="C748" s="1">
        <v>0.29390903821567399</v>
      </c>
    </row>
    <row r="749" spans="1:3" x14ac:dyDescent="0.25">
      <c r="A749" t="s">
        <v>59</v>
      </c>
      <c r="B749" t="s">
        <v>63</v>
      </c>
      <c r="C749" s="1">
        <v>0.31570711723404499</v>
      </c>
    </row>
    <row r="750" spans="1:3" x14ac:dyDescent="0.25">
      <c r="A750" t="s">
        <v>59</v>
      </c>
      <c r="B750" t="s">
        <v>68</v>
      </c>
      <c r="C750" s="1">
        <v>0.30602612252561401</v>
      </c>
    </row>
    <row r="751" spans="1:3" x14ac:dyDescent="0.25">
      <c r="A751" t="s">
        <v>59</v>
      </c>
      <c r="B751" t="s">
        <v>70</v>
      </c>
      <c r="C751" s="1">
        <v>0.33125384923998302</v>
      </c>
    </row>
    <row r="752" spans="1:3" x14ac:dyDescent="0.25">
      <c r="A752" t="s">
        <v>59</v>
      </c>
      <c r="B752" t="s">
        <v>71</v>
      </c>
      <c r="C752" s="1">
        <v>0.313144881601776</v>
      </c>
    </row>
    <row r="753" spans="1:3" x14ac:dyDescent="0.25">
      <c r="A753" t="s">
        <v>59</v>
      </c>
      <c r="B753" t="s">
        <v>74</v>
      </c>
      <c r="C753" s="1">
        <v>0.31772158216103302</v>
      </c>
    </row>
    <row r="754" spans="1:3" x14ac:dyDescent="0.25">
      <c r="A754" t="s">
        <v>59</v>
      </c>
      <c r="B754" t="s">
        <v>104</v>
      </c>
      <c r="C754" s="1">
        <v>0.305534920239316</v>
      </c>
    </row>
    <row r="755" spans="1:3" x14ac:dyDescent="0.25">
      <c r="A755" t="s">
        <v>59</v>
      </c>
      <c r="B755" t="s">
        <v>75</v>
      </c>
      <c r="C755" s="1">
        <v>0.32281924551813501</v>
      </c>
    </row>
    <row r="756" spans="1:3" x14ac:dyDescent="0.25">
      <c r="A756" t="s">
        <v>59</v>
      </c>
      <c r="B756" t="s">
        <v>77</v>
      </c>
      <c r="C756" s="1">
        <v>0.31308816176013798</v>
      </c>
    </row>
    <row r="757" spans="1:3" x14ac:dyDescent="0.25">
      <c r="A757" t="s">
        <v>59</v>
      </c>
      <c r="B757" t="s">
        <v>81</v>
      </c>
      <c r="C757" s="1">
        <v>0.31054843368040302</v>
      </c>
    </row>
    <row r="758" spans="1:3" x14ac:dyDescent="0.25">
      <c r="A758" t="s">
        <v>59</v>
      </c>
      <c r="B758" t="s">
        <v>83</v>
      </c>
      <c r="C758" s="1">
        <v>0.32272740595766503</v>
      </c>
    </row>
    <row r="759" spans="1:3" x14ac:dyDescent="0.25">
      <c r="A759" t="s">
        <v>59</v>
      </c>
      <c r="B759" t="s">
        <v>85</v>
      </c>
      <c r="C759" s="1">
        <v>0.321840663371386</v>
      </c>
    </row>
    <row r="760" spans="1:3" x14ac:dyDescent="0.25">
      <c r="A760" t="s">
        <v>59</v>
      </c>
      <c r="B760" t="s">
        <v>88</v>
      </c>
      <c r="C760" s="1">
        <v>0.32193207036501298</v>
      </c>
    </row>
    <row r="761" spans="1:3" x14ac:dyDescent="0.25">
      <c r="A761" t="s">
        <v>59</v>
      </c>
      <c r="B761" t="s">
        <v>90</v>
      </c>
      <c r="C761" s="1">
        <v>0.31456226298939499</v>
      </c>
    </row>
    <row r="762" spans="1:3" x14ac:dyDescent="0.25">
      <c r="A762" t="s">
        <v>59</v>
      </c>
      <c r="B762" t="s">
        <v>92</v>
      </c>
      <c r="C762" s="1">
        <v>0.31018935168380501</v>
      </c>
    </row>
    <row r="763" spans="1:3" x14ac:dyDescent="0.25">
      <c r="A763" t="s">
        <v>59</v>
      </c>
      <c r="B763" t="s">
        <v>96</v>
      </c>
      <c r="C763" s="1">
        <v>0.32091175381248999</v>
      </c>
    </row>
    <row r="764" spans="1:3" x14ac:dyDescent="0.25">
      <c r="A764" t="s">
        <v>59</v>
      </c>
      <c r="B764" t="s">
        <v>97</v>
      </c>
      <c r="C764" s="1">
        <v>0.32969012534090297</v>
      </c>
    </row>
    <row r="765" spans="1:3" x14ac:dyDescent="0.25">
      <c r="A765" t="s">
        <v>59</v>
      </c>
      <c r="B765" t="s">
        <v>98</v>
      </c>
      <c r="C765" s="1">
        <v>0.31657122062270099</v>
      </c>
    </row>
    <row r="766" spans="1:3" x14ac:dyDescent="0.25">
      <c r="A766" t="s">
        <v>59</v>
      </c>
      <c r="B766" t="s">
        <v>99</v>
      </c>
      <c r="C766" s="1">
        <v>0.31661323983433298</v>
      </c>
    </row>
    <row r="767" spans="1:3" x14ac:dyDescent="0.25">
      <c r="A767" t="s">
        <v>59</v>
      </c>
      <c r="B767" t="s">
        <v>101</v>
      </c>
      <c r="C767" s="1">
        <v>0.30908895777774897</v>
      </c>
    </row>
    <row r="768" spans="1:3" x14ac:dyDescent="0.25">
      <c r="A768" t="s">
        <v>59</v>
      </c>
      <c r="B768" t="s">
        <v>102</v>
      </c>
      <c r="C768" s="1">
        <v>0.31471198667057698</v>
      </c>
    </row>
    <row r="769" spans="1:3" x14ac:dyDescent="0.25">
      <c r="A769" t="s">
        <v>59</v>
      </c>
      <c r="B769" t="s">
        <v>103</v>
      </c>
      <c r="C769" s="1">
        <v>0.30641679905775998</v>
      </c>
    </row>
    <row r="770" spans="1:3" x14ac:dyDescent="0.25">
      <c r="A770" t="s">
        <v>63</v>
      </c>
      <c r="B770" t="s">
        <v>68</v>
      </c>
      <c r="C770" s="1">
        <v>0.31734017129034903</v>
      </c>
    </row>
    <row r="771" spans="1:3" x14ac:dyDescent="0.25">
      <c r="A771" t="s">
        <v>63</v>
      </c>
      <c r="B771" t="s">
        <v>70</v>
      </c>
      <c r="C771" s="1">
        <v>0.31641663179983498</v>
      </c>
    </row>
    <row r="772" spans="1:3" x14ac:dyDescent="0.25">
      <c r="A772" t="s">
        <v>63</v>
      </c>
      <c r="B772" t="s">
        <v>71</v>
      </c>
      <c r="C772" s="1">
        <v>0.30399199411425798</v>
      </c>
    </row>
    <row r="773" spans="1:3" x14ac:dyDescent="0.25">
      <c r="A773" t="s">
        <v>63</v>
      </c>
      <c r="B773" t="s">
        <v>74</v>
      </c>
      <c r="C773" s="1">
        <v>0.29099445658803902</v>
      </c>
    </row>
    <row r="774" spans="1:3" x14ac:dyDescent="0.25">
      <c r="A774" t="s">
        <v>63</v>
      </c>
      <c r="B774" t="s">
        <v>104</v>
      </c>
      <c r="C774" s="1">
        <v>0.31310746362001102</v>
      </c>
    </row>
    <row r="775" spans="1:3" x14ac:dyDescent="0.25">
      <c r="A775" t="s">
        <v>63</v>
      </c>
      <c r="B775" t="s">
        <v>75</v>
      </c>
      <c r="C775" s="1">
        <v>0.31288346985478599</v>
      </c>
    </row>
    <row r="776" spans="1:3" x14ac:dyDescent="0.25">
      <c r="A776" t="s">
        <v>63</v>
      </c>
      <c r="B776" t="s">
        <v>77</v>
      </c>
      <c r="C776" s="1">
        <v>0.305725238056829</v>
      </c>
    </row>
    <row r="777" spans="1:3" x14ac:dyDescent="0.25">
      <c r="A777" t="s">
        <v>63</v>
      </c>
      <c r="B777" t="s">
        <v>81</v>
      </c>
      <c r="C777" s="1">
        <v>0.31121752587809798</v>
      </c>
    </row>
    <row r="778" spans="1:3" x14ac:dyDescent="0.25">
      <c r="A778" t="s">
        <v>63</v>
      </c>
      <c r="B778" t="s">
        <v>83</v>
      </c>
      <c r="C778" s="1">
        <v>0.29353004182663101</v>
      </c>
    </row>
    <row r="779" spans="1:3" x14ac:dyDescent="0.25">
      <c r="A779" t="s">
        <v>63</v>
      </c>
      <c r="B779" t="s">
        <v>85</v>
      </c>
      <c r="C779" s="1">
        <v>0.30654483096885199</v>
      </c>
    </row>
    <row r="780" spans="1:3" x14ac:dyDescent="0.25">
      <c r="A780" t="s">
        <v>63</v>
      </c>
      <c r="B780" t="s">
        <v>88</v>
      </c>
      <c r="C780" s="1">
        <v>0.32156736754602999</v>
      </c>
    </row>
    <row r="781" spans="1:3" x14ac:dyDescent="0.25">
      <c r="A781" t="s">
        <v>63</v>
      </c>
      <c r="B781" t="s">
        <v>92</v>
      </c>
      <c r="C781" s="1">
        <v>0.31354839500427401</v>
      </c>
    </row>
    <row r="782" spans="1:3" x14ac:dyDescent="0.25">
      <c r="A782" t="s">
        <v>63</v>
      </c>
      <c r="B782" t="s">
        <v>96</v>
      </c>
      <c r="C782" s="1">
        <v>0.29748940939222901</v>
      </c>
    </row>
    <row r="783" spans="1:3" x14ac:dyDescent="0.25">
      <c r="A783" t="s">
        <v>63</v>
      </c>
      <c r="B783" t="s">
        <v>97</v>
      </c>
      <c r="C783" s="1">
        <v>0.31187615000053398</v>
      </c>
    </row>
    <row r="784" spans="1:3" x14ac:dyDescent="0.25">
      <c r="A784" t="s">
        <v>63</v>
      </c>
      <c r="B784" t="s">
        <v>98</v>
      </c>
      <c r="C784" s="1">
        <v>0.29462202314396302</v>
      </c>
    </row>
    <row r="785" spans="1:3" x14ac:dyDescent="0.25">
      <c r="A785" t="s">
        <v>63</v>
      </c>
      <c r="B785" t="s">
        <v>99</v>
      </c>
      <c r="C785" s="1">
        <v>0.307344158222222</v>
      </c>
    </row>
    <row r="786" spans="1:3" x14ac:dyDescent="0.25">
      <c r="A786" t="s">
        <v>63</v>
      </c>
      <c r="B786" t="s">
        <v>101</v>
      </c>
      <c r="C786" s="1">
        <v>0.32019276619398801</v>
      </c>
    </row>
    <row r="787" spans="1:3" x14ac:dyDescent="0.25">
      <c r="A787" t="s">
        <v>63</v>
      </c>
      <c r="B787" t="s">
        <v>102</v>
      </c>
      <c r="C787" s="1">
        <v>0.31065657945886899</v>
      </c>
    </row>
    <row r="788" spans="1:3" x14ac:dyDescent="0.25">
      <c r="A788" t="s">
        <v>63</v>
      </c>
      <c r="B788" t="s">
        <v>103</v>
      </c>
      <c r="C788" s="1">
        <v>0.297246889896361</v>
      </c>
    </row>
    <row r="789" spans="1:3" x14ac:dyDescent="0.25">
      <c r="A789" t="s">
        <v>68</v>
      </c>
      <c r="B789" t="s">
        <v>70</v>
      </c>
      <c r="C789" s="1">
        <v>0.31290739197760198</v>
      </c>
    </row>
    <row r="790" spans="1:3" x14ac:dyDescent="0.25">
      <c r="A790" t="s">
        <v>68</v>
      </c>
      <c r="B790" t="s">
        <v>71</v>
      </c>
      <c r="C790" s="1">
        <v>0.31188216695230703</v>
      </c>
    </row>
    <row r="791" spans="1:3" x14ac:dyDescent="0.25">
      <c r="A791" t="s">
        <v>68</v>
      </c>
      <c r="B791" t="s">
        <v>104</v>
      </c>
      <c r="C791" s="1">
        <v>0.30675722353219997</v>
      </c>
    </row>
    <row r="792" spans="1:3" x14ac:dyDescent="0.25">
      <c r="A792" t="s">
        <v>68</v>
      </c>
      <c r="B792" t="s">
        <v>75</v>
      </c>
      <c r="C792" s="1">
        <v>0.303972955201747</v>
      </c>
    </row>
    <row r="793" spans="1:3" x14ac:dyDescent="0.25">
      <c r="A793" t="s">
        <v>68</v>
      </c>
      <c r="B793" t="s">
        <v>77</v>
      </c>
      <c r="C793" s="1">
        <v>0.30359829315009401</v>
      </c>
    </row>
    <row r="794" spans="1:3" x14ac:dyDescent="0.25">
      <c r="A794" t="s">
        <v>68</v>
      </c>
      <c r="B794" t="s">
        <v>81</v>
      </c>
      <c r="C794" s="1">
        <v>0.30556390623648999</v>
      </c>
    </row>
    <row r="795" spans="1:3" x14ac:dyDescent="0.25">
      <c r="A795" t="s">
        <v>68</v>
      </c>
      <c r="B795" t="s">
        <v>83</v>
      </c>
      <c r="C795" s="1">
        <v>0.29816077780948103</v>
      </c>
    </row>
    <row r="796" spans="1:3" x14ac:dyDescent="0.25">
      <c r="A796" t="s">
        <v>68</v>
      </c>
      <c r="B796" t="s">
        <v>85</v>
      </c>
      <c r="C796" s="1">
        <v>0.30116925161743502</v>
      </c>
    </row>
    <row r="797" spans="1:3" x14ac:dyDescent="0.25">
      <c r="A797" t="s">
        <v>68</v>
      </c>
      <c r="B797" t="s">
        <v>88</v>
      </c>
      <c r="C797" s="1">
        <v>0.30871585306590799</v>
      </c>
    </row>
    <row r="798" spans="1:3" x14ac:dyDescent="0.25">
      <c r="A798" t="s">
        <v>68</v>
      </c>
      <c r="B798" t="s">
        <v>90</v>
      </c>
      <c r="C798" s="1">
        <v>0.29486690892251899</v>
      </c>
    </row>
    <row r="799" spans="1:3" x14ac:dyDescent="0.25">
      <c r="A799" t="s">
        <v>68</v>
      </c>
      <c r="B799" t="s">
        <v>92</v>
      </c>
      <c r="C799" s="1">
        <v>0.309845416038663</v>
      </c>
    </row>
    <row r="800" spans="1:3" x14ac:dyDescent="0.25">
      <c r="A800" t="s">
        <v>68</v>
      </c>
      <c r="B800" t="s">
        <v>96</v>
      </c>
      <c r="C800" s="1">
        <v>0.30078411494377499</v>
      </c>
    </row>
    <row r="801" spans="1:3" x14ac:dyDescent="0.25">
      <c r="A801" t="s">
        <v>68</v>
      </c>
      <c r="B801" t="s">
        <v>97</v>
      </c>
      <c r="C801" s="1">
        <v>0.31502017932149001</v>
      </c>
    </row>
    <row r="802" spans="1:3" x14ac:dyDescent="0.25">
      <c r="A802" t="s">
        <v>68</v>
      </c>
      <c r="B802" t="s">
        <v>98</v>
      </c>
      <c r="C802" s="1">
        <v>0.295778509708299</v>
      </c>
    </row>
    <row r="803" spans="1:3" x14ac:dyDescent="0.25">
      <c r="A803" t="s">
        <v>68</v>
      </c>
      <c r="B803" t="s">
        <v>99</v>
      </c>
      <c r="C803" s="1">
        <v>0.297754389904896</v>
      </c>
    </row>
    <row r="804" spans="1:3" x14ac:dyDescent="0.25">
      <c r="A804" t="s">
        <v>68</v>
      </c>
      <c r="B804" t="s">
        <v>101</v>
      </c>
      <c r="C804" s="1">
        <v>0.307634906653868</v>
      </c>
    </row>
    <row r="805" spans="1:3" x14ac:dyDescent="0.25">
      <c r="A805" t="s">
        <v>68</v>
      </c>
      <c r="B805" t="s">
        <v>102</v>
      </c>
      <c r="C805" s="1">
        <v>0.30607283467853602</v>
      </c>
    </row>
    <row r="806" spans="1:3" x14ac:dyDescent="0.25">
      <c r="A806" t="s">
        <v>68</v>
      </c>
      <c r="B806" t="s">
        <v>103</v>
      </c>
      <c r="C806" s="1">
        <v>0.31106335007625002</v>
      </c>
    </row>
    <row r="807" spans="1:3" x14ac:dyDescent="0.25">
      <c r="A807" t="s">
        <v>70</v>
      </c>
      <c r="B807" t="s">
        <v>71</v>
      </c>
      <c r="C807" s="1">
        <v>0.31463752182576099</v>
      </c>
    </row>
    <row r="808" spans="1:3" x14ac:dyDescent="0.25">
      <c r="A808" t="s">
        <v>70</v>
      </c>
      <c r="B808" t="s">
        <v>74</v>
      </c>
      <c r="C808" s="1">
        <v>0.32624044650087503</v>
      </c>
    </row>
    <row r="809" spans="1:3" x14ac:dyDescent="0.25">
      <c r="A809" t="s">
        <v>70</v>
      </c>
      <c r="B809" t="s">
        <v>104</v>
      </c>
      <c r="C809" s="1">
        <v>0.31137561409006698</v>
      </c>
    </row>
    <row r="810" spans="1:3" x14ac:dyDescent="0.25">
      <c r="A810" t="s">
        <v>70</v>
      </c>
      <c r="B810" t="s">
        <v>75</v>
      </c>
      <c r="C810" s="1">
        <v>0.33087653094021102</v>
      </c>
    </row>
    <row r="811" spans="1:3" x14ac:dyDescent="0.25">
      <c r="A811" t="s">
        <v>70</v>
      </c>
      <c r="B811" t="s">
        <v>77</v>
      </c>
      <c r="C811" s="1">
        <v>0.318521278748156</v>
      </c>
    </row>
    <row r="812" spans="1:3" x14ac:dyDescent="0.25">
      <c r="A812" t="s">
        <v>70</v>
      </c>
      <c r="B812" t="s">
        <v>81</v>
      </c>
      <c r="C812" s="1">
        <v>0.31687250389852401</v>
      </c>
    </row>
    <row r="813" spans="1:3" x14ac:dyDescent="0.25">
      <c r="A813" t="s">
        <v>70</v>
      </c>
      <c r="B813" t="s">
        <v>83</v>
      </c>
      <c r="C813" s="1">
        <v>0.32744587346318199</v>
      </c>
    </row>
    <row r="814" spans="1:3" x14ac:dyDescent="0.25">
      <c r="A814" t="s">
        <v>70</v>
      </c>
      <c r="B814" t="s">
        <v>85</v>
      </c>
      <c r="C814" s="1">
        <v>0.32946140872406499</v>
      </c>
    </row>
    <row r="815" spans="1:3" x14ac:dyDescent="0.25">
      <c r="A815" t="s">
        <v>70</v>
      </c>
      <c r="B815" t="s">
        <v>88</v>
      </c>
      <c r="C815" s="1">
        <v>0.32944795815940198</v>
      </c>
    </row>
    <row r="816" spans="1:3" x14ac:dyDescent="0.25">
      <c r="A816" t="s">
        <v>70</v>
      </c>
      <c r="B816" t="s">
        <v>90</v>
      </c>
      <c r="C816" s="1">
        <v>0.31847742700184201</v>
      </c>
    </row>
    <row r="817" spans="1:3" x14ac:dyDescent="0.25">
      <c r="A817" t="s">
        <v>70</v>
      </c>
      <c r="B817" t="s">
        <v>92</v>
      </c>
      <c r="C817" s="1">
        <v>0.31417137070308998</v>
      </c>
    </row>
    <row r="818" spans="1:3" x14ac:dyDescent="0.25">
      <c r="A818" t="s">
        <v>70</v>
      </c>
      <c r="B818" t="s">
        <v>96</v>
      </c>
      <c r="C818" s="1">
        <v>0.32664664815552802</v>
      </c>
    </row>
    <row r="819" spans="1:3" x14ac:dyDescent="0.25">
      <c r="A819" t="s">
        <v>70</v>
      </c>
      <c r="B819" t="s">
        <v>97</v>
      </c>
      <c r="C819" s="1">
        <v>0.32707571601588198</v>
      </c>
    </row>
    <row r="820" spans="1:3" x14ac:dyDescent="0.25">
      <c r="A820" t="s">
        <v>70</v>
      </c>
      <c r="B820" t="s">
        <v>98</v>
      </c>
      <c r="C820" s="1">
        <v>0.32277595728567998</v>
      </c>
    </row>
    <row r="821" spans="1:3" x14ac:dyDescent="0.25">
      <c r="A821" t="s">
        <v>70</v>
      </c>
      <c r="B821" t="s">
        <v>99</v>
      </c>
      <c r="C821" s="1">
        <v>0.32371368713217302</v>
      </c>
    </row>
    <row r="822" spans="1:3" x14ac:dyDescent="0.25">
      <c r="A822" t="s">
        <v>70</v>
      </c>
      <c r="B822" t="s">
        <v>101</v>
      </c>
      <c r="C822" s="1">
        <v>0.31642534626824298</v>
      </c>
    </row>
    <row r="823" spans="1:3" x14ac:dyDescent="0.25">
      <c r="A823" t="s">
        <v>70</v>
      </c>
      <c r="B823" t="s">
        <v>102</v>
      </c>
      <c r="C823" s="1">
        <v>0.32094645253340498</v>
      </c>
    </row>
    <row r="824" spans="1:3" x14ac:dyDescent="0.25">
      <c r="A824" t="s">
        <v>70</v>
      </c>
      <c r="B824" t="s">
        <v>103</v>
      </c>
      <c r="C824" s="1">
        <v>0.30581299805602502</v>
      </c>
    </row>
    <row r="825" spans="1:3" x14ac:dyDescent="0.25">
      <c r="A825" t="s">
        <v>71</v>
      </c>
      <c r="B825" t="s">
        <v>74</v>
      </c>
      <c r="C825" s="1">
        <v>0.30721229323259802</v>
      </c>
    </row>
    <row r="826" spans="1:3" x14ac:dyDescent="0.25">
      <c r="A826" t="s">
        <v>71</v>
      </c>
      <c r="B826" t="s">
        <v>104</v>
      </c>
      <c r="C826" s="1">
        <v>0.292295989334032</v>
      </c>
    </row>
    <row r="827" spans="1:3" x14ac:dyDescent="0.25">
      <c r="A827" t="s">
        <v>71</v>
      </c>
      <c r="B827" t="s">
        <v>75</v>
      </c>
      <c r="C827" s="1">
        <v>0.31280171663051398</v>
      </c>
    </row>
    <row r="828" spans="1:3" x14ac:dyDescent="0.25">
      <c r="A828" t="s">
        <v>71</v>
      </c>
      <c r="B828" t="s">
        <v>77</v>
      </c>
      <c r="C828" s="1">
        <v>0.31201188638388</v>
      </c>
    </row>
    <row r="829" spans="1:3" x14ac:dyDescent="0.25">
      <c r="A829" t="s">
        <v>71</v>
      </c>
      <c r="B829" t="s">
        <v>79</v>
      </c>
      <c r="C829" s="1">
        <v>0.30571685010500899</v>
      </c>
    </row>
    <row r="830" spans="1:3" x14ac:dyDescent="0.25">
      <c r="A830" t="s">
        <v>71</v>
      </c>
      <c r="B830" t="s">
        <v>108</v>
      </c>
      <c r="C830" s="1">
        <v>0.30432397305377801</v>
      </c>
    </row>
    <row r="831" spans="1:3" x14ac:dyDescent="0.25">
      <c r="A831" t="s">
        <v>71</v>
      </c>
      <c r="B831" t="s">
        <v>81</v>
      </c>
      <c r="C831" s="1">
        <v>0.292388747592289</v>
      </c>
    </row>
    <row r="832" spans="1:3" x14ac:dyDescent="0.25">
      <c r="A832" t="s">
        <v>71</v>
      </c>
      <c r="B832" t="s">
        <v>83</v>
      </c>
      <c r="C832" s="1">
        <v>0.30171724594304999</v>
      </c>
    </row>
    <row r="833" spans="1:3" x14ac:dyDescent="0.25">
      <c r="A833" t="s">
        <v>71</v>
      </c>
      <c r="B833" t="s">
        <v>85</v>
      </c>
      <c r="C833" s="1">
        <v>0.31301911548699601</v>
      </c>
    </row>
    <row r="834" spans="1:3" x14ac:dyDescent="0.25">
      <c r="A834" t="s">
        <v>71</v>
      </c>
      <c r="B834" t="s">
        <v>88</v>
      </c>
      <c r="C834" s="1">
        <v>0.29541825047372899</v>
      </c>
    </row>
    <row r="835" spans="1:3" x14ac:dyDescent="0.25">
      <c r="A835" t="s">
        <v>71</v>
      </c>
      <c r="B835" t="s">
        <v>90</v>
      </c>
      <c r="C835" s="1">
        <v>0.29286767673805397</v>
      </c>
    </row>
    <row r="836" spans="1:3" x14ac:dyDescent="0.25">
      <c r="A836" t="s">
        <v>71</v>
      </c>
      <c r="B836" t="s">
        <v>92</v>
      </c>
      <c r="C836" s="1">
        <v>0.30378765113305101</v>
      </c>
    </row>
    <row r="837" spans="1:3" x14ac:dyDescent="0.25">
      <c r="A837" t="s">
        <v>71</v>
      </c>
      <c r="B837" t="s">
        <v>96</v>
      </c>
      <c r="C837" s="1">
        <v>0.29191551860156001</v>
      </c>
    </row>
    <row r="838" spans="1:3" x14ac:dyDescent="0.25">
      <c r="A838" t="s">
        <v>71</v>
      </c>
      <c r="B838" t="s">
        <v>97</v>
      </c>
      <c r="C838" s="1">
        <v>0.30752094687306603</v>
      </c>
    </row>
    <row r="839" spans="1:3" x14ac:dyDescent="0.25">
      <c r="A839" t="s">
        <v>71</v>
      </c>
      <c r="B839" t="s">
        <v>98</v>
      </c>
      <c r="C839" s="1">
        <v>0.29426371718494598</v>
      </c>
    </row>
    <row r="840" spans="1:3" x14ac:dyDescent="0.25">
      <c r="A840" t="s">
        <v>71</v>
      </c>
      <c r="B840" t="s">
        <v>99</v>
      </c>
      <c r="C840" s="1">
        <v>0.30727687322221903</v>
      </c>
    </row>
    <row r="841" spans="1:3" x14ac:dyDescent="0.25">
      <c r="A841" t="s">
        <v>71</v>
      </c>
      <c r="B841" t="s">
        <v>100</v>
      </c>
      <c r="C841" s="1">
        <v>0.31108304247984397</v>
      </c>
    </row>
    <row r="842" spans="1:3" x14ac:dyDescent="0.25">
      <c r="A842" t="s">
        <v>71</v>
      </c>
      <c r="B842" t="s">
        <v>101</v>
      </c>
      <c r="C842" s="1">
        <v>0.30722662743263901</v>
      </c>
    </row>
    <row r="843" spans="1:3" x14ac:dyDescent="0.25">
      <c r="A843" t="s">
        <v>71</v>
      </c>
      <c r="B843" t="s">
        <v>102</v>
      </c>
      <c r="C843" s="1">
        <v>0.31546533907194102</v>
      </c>
    </row>
    <row r="844" spans="1:3" x14ac:dyDescent="0.25">
      <c r="A844" t="s">
        <v>71</v>
      </c>
      <c r="B844" t="s">
        <v>103</v>
      </c>
      <c r="C844" s="1">
        <v>0.30095173942112202</v>
      </c>
    </row>
    <row r="845" spans="1:3" x14ac:dyDescent="0.25">
      <c r="A845" t="s">
        <v>74</v>
      </c>
      <c r="B845" t="s">
        <v>75</v>
      </c>
      <c r="C845" s="1">
        <v>0.313921993665153</v>
      </c>
    </row>
    <row r="846" spans="1:3" x14ac:dyDescent="0.25">
      <c r="A846" t="s">
        <v>74</v>
      </c>
      <c r="B846" t="s">
        <v>77</v>
      </c>
      <c r="C846" s="1">
        <v>0.30434222334841399</v>
      </c>
    </row>
    <row r="847" spans="1:3" x14ac:dyDescent="0.25">
      <c r="A847" t="s">
        <v>74</v>
      </c>
      <c r="B847" t="s">
        <v>81</v>
      </c>
      <c r="C847" s="1">
        <v>0.29159977675396997</v>
      </c>
    </row>
    <row r="848" spans="1:3" x14ac:dyDescent="0.25">
      <c r="A848" t="s">
        <v>74</v>
      </c>
      <c r="B848" t="s">
        <v>83</v>
      </c>
      <c r="C848" s="1">
        <v>0.32142318664585201</v>
      </c>
    </row>
    <row r="849" spans="1:3" x14ac:dyDescent="0.25">
      <c r="A849" t="s">
        <v>74</v>
      </c>
      <c r="B849" t="s">
        <v>85</v>
      </c>
      <c r="C849" s="1">
        <v>0.31655634033246499</v>
      </c>
    </row>
    <row r="850" spans="1:3" x14ac:dyDescent="0.25">
      <c r="A850" t="s">
        <v>74</v>
      </c>
      <c r="B850" t="s">
        <v>88</v>
      </c>
      <c r="C850" s="1">
        <v>0.29813596291486899</v>
      </c>
    </row>
    <row r="851" spans="1:3" x14ac:dyDescent="0.25">
      <c r="A851" t="s">
        <v>74</v>
      </c>
      <c r="B851" t="s">
        <v>90</v>
      </c>
      <c r="C851" s="1">
        <v>0.31644053689106</v>
      </c>
    </row>
    <row r="852" spans="1:3" x14ac:dyDescent="0.25">
      <c r="A852" t="s">
        <v>74</v>
      </c>
      <c r="B852" t="s">
        <v>92</v>
      </c>
      <c r="C852" s="1">
        <v>0.29741468101080598</v>
      </c>
    </row>
    <row r="853" spans="1:3" x14ac:dyDescent="0.25">
      <c r="A853" t="s">
        <v>74</v>
      </c>
      <c r="B853" t="s">
        <v>96</v>
      </c>
      <c r="C853" s="1">
        <v>0.31901730816058499</v>
      </c>
    </row>
    <row r="854" spans="1:3" x14ac:dyDescent="0.25">
      <c r="A854" t="s">
        <v>74</v>
      </c>
      <c r="B854" t="s">
        <v>97</v>
      </c>
      <c r="C854" s="1">
        <v>0.32396385103554198</v>
      </c>
    </row>
    <row r="855" spans="1:3" x14ac:dyDescent="0.25">
      <c r="A855" t="s">
        <v>74</v>
      </c>
      <c r="B855" t="s">
        <v>98</v>
      </c>
      <c r="C855" s="1">
        <v>0.30966550072180399</v>
      </c>
    </row>
    <row r="856" spans="1:3" x14ac:dyDescent="0.25">
      <c r="A856" t="s">
        <v>74</v>
      </c>
      <c r="B856" t="s">
        <v>99</v>
      </c>
      <c r="C856" s="1">
        <v>0.30719620932390002</v>
      </c>
    </row>
    <row r="857" spans="1:3" x14ac:dyDescent="0.25">
      <c r="A857" t="s">
        <v>74</v>
      </c>
      <c r="B857" t="s">
        <v>101</v>
      </c>
      <c r="C857" s="1">
        <v>0.28898437726988901</v>
      </c>
    </row>
    <row r="858" spans="1:3" x14ac:dyDescent="0.25">
      <c r="A858" t="s">
        <v>74</v>
      </c>
      <c r="B858" t="s">
        <v>102</v>
      </c>
      <c r="C858" s="1">
        <v>0.30066103315324699</v>
      </c>
    </row>
    <row r="859" spans="1:3" x14ac:dyDescent="0.25">
      <c r="A859" t="s">
        <v>74</v>
      </c>
      <c r="B859" t="s">
        <v>103</v>
      </c>
      <c r="C859" s="1">
        <v>0.303912392096575</v>
      </c>
    </row>
    <row r="860" spans="1:3" x14ac:dyDescent="0.25">
      <c r="A860" t="s">
        <v>104</v>
      </c>
      <c r="B860" t="s">
        <v>75</v>
      </c>
      <c r="C860" s="1">
        <v>0.30142621141200199</v>
      </c>
    </row>
    <row r="861" spans="1:3" x14ac:dyDescent="0.25">
      <c r="A861" t="s">
        <v>104</v>
      </c>
      <c r="B861" t="s">
        <v>77</v>
      </c>
      <c r="C861" s="1">
        <v>0.29202016879896597</v>
      </c>
    </row>
    <row r="862" spans="1:3" x14ac:dyDescent="0.25">
      <c r="A862" t="s">
        <v>104</v>
      </c>
      <c r="B862" t="s">
        <v>85</v>
      </c>
      <c r="C862" s="1">
        <v>0.29221194582198401</v>
      </c>
    </row>
    <row r="863" spans="1:3" x14ac:dyDescent="0.25">
      <c r="A863" t="s">
        <v>104</v>
      </c>
      <c r="B863" t="s">
        <v>88</v>
      </c>
      <c r="C863" s="1">
        <v>0.29481375561235201</v>
      </c>
    </row>
    <row r="864" spans="1:3" x14ac:dyDescent="0.25">
      <c r="A864" t="s">
        <v>104</v>
      </c>
      <c r="B864" t="s">
        <v>97</v>
      </c>
      <c r="C864" s="1">
        <v>0.306158873058126</v>
      </c>
    </row>
    <row r="865" spans="1:3" x14ac:dyDescent="0.25">
      <c r="A865" t="s">
        <v>104</v>
      </c>
      <c r="B865" t="s">
        <v>101</v>
      </c>
      <c r="C865" s="1">
        <v>0.29905639539754603</v>
      </c>
    </row>
    <row r="866" spans="1:3" x14ac:dyDescent="0.25">
      <c r="A866" t="s">
        <v>104</v>
      </c>
      <c r="B866" t="s">
        <v>102</v>
      </c>
      <c r="C866" s="1">
        <v>0.30120318384360201</v>
      </c>
    </row>
    <row r="867" spans="1:3" x14ac:dyDescent="0.25">
      <c r="A867" t="s">
        <v>75</v>
      </c>
      <c r="B867" t="s">
        <v>77</v>
      </c>
      <c r="C867" s="1">
        <v>0.31171200512309399</v>
      </c>
    </row>
    <row r="868" spans="1:3" x14ac:dyDescent="0.25">
      <c r="A868" t="s">
        <v>75</v>
      </c>
      <c r="B868" t="s">
        <v>81</v>
      </c>
      <c r="C868" s="1">
        <v>0.30614752411442703</v>
      </c>
    </row>
    <row r="869" spans="1:3" x14ac:dyDescent="0.25">
      <c r="A869" t="s">
        <v>75</v>
      </c>
      <c r="B869" t="s">
        <v>83</v>
      </c>
      <c r="C869" s="1">
        <v>0.320235122335433</v>
      </c>
    </row>
    <row r="870" spans="1:3" x14ac:dyDescent="0.25">
      <c r="A870" t="s">
        <v>75</v>
      </c>
      <c r="B870" t="s">
        <v>85</v>
      </c>
      <c r="C870" s="1">
        <v>0.31856307191525102</v>
      </c>
    </row>
    <row r="871" spans="1:3" x14ac:dyDescent="0.25">
      <c r="A871" t="s">
        <v>75</v>
      </c>
      <c r="B871" t="s">
        <v>88</v>
      </c>
      <c r="C871" s="1">
        <v>0.31595468028446699</v>
      </c>
    </row>
    <row r="872" spans="1:3" x14ac:dyDescent="0.25">
      <c r="A872" t="s">
        <v>75</v>
      </c>
      <c r="B872" t="s">
        <v>90</v>
      </c>
      <c r="C872" s="1">
        <v>0.31296303797012998</v>
      </c>
    </row>
    <row r="873" spans="1:3" x14ac:dyDescent="0.25">
      <c r="A873" t="s">
        <v>75</v>
      </c>
      <c r="B873" t="s">
        <v>92</v>
      </c>
      <c r="C873" s="1">
        <v>0.30947060526211201</v>
      </c>
    </row>
    <row r="874" spans="1:3" x14ac:dyDescent="0.25">
      <c r="A874" t="s">
        <v>75</v>
      </c>
      <c r="B874" t="s">
        <v>96</v>
      </c>
      <c r="C874" s="1">
        <v>0.31789304732599299</v>
      </c>
    </row>
    <row r="875" spans="1:3" x14ac:dyDescent="0.25">
      <c r="A875" t="s">
        <v>75</v>
      </c>
      <c r="B875" t="s">
        <v>97</v>
      </c>
      <c r="C875" s="1">
        <v>0.32860694153512998</v>
      </c>
    </row>
    <row r="876" spans="1:3" x14ac:dyDescent="0.25">
      <c r="A876" t="s">
        <v>75</v>
      </c>
      <c r="B876" t="s">
        <v>98</v>
      </c>
      <c r="C876" s="1">
        <v>0.31296448404284899</v>
      </c>
    </row>
    <row r="877" spans="1:3" x14ac:dyDescent="0.25">
      <c r="A877" t="s">
        <v>75</v>
      </c>
      <c r="B877" t="s">
        <v>99</v>
      </c>
      <c r="C877" s="1">
        <v>0.31547289968778502</v>
      </c>
    </row>
    <row r="878" spans="1:3" x14ac:dyDescent="0.25">
      <c r="A878" t="s">
        <v>75</v>
      </c>
      <c r="B878" t="s">
        <v>101</v>
      </c>
      <c r="C878" s="1">
        <v>0.30516451050363802</v>
      </c>
    </row>
    <row r="879" spans="1:3" x14ac:dyDescent="0.25">
      <c r="A879" t="s">
        <v>75</v>
      </c>
      <c r="B879" t="s">
        <v>102</v>
      </c>
      <c r="C879" s="1">
        <v>0.31151636226247498</v>
      </c>
    </row>
    <row r="880" spans="1:3" x14ac:dyDescent="0.25">
      <c r="A880" t="s">
        <v>75</v>
      </c>
      <c r="B880" t="s">
        <v>103</v>
      </c>
      <c r="C880" s="1">
        <v>0.30701500762377198</v>
      </c>
    </row>
    <row r="881" spans="1:3" x14ac:dyDescent="0.25">
      <c r="A881" t="s">
        <v>77</v>
      </c>
      <c r="B881" t="s">
        <v>79</v>
      </c>
      <c r="C881" s="1">
        <v>0.29722767068231698</v>
      </c>
    </row>
    <row r="882" spans="1:3" x14ac:dyDescent="0.25">
      <c r="A882" t="s">
        <v>77</v>
      </c>
      <c r="B882" t="s">
        <v>81</v>
      </c>
      <c r="C882" s="1">
        <v>0.293809233589097</v>
      </c>
    </row>
    <row r="883" spans="1:3" x14ac:dyDescent="0.25">
      <c r="A883" t="s">
        <v>77</v>
      </c>
      <c r="B883" t="s">
        <v>83</v>
      </c>
      <c r="C883" s="1">
        <v>0.304158036885252</v>
      </c>
    </row>
    <row r="884" spans="1:3" x14ac:dyDescent="0.25">
      <c r="A884" t="s">
        <v>77</v>
      </c>
      <c r="B884" t="s">
        <v>85</v>
      </c>
      <c r="C884" s="1">
        <v>0.31156564848691998</v>
      </c>
    </row>
    <row r="885" spans="1:3" x14ac:dyDescent="0.25">
      <c r="A885" t="s">
        <v>77</v>
      </c>
      <c r="B885" t="s">
        <v>88</v>
      </c>
      <c r="C885" s="1">
        <v>0.29096215343600301</v>
      </c>
    </row>
    <row r="886" spans="1:3" x14ac:dyDescent="0.25">
      <c r="A886" t="s">
        <v>77</v>
      </c>
      <c r="B886" t="s">
        <v>90</v>
      </c>
      <c r="C886" s="1">
        <v>0.30376142546363399</v>
      </c>
    </row>
    <row r="887" spans="1:3" x14ac:dyDescent="0.25">
      <c r="A887" t="s">
        <v>77</v>
      </c>
      <c r="B887" t="s">
        <v>92</v>
      </c>
      <c r="C887" s="1">
        <v>0.30093600525282699</v>
      </c>
    </row>
    <row r="888" spans="1:3" x14ac:dyDescent="0.25">
      <c r="A888" t="s">
        <v>77</v>
      </c>
      <c r="B888" t="s">
        <v>96</v>
      </c>
      <c r="C888" s="1">
        <v>0.30300563886224402</v>
      </c>
    </row>
    <row r="889" spans="1:3" x14ac:dyDescent="0.25">
      <c r="A889" t="s">
        <v>77</v>
      </c>
      <c r="B889" t="s">
        <v>97</v>
      </c>
      <c r="C889" s="1">
        <v>0.31674756520977998</v>
      </c>
    </row>
    <row r="890" spans="1:3" x14ac:dyDescent="0.25">
      <c r="A890" t="s">
        <v>77</v>
      </c>
      <c r="B890" t="s">
        <v>98</v>
      </c>
      <c r="C890" s="1">
        <v>0.29461407993796701</v>
      </c>
    </row>
    <row r="891" spans="1:3" x14ac:dyDescent="0.25">
      <c r="A891" t="s">
        <v>77</v>
      </c>
      <c r="B891" t="s">
        <v>99</v>
      </c>
      <c r="C891" s="1">
        <v>0.30793374003178398</v>
      </c>
    </row>
    <row r="892" spans="1:3" x14ac:dyDescent="0.25">
      <c r="A892" t="s">
        <v>77</v>
      </c>
      <c r="B892" t="s">
        <v>101</v>
      </c>
      <c r="C892" s="1">
        <v>0.30186791948953101</v>
      </c>
    </row>
    <row r="893" spans="1:3" x14ac:dyDescent="0.25">
      <c r="A893" t="s">
        <v>77</v>
      </c>
      <c r="B893" t="s">
        <v>102</v>
      </c>
      <c r="C893" s="1">
        <v>0.30453717087228099</v>
      </c>
    </row>
    <row r="894" spans="1:3" x14ac:dyDescent="0.25">
      <c r="A894" t="s">
        <v>77</v>
      </c>
      <c r="B894" t="s">
        <v>103</v>
      </c>
      <c r="C894" s="1">
        <v>0.31450365063545799</v>
      </c>
    </row>
    <row r="895" spans="1:3" x14ac:dyDescent="0.25">
      <c r="A895" t="s">
        <v>79</v>
      </c>
      <c r="B895" t="s">
        <v>108</v>
      </c>
      <c r="C895" s="1">
        <v>0.31821804543688997</v>
      </c>
    </row>
    <row r="896" spans="1:3" x14ac:dyDescent="0.25">
      <c r="A896" t="s">
        <v>79</v>
      </c>
      <c r="B896" t="s">
        <v>83</v>
      </c>
      <c r="C896" s="1">
        <v>0.30538793890532401</v>
      </c>
    </row>
    <row r="897" spans="1:3" x14ac:dyDescent="0.25">
      <c r="A897" t="s">
        <v>79</v>
      </c>
      <c r="B897" t="s">
        <v>90</v>
      </c>
      <c r="C897" s="1">
        <v>0.308269516240956</v>
      </c>
    </row>
    <row r="898" spans="1:3" x14ac:dyDescent="0.25">
      <c r="A898" t="s">
        <v>79</v>
      </c>
      <c r="B898" t="s">
        <v>92</v>
      </c>
      <c r="C898" s="1">
        <v>0.28971678879408902</v>
      </c>
    </row>
    <row r="899" spans="1:3" x14ac:dyDescent="0.25">
      <c r="A899" t="s">
        <v>79</v>
      </c>
      <c r="B899" t="s">
        <v>96</v>
      </c>
      <c r="C899" s="1">
        <v>0.29332214957938901</v>
      </c>
    </row>
    <row r="900" spans="1:3" x14ac:dyDescent="0.25">
      <c r="A900" t="s">
        <v>79</v>
      </c>
      <c r="B900" t="s">
        <v>100</v>
      </c>
      <c r="C900" s="1">
        <v>0.304982710429958</v>
      </c>
    </row>
    <row r="901" spans="1:3" x14ac:dyDescent="0.25">
      <c r="A901" t="s">
        <v>79</v>
      </c>
      <c r="B901" t="s">
        <v>103</v>
      </c>
      <c r="C901" s="1">
        <v>0.31003881932396299</v>
      </c>
    </row>
    <row r="902" spans="1:3" x14ac:dyDescent="0.25">
      <c r="A902" t="s">
        <v>108</v>
      </c>
      <c r="B902" t="s">
        <v>83</v>
      </c>
      <c r="C902" s="1">
        <v>0.29328526150205603</v>
      </c>
    </row>
    <row r="903" spans="1:3" x14ac:dyDescent="0.25">
      <c r="A903" t="s">
        <v>108</v>
      </c>
      <c r="B903" t="s">
        <v>90</v>
      </c>
      <c r="C903" s="1">
        <v>0.30240144425844001</v>
      </c>
    </row>
    <row r="904" spans="1:3" x14ac:dyDescent="0.25">
      <c r="A904" t="s">
        <v>108</v>
      </c>
      <c r="B904" t="s">
        <v>100</v>
      </c>
      <c r="C904" s="1">
        <v>0.29214058799820902</v>
      </c>
    </row>
    <row r="905" spans="1:3" x14ac:dyDescent="0.25">
      <c r="A905" t="s">
        <v>108</v>
      </c>
      <c r="B905" t="s">
        <v>103</v>
      </c>
      <c r="C905" s="1">
        <v>0.31019753458559601</v>
      </c>
    </row>
    <row r="906" spans="1:3" x14ac:dyDescent="0.25">
      <c r="A906" t="s">
        <v>81</v>
      </c>
      <c r="B906" t="s">
        <v>83</v>
      </c>
      <c r="C906" s="1">
        <v>0.29253278114307102</v>
      </c>
    </row>
    <row r="907" spans="1:3" x14ac:dyDescent="0.25">
      <c r="A907" t="s">
        <v>81</v>
      </c>
      <c r="B907" t="s">
        <v>85</v>
      </c>
      <c r="C907" s="1">
        <v>0.29815043854322598</v>
      </c>
    </row>
    <row r="908" spans="1:3" x14ac:dyDescent="0.25">
      <c r="A908" t="s">
        <v>81</v>
      </c>
      <c r="B908" t="s">
        <v>88</v>
      </c>
      <c r="C908" s="1">
        <v>0.296073820357799</v>
      </c>
    </row>
    <row r="909" spans="1:3" x14ac:dyDescent="0.25">
      <c r="A909" t="s">
        <v>81</v>
      </c>
      <c r="B909" t="s">
        <v>97</v>
      </c>
      <c r="C909" s="1">
        <v>0.31143393953572301</v>
      </c>
    </row>
    <row r="910" spans="1:3" x14ac:dyDescent="0.25">
      <c r="A910" t="s">
        <v>81</v>
      </c>
      <c r="B910" t="s">
        <v>99</v>
      </c>
      <c r="C910" s="1">
        <v>0.29251584194952301</v>
      </c>
    </row>
    <row r="911" spans="1:3" x14ac:dyDescent="0.25">
      <c r="A911" t="s">
        <v>81</v>
      </c>
      <c r="B911" t="s">
        <v>101</v>
      </c>
      <c r="C911" s="1">
        <v>0.298839413125218</v>
      </c>
    </row>
    <row r="912" spans="1:3" x14ac:dyDescent="0.25">
      <c r="A912" t="s">
        <v>81</v>
      </c>
      <c r="B912" t="s">
        <v>102</v>
      </c>
      <c r="C912" s="1">
        <v>0.30237249501919899</v>
      </c>
    </row>
    <row r="913" spans="1:3" x14ac:dyDescent="0.25">
      <c r="A913" t="s">
        <v>81</v>
      </c>
      <c r="B913" t="s">
        <v>103</v>
      </c>
      <c r="C913" s="1">
        <v>0.29064714092690702</v>
      </c>
    </row>
    <row r="914" spans="1:3" x14ac:dyDescent="0.25">
      <c r="A914" t="s">
        <v>83</v>
      </c>
      <c r="B914" t="s">
        <v>85</v>
      </c>
      <c r="C914" s="1">
        <v>0.323668997037317</v>
      </c>
    </row>
    <row r="915" spans="1:3" x14ac:dyDescent="0.25">
      <c r="A915" t="s">
        <v>83</v>
      </c>
      <c r="B915" t="s">
        <v>88</v>
      </c>
      <c r="C915" s="1">
        <v>0.29268800675242002</v>
      </c>
    </row>
    <row r="916" spans="1:3" x14ac:dyDescent="0.25">
      <c r="A916" t="s">
        <v>83</v>
      </c>
      <c r="B916" t="s">
        <v>90</v>
      </c>
      <c r="C916" s="1">
        <v>0.30440488254572801</v>
      </c>
    </row>
    <row r="917" spans="1:3" x14ac:dyDescent="0.25">
      <c r="A917" t="s">
        <v>83</v>
      </c>
      <c r="B917" t="s">
        <v>92</v>
      </c>
      <c r="C917" s="1">
        <v>0.29223103863739103</v>
      </c>
    </row>
    <row r="918" spans="1:3" x14ac:dyDescent="0.25">
      <c r="A918" t="s">
        <v>83</v>
      </c>
      <c r="B918" t="s">
        <v>96</v>
      </c>
      <c r="C918" s="1">
        <v>0.30239043030871798</v>
      </c>
    </row>
    <row r="919" spans="1:3" x14ac:dyDescent="0.25">
      <c r="A919" t="s">
        <v>83</v>
      </c>
      <c r="B919" t="s">
        <v>97</v>
      </c>
      <c r="C919" s="1">
        <v>0.32257271194741599</v>
      </c>
    </row>
    <row r="920" spans="1:3" x14ac:dyDescent="0.25">
      <c r="A920" t="s">
        <v>83</v>
      </c>
      <c r="B920" t="s">
        <v>98</v>
      </c>
      <c r="C920" s="1">
        <v>0.30428204723380098</v>
      </c>
    </row>
    <row r="921" spans="1:3" x14ac:dyDescent="0.25">
      <c r="A921" t="s">
        <v>83</v>
      </c>
      <c r="B921" t="s">
        <v>99</v>
      </c>
      <c r="C921" s="1">
        <v>0.31274880916083198</v>
      </c>
    </row>
    <row r="922" spans="1:3" x14ac:dyDescent="0.25">
      <c r="A922" t="s">
        <v>83</v>
      </c>
      <c r="B922" t="s">
        <v>100</v>
      </c>
      <c r="C922" s="1">
        <v>0.29073684031421099</v>
      </c>
    </row>
    <row r="923" spans="1:3" x14ac:dyDescent="0.25">
      <c r="A923" t="s">
        <v>83</v>
      </c>
      <c r="B923" t="s">
        <v>101</v>
      </c>
      <c r="C923" s="1">
        <v>0.297475219174274</v>
      </c>
    </row>
    <row r="924" spans="1:3" x14ac:dyDescent="0.25">
      <c r="A924" t="s">
        <v>83</v>
      </c>
      <c r="B924" t="s">
        <v>102</v>
      </c>
      <c r="C924" s="1">
        <v>0.30799447141235498</v>
      </c>
    </row>
    <row r="925" spans="1:3" x14ac:dyDescent="0.25">
      <c r="A925" t="s">
        <v>83</v>
      </c>
      <c r="B925" t="s">
        <v>103</v>
      </c>
      <c r="C925" s="1">
        <v>0.30544901093680499</v>
      </c>
    </row>
    <row r="926" spans="1:3" x14ac:dyDescent="0.25">
      <c r="A926" t="s">
        <v>85</v>
      </c>
      <c r="B926" t="s">
        <v>88</v>
      </c>
      <c r="C926" s="1">
        <v>0.308581294715147</v>
      </c>
    </row>
    <row r="927" spans="1:3" x14ac:dyDescent="0.25">
      <c r="A927" t="s">
        <v>85</v>
      </c>
      <c r="B927" t="s">
        <v>90</v>
      </c>
      <c r="C927" s="1">
        <v>0.316517955985338</v>
      </c>
    </row>
    <row r="928" spans="1:3" x14ac:dyDescent="0.25">
      <c r="A928" t="s">
        <v>85</v>
      </c>
      <c r="B928" t="s">
        <v>92</v>
      </c>
      <c r="C928" s="1">
        <v>0.30892627720135302</v>
      </c>
    </row>
    <row r="929" spans="1:3" x14ac:dyDescent="0.25">
      <c r="A929" t="s">
        <v>85</v>
      </c>
      <c r="B929" t="s">
        <v>96</v>
      </c>
      <c r="C929" s="1">
        <v>0.32196743873036299</v>
      </c>
    </row>
    <row r="930" spans="1:3" x14ac:dyDescent="0.25">
      <c r="A930" t="s">
        <v>85</v>
      </c>
      <c r="B930" t="s">
        <v>97</v>
      </c>
      <c r="C930" s="1">
        <v>0.32945807165850599</v>
      </c>
    </row>
    <row r="931" spans="1:3" x14ac:dyDescent="0.25">
      <c r="A931" t="s">
        <v>85</v>
      </c>
      <c r="B931" t="s">
        <v>98</v>
      </c>
      <c r="C931" s="1">
        <v>0.31110224724725899</v>
      </c>
    </row>
    <row r="932" spans="1:3" x14ac:dyDescent="0.25">
      <c r="A932" t="s">
        <v>85</v>
      </c>
      <c r="B932" t="s">
        <v>99</v>
      </c>
      <c r="C932" s="1">
        <v>0.31872397564851501</v>
      </c>
    </row>
    <row r="933" spans="1:3" x14ac:dyDescent="0.25">
      <c r="A933" t="s">
        <v>85</v>
      </c>
      <c r="B933" t="s">
        <v>101</v>
      </c>
      <c r="C933" s="1">
        <v>0.30261789716506399</v>
      </c>
    </row>
    <row r="934" spans="1:3" x14ac:dyDescent="0.25">
      <c r="A934" t="s">
        <v>85</v>
      </c>
      <c r="B934" t="s">
        <v>102</v>
      </c>
      <c r="C934" s="1">
        <v>0.30840625534191701</v>
      </c>
    </row>
    <row r="935" spans="1:3" x14ac:dyDescent="0.25">
      <c r="A935" t="s">
        <v>85</v>
      </c>
      <c r="B935" t="s">
        <v>103</v>
      </c>
      <c r="C935" s="1">
        <v>0.309364581862555</v>
      </c>
    </row>
    <row r="936" spans="1:3" x14ac:dyDescent="0.25">
      <c r="A936" t="s">
        <v>88</v>
      </c>
      <c r="B936" t="s">
        <v>92</v>
      </c>
      <c r="C936" s="1">
        <v>0.29273610264991501</v>
      </c>
    </row>
    <row r="937" spans="1:3" x14ac:dyDescent="0.25">
      <c r="A937" t="s">
        <v>88</v>
      </c>
      <c r="B937" t="s">
        <v>96</v>
      </c>
      <c r="C937" s="1">
        <v>0.29737591148787601</v>
      </c>
    </row>
    <row r="938" spans="1:3" x14ac:dyDescent="0.25">
      <c r="A938" t="s">
        <v>88</v>
      </c>
      <c r="B938" t="s">
        <v>97</v>
      </c>
      <c r="C938" s="1">
        <v>0.32715578829377301</v>
      </c>
    </row>
    <row r="939" spans="1:3" x14ac:dyDescent="0.25">
      <c r="A939" t="s">
        <v>88</v>
      </c>
      <c r="B939" t="s">
        <v>98</v>
      </c>
      <c r="C939" s="1">
        <v>0.288997461976363</v>
      </c>
    </row>
    <row r="940" spans="1:3" x14ac:dyDescent="0.25">
      <c r="A940" t="s">
        <v>88</v>
      </c>
      <c r="B940" t="s">
        <v>99</v>
      </c>
      <c r="C940" s="1">
        <v>0.306440790952616</v>
      </c>
    </row>
    <row r="941" spans="1:3" x14ac:dyDescent="0.25">
      <c r="A941" t="s">
        <v>88</v>
      </c>
      <c r="B941" t="s">
        <v>101</v>
      </c>
      <c r="C941" s="1">
        <v>0.31141730358134101</v>
      </c>
    </row>
    <row r="942" spans="1:3" x14ac:dyDescent="0.25">
      <c r="A942" t="s">
        <v>88</v>
      </c>
      <c r="B942" t="s">
        <v>102</v>
      </c>
      <c r="C942" s="1">
        <v>0.30099306202599302</v>
      </c>
    </row>
    <row r="943" spans="1:3" x14ac:dyDescent="0.25">
      <c r="A943" t="s">
        <v>88</v>
      </c>
      <c r="B943" t="s">
        <v>103</v>
      </c>
      <c r="C943" s="1">
        <v>0.29234784489215798</v>
      </c>
    </row>
    <row r="944" spans="1:3" x14ac:dyDescent="0.25">
      <c r="A944" t="s">
        <v>90</v>
      </c>
      <c r="B944" t="s">
        <v>96</v>
      </c>
      <c r="C944" s="1">
        <v>0.29068279998364299</v>
      </c>
    </row>
    <row r="945" spans="1:3" x14ac:dyDescent="0.25">
      <c r="A945" t="s">
        <v>90</v>
      </c>
      <c r="B945" t="s">
        <v>97</v>
      </c>
      <c r="C945" s="1">
        <v>0.31182682909777198</v>
      </c>
    </row>
    <row r="946" spans="1:3" x14ac:dyDescent="0.25">
      <c r="A946" t="s">
        <v>90</v>
      </c>
      <c r="B946" t="s">
        <v>98</v>
      </c>
      <c r="C946" s="1">
        <v>0.29630583724289999</v>
      </c>
    </row>
    <row r="947" spans="1:3" x14ac:dyDescent="0.25">
      <c r="A947" t="s">
        <v>90</v>
      </c>
      <c r="B947" t="s">
        <v>99</v>
      </c>
      <c r="C947" s="1">
        <v>0.304215445442375</v>
      </c>
    </row>
    <row r="948" spans="1:3" x14ac:dyDescent="0.25">
      <c r="A948" t="s">
        <v>90</v>
      </c>
      <c r="B948" t="s">
        <v>100</v>
      </c>
      <c r="C948" s="1">
        <v>0.29493198870778398</v>
      </c>
    </row>
    <row r="949" spans="1:3" x14ac:dyDescent="0.25">
      <c r="A949" t="s">
        <v>90</v>
      </c>
      <c r="B949" t="s">
        <v>101</v>
      </c>
      <c r="C949" s="1">
        <v>0.29065961532247803</v>
      </c>
    </row>
    <row r="950" spans="1:3" x14ac:dyDescent="0.25">
      <c r="A950" t="s">
        <v>90</v>
      </c>
      <c r="B950" t="s">
        <v>102</v>
      </c>
      <c r="C950" s="1">
        <v>0.30661468633946298</v>
      </c>
    </row>
    <row r="951" spans="1:3" x14ac:dyDescent="0.25">
      <c r="A951" t="s">
        <v>90</v>
      </c>
      <c r="B951" t="s">
        <v>103</v>
      </c>
      <c r="C951" s="1">
        <v>0.29887432155844201</v>
      </c>
    </row>
    <row r="952" spans="1:3" x14ac:dyDescent="0.25">
      <c r="A952" t="s">
        <v>92</v>
      </c>
      <c r="B952" t="s">
        <v>96</v>
      </c>
      <c r="C952" s="1">
        <v>0.292410074290606</v>
      </c>
    </row>
    <row r="953" spans="1:3" x14ac:dyDescent="0.25">
      <c r="A953" t="s">
        <v>92</v>
      </c>
      <c r="B953" t="s">
        <v>97</v>
      </c>
      <c r="C953" s="1">
        <v>0.31383165757614701</v>
      </c>
    </row>
    <row r="954" spans="1:3" x14ac:dyDescent="0.25">
      <c r="A954" t="s">
        <v>92</v>
      </c>
      <c r="B954" t="s">
        <v>99</v>
      </c>
      <c r="C954" s="1">
        <v>0.31060108277925003</v>
      </c>
    </row>
    <row r="955" spans="1:3" x14ac:dyDescent="0.25">
      <c r="A955" t="s">
        <v>92</v>
      </c>
      <c r="B955" t="s">
        <v>101</v>
      </c>
      <c r="C955" s="1">
        <v>0.31142069178472398</v>
      </c>
    </row>
    <row r="956" spans="1:3" x14ac:dyDescent="0.25">
      <c r="A956" t="s">
        <v>92</v>
      </c>
      <c r="B956" t="s">
        <v>102</v>
      </c>
      <c r="C956" s="1">
        <v>0.305061127595944</v>
      </c>
    </row>
    <row r="957" spans="1:3" x14ac:dyDescent="0.25">
      <c r="A957" t="s">
        <v>92</v>
      </c>
      <c r="B957" t="s">
        <v>103</v>
      </c>
      <c r="C957" s="1">
        <v>0.309411564215336</v>
      </c>
    </row>
    <row r="958" spans="1:3" x14ac:dyDescent="0.25">
      <c r="A958" t="s">
        <v>96</v>
      </c>
      <c r="B958" t="s">
        <v>97</v>
      </c>
      <c r="C958" s="1">
        <v>0.32255924486510101</v>
      </c>
    </row>
    <row r="959" spans="1:3" x14ac:dyDescent="0.25">
      <c r="A959" t="s">
        <v>96</v>
      </c>
      <c r="B959" t="s">
        <v>98</v>
      </c>
      <c r="C959" s="1">
        <v>0.29118280357874798</v>
      </c>
    </row>
    <row r="960" spans="1:3" x14ac:dyDescent="0.25">
      <c r="A960" t="s">
        <v>96</v>
      </c>
      <c r="B960" t="s">
        <v>99</v>
      </c>
      <c r="C960" s="1">
        <v>0.31435610269615599</v>
      </c>
    </row>
    <row r="961" spans="1:3" x14ac:dyDescent="0.25">
      <c r="A961" t="s">
        <v>96</v>
      </c>
      <c r="B961" t="s">
        <v>101</v>
      </c>
      <c r="C961" s="1">
        <v>0.30568829038358802</v>
      </c>
    </row>
    <row r="962" spans="1:3" x14ac:dyDescent="0.25">
      <c r="A962" t="s">
        <v>96</v>
      </c>
      <c r="B962" t="s">
        <v>102</v>
      </c>
      <c r="C962" s="1">
        <v>0.306105796942785</v>
      </c>
    </row>
    <row r="963" spans="1:3" x14ac:dyDescent="0.25">
      <c r="A963" t="s">
        <v>96</v>
      </c>
      <c r="B963" t="s">
        <v>103</v>
      </c>
      <c r="C963" s="1">
        <v>0.29781993585722</v>
      </c>
    </row>
    <row r="964" spans="1:3" x14ac:dyDescent="0.25">
      <c r="A964" t="s">
        <v>97</v>
      </c>
      <c r="B964" t="s">
        <v>98</v>
      </c>
      <c r="C964" s="1">
        <v>0.31592385802364398</v>
      </c>
    </row>
    <row r="965" spans="1:3" x14ac:dyDescent="0.25">
      <c r="A965" t="s">
        <v>97</v>
      </c>
      <c r="B965" t="s">
        <v>99</v>
      </c>
      <c r="C965" s="1">
        <v>0.32654472917810201</v>
      </c>
    </row>
    <row r="966" spans="1:3" x14ac:dyDescent="0.25">
      <c r="A966" t="s">
        <v>97</v>
      </c>
      <c r="B966" t="s">
        <v>101</v>
      </c>
      <c r="C966" s="1">
        <v>0.31902459284983498</v>
      </c>
    </row>
    <row r="967" spans="1:3" x14ac:dyDescent="0.25">
      <c r="A967" t="s">
        <v>97</v>
      </c>
      <c r="B967" t="s">
        <v>102</v>
      </c>
      <c r="C967" s="1">
        <v>0.32010176030337401</v>
      </c>
    </row>
    <row r="968" spans="1:3" x14ac:dyDescent="0.25">
      <c r="A968" t="s">
        <v>97</v>
      </c>
      <c r="B968" t="s">
        <v>103</v>
      </c>
      <c r="C968" s="1">
        <v>0.29835256862320497</v>
      </c>
    </row>
    <row r="969" spans="1:3" x14ac:dyDescent="0.25">
      <c r="A969" t="s">
        <v>98</v>
      </c>
      <c r="B969" t="s">
        <v>99</v>
      </c>
      <c r="C969" s="1">
        <v>0.299380547688197</v>
      </c>
    </row>
    <row r="970" spans="1:3" x14ac:dyDescent="0.25">
      <c r="A970" t="s">
        <v>98</v>
      </c>
      <c r="B970" t="s">
        <v>101</v>
      </c>
      <c r="C970" s="1">
        <v>0.29047590749143798</v>
      </c>
    </row>
    <row r="971" spans="1:3" x14ac:dyDescent="0.25">
      <c r="A971" t="s">
        <v>98</v>
      </c>
      <c r="B971" t="s">
        <v>102</v>
      </c>
      <c r="C971" s="1">
        <v>0.303031509772557</v>
      </c>
    </row>
    <row r="972" spans="1:3" x14ac:dyDescent="0.25">
      <c r="A972" t="s">
        <v>98</v>
      </c>
      <c r="B972" t="s">
        <v>103</v>
      </c>
      <c r="C972" s="1">
        <v>0.29495469396261498</v>
      </c>
    </row>
    <row r="973" spans="1:3" x14ac:dyDescent="0.25">
      <c r="A973" t="s">
        <v>99</v>
      </c>
      <c r="B973" t="s">
        <v>101</v>
      </c>
      <c r="C973" s="1">
        <v>0.30432517799963399</v>
      </c>
    </row>
    <row r="974" spans="1:3" x14ac:dyDescent="0.25">
      <c r="A974" t="s">
        <v>99</v>
      </c>
      <c r="B974" t="s">
        <v>102</v>
      </c>
      <c r="C974" s="1">
        <v>0.30530233987011002</v>
      </c>
    </row>
    <row r="975" spans="1:3" x14ac:dyDescent="0.25">
      <c r="A975" t="s">
        <v>99</v>
      </c>
      <c r="B975" t="s">
        <v>103</v>
      </c>
      <c r="C975" s="1">
        <v>0.30407408170179201</v>
      </c>
    </row>
    <row r="976" spans="1:3" x14ac:dyDescent="0.25">
      <c r="A976" t="s">
        <v>100</v>
      </c>
      <c r="B976" t="s">
        <v>103</v>
      </c>
      <c r="C976" s="1">
        <v>0.316740554658758</v>
      </c>
    </row>
    <row r="977" spans="1:3" x14ac:dyDescent="0.25">
      <c r="A977" t="s">
        <v>101</v>
      </c>
      <c r="B977" t="s">
        <v>102</v>
      </c>
      <c r="C977" s="1">
        <v>0.302541399997105</v>
      </c>
    </row>
    <row r="978" spans="1:3" x14ac:dyDescent="0.25">
      <c r="A978" t="s">
        <v>101</v>
      </c>
      <c r="B978" t="s">
        <v>103</v>
      </c>
      <c r="C978" s="1">
        <v>0.30641449548442301</v>
      </c>
    </row>
    <row r="979" spans="1:3" x14ac:dyDescent="0.25">
      <c r="A979" t="s">
        <v>102</v>
      </c>
      <c r="B979" t="s">
        <v>103</v>
      </c>
      <c r="C979" s="1">
        <v>0.31553473285650602</v>
      </c>
    </row>
  </sheetData>
  <pageMargins left="0.7" right="0.7" top="0.75" bottom="0.75" header="0.3" footer="0.3"/>
  <pageSetup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17.28515625" customWidth="1"/>
    <col min="2" max="2" width="27.85546875" customWidth="1"/>
    <col min="7" max="7" width="42" customWidth="1"/>
  </cols>
  <sheetData>
    <row r="1" spans="1:8" x14ac:dyDescent="0.25">
      <c r="A1" t="s">
        <v>1313</v>
      </c>
      <c r="B1">
        <v>41</v>
      </c>
    </row>
    <row r="2" spans="1:8" x14ac:dyDescent="0.25">
      <c r="A2" t="s">
        <v>1312</v>
      </c>
      <c r="B2">
        <v>75477</v>
      </c>
    </row>
    <row r="3" spans="1:8" x14ac:dyDescent="0.25">
      <c r="A3" t="s">
        <v>1311</v>
      </c>
      <c r="B3" t="s">
        <v>1310</v>
      </c>
    </row>
    <row r="4" spans="1:8" x14ac:dyDescent="0.25">
      <c r="A4" t="s">
        <v>1309</v>
      </c>
      <c r="B4" t="s">
        <v>1308</v>
      </c>
    </row>
    <row r="5" spans="1:8" x14ac:dyDescent="0.25">
      <c r="A5" t="s">
        <v>1307</v>
      </c>
      <c r="B5" t="s">
        <v>1306</v>
      </c>
    </row>
    <row r="6" spans="1:8" x14ac:dyDescent="0.25">
      <c r="A6" t="s">
        <v>1305</v>
      </c>
      <c r="B6" t="s">
        <v>1304</v>
      </c>
    </row>
    <row r="7" spans="1:8" x14ac:dyDescent="0.25">
      <c r="A7" t="s">
        <v>1303</v>
      </c>
      <c r="B7" t="s">
        <v>1302</v>
      </c>
    </row>
    <row r="8" spans="1:8" x14ac:dyDescent="0.25">
      <c r="A8" t="s">
        <v>1301</v>
      </c>
      <c r="B8">
        <v>3</v>
      </c>
    </row>
    <row r="10" spans="1:8" x14ac:dyDescent="0.25">
      <c r="A10" t="s">
        <v>1300</v>
      </c>
      <c r="B10" t="s">
        <v>1299</v>
      </c>
      <c r="C10" t="s">
        <v>1298</v>
      </c>
      <c r="D10" t="s">
        <v>1297</v>
      </c>
      <c r="E10" t="s">
        <v>1296</v>
      </c>
      <c r="F10" t="s">
        <v>1295</v>
      </c>
      <c r="G10" t="s">
        <v>1294</v>
      </c>
    </row>
    <row r="11" spans="1:8" x14ac:dyDescent="0.25">
      <c r="A11" t="str">
        <f>HYPERLINK("http://amigo.geneontology.org/amigo/term/GO:0009528","GO:0009528")</f>
        <v>GO:0009528</v>
      </c>
      <c r="B11" t="s">
        <v>1455</v>
      </c>
      <c r="C11" s="14">
        <v>1.2400000000000001E-4</v>
      </c>
      <c r="D11" s="14">
        <v>1.3109999999999999E-4</v>
      </c>
      <c r="E11">
        <v>30</v>
      </c>
      <c r="F11" t="s">
        <v>1453</v>
      </c>
      <c r="G11" t="s">
        <v>1427</v>
      </c>
      <c r="H11">
        <f>COUNTIF('PG(34_3)_GO'!A:A,A11)</f>
        <v>1</v>
      </c>
    </row>
    <row r="12" spans="1:8" x14ac:dyDescent="0.25">
      <c r="A12" t="str">
        <f>HYPERLINK("http://amigo.geneontology.org/amigo/term/GO:0009706","GO:0009706")</f>
        <v>GO:0009706</v>
      </c>
      <c r="B12" t="s">
        <v>1454</v>
      </c>
      <c r="C12" s="14">
        <v>1.2400000000000001E-4</v>
      </c>
      <c r="D12" s="14">
        <v>1.3109999999999999E-4</v>
      </c>
      <c r="E12">
        <v>30</v>
      </c>
      <c r="F12" t="s">
        <v>1453</v>
      </c>
      <c r="G12" t="s">
        <v>1427</v>
      </c>
      <c r="H12">
        <f>COUNTIF('PG(34_3)_GO'!A:A,A12)</f>
        <v>1</v>
      </c>
    </row>
    <row r="13" spans="1:8" x14ac:dyDescent="0.25">
      <c r="A13" t="str">
        <f>HYPERLINK("http://amigo.geneontology.org/amigo/term/GO:0006869","GO:0006869")</f>
        <v>GO:0006869</v>
      </c>
      <c r="B13" t="s">
        <v>1462</v>
      </c>
      <c r="C13" s="14">
        <v>5.4250000000000001E-4</v>
      </c>
      <c r="D13" s="14">
        <v>5.7319999999999995E-4</v>
      </c>
      <c r="E13">
        <v>291</v>
      </c>
      <c r="F13" t="s">
        <v>1538</v>
      </c>
      <c r="G13" t="s">
        <v>1527</v>
      </c>
      <c r="H13">
        <f>COUNTIF('PG(34_3)_GO'!A:A,A13)</f>
        <v>1</v>
      </c>
    </row>
    <row r="14" spans="1:8" x14ac:dyDescent="0.25">
      <c r="A14" t="str">
        <f>HYPERLINK("http://amigo.geneontology.org/amigo/term/GO:0010876","GO:0010876")</f>
        <v>GO:0010876</v>
      </c>
      <c r="B14" t="s">
        <v>1460</v>
      </c>
      <c r="C14" s="14">
        <v>5.9259999999999998E-4</v>
      </c>
      <c r="D14" s="14">
        <v>6.2589999999999998E-4</v>
      </c>
      <c r="E14">
        <v>300</v>
      </c>
      <c r="F14" t="s">
        <v>1537</v>
      </c>
      <c r="G14" t="s">
        <v>1527</v>
      </c>
      <c r="H14">
        <f>COUNTIF('PG(34_3)_GO'!A:A,A14)</f>
        <v>1</v>
      </c>
    </row>
    <row r="15" spans="1:8" x14ac:dyDescent="0.25">
      <c r="A15" t="str">
        <f>HYPERLINK("http://amigo.geneontology.org/amigo/term/GO:0031969","GO:0031969")</f>
        <v>GO:0031969</v>
      </c>
      <c r="B15" t="s">
        <v>1429</v>
      </c>
      <c r="C15" s="14">
        <v>9.5270000000000001E-4</v>
      </c>
      <c r="D15" s="14">
        <v>1.0059999999999999E-3</v>
      </c>
      <c r="E15">
        <v>83</v>
      </c>
      <c r="F15" t="s">
        <v>1428</v>
      </c>
      <c r="G15" t="s">
        <v>1427</v>
      </c>
      <c r="H15">
        <f>COUNTIF('PG(34_3)_GO'!A:A,A15)</f>
        <v>1</v>
      </c>
    </row>
    <row r="16" spans="1:8" x14ac:dyDescent="0.25">
      <c r="A16" t="str">
        <f>HYPERLINK("http://amigo.geneontology.org/amigo/term/GO:0052575","GO:0052575")</f>
        <v>GO:0052575</v>
      </c>
      <c r="B16" t="s">
        <v>1536</v>
      </c>
      <c r="C16" s="14">
        <v>1.0859999999999999E-3</v>
      </c>
      <c r="D16" s="14">
        <v>1.147E-3</v>
      </c>
      <c r="E16">
        <v>2</v>
      </c>
      <c r="F16" t="s">
        <v>1534</v>
      </c>
      <c r="G16" t="s">
        <v>106</v>
      </c>
      <c r="H16">
        <f>COUNTIF('PG(34_3)_GO'!A:A,A16)</f>
        <v>0</v>
      </c>
    </row>
    <row r="17" spans="1:8" x14ac:dyDescent="0.25">
      <c r="A17" t="str">
        <f>HYPERLINK("http://amigo.geneontology.org/amigo/term/GO:0052576","GO:0052576")</f>
        <v>GO:0052576</v>
      </c>
      <c r="B17" t="s">
        <v>1535</v>
      </c>
      <c r="C17" s="14">
        <v>1.0859999999999999E-3</v>
      </c>
      <c r="D17" s="14">
        <v>1.147E-3</v>
      </c>
      <c r="E17">
        <v>2</v>
      </c>
      <c r="F17" t="s">
        <v>1534</v>
      </c>
      <c r="G17" t="s">
        <v>106</v>
      </c>
      <c r="H17">
        <f>COUNTIF('PG(34_3)_GO'!A:A,A17)</f>
        <v>0</v>
      </c>
    </row>
    <row r="18" spans="1:8" x14ac:dyDescent="0.25">
      <c r="A18" t="str">
        <f>HYPERLINK("http://amigo.geneontology.org/amigo/term/GO:0033609","GO:0033609")</f>
        <v>GO:0033609</v>
      </c>
      <c r="B18" t="s">
        <v>1433</v>
      </c>
      <c r="C18" s="14">
        <v>1.629E-3</v>
      </c>
      <c r="D18" s="14">
        <v>1.719E-3</v>
      </c>
      <c r="E18">
        <v>3</v>
      </c>
      <c r="F18" t="s">
        <v>1430</v>
      </c>
      <c r="G18" t="s">
        <v>27</v>
      </c>
      <c r="H18">
        <f>COUNTIF('PG(34_3)_GO'!A:A,A18)</f>
        <v>1</v>
      </c>
    </row>
    <row r="19" spans="1:8" x14ac:dyDescent="0.25">
      <c r="A19" t="str">
        <f>HYPERLINK("http://amigo.geneontology.org/amigo/term/GO:0033611","GO:0033611")</f>
        <v>GO:0033611</v>
      </c>
      <c r="B19" t="s">
        <v>1432</v>
      </c>
      <c r="C19" s="14">
        <v>1.629E-3</v>
      </c>
      <c r="D19" s="14">
        <v>1.719E-3</v>
      </c>
      <c r="E19">
        <v>3</v>
      </c>
      <c r="F19" t="s">
        <v>1430</v>
      </c>
      <c r="G19" t="s">
        <v>27</v>
      </c>
      <c r="H19">
        <f>COUNTIF('PG(34_3)_GO'!A:A,A19)</f>
        <v>1</v>
      </c>
    </row>
    <row r="20" spans="1:8" x14ac:dyDescent="0.25">
      <c r="A20" t="str">
        <f>HYPERLINK("http://amigo.geneontology.org/amigo/term/GO:0050203","GO:0050203")</f>
        <v>GO:0050203</v>
      </c>
      <c r="B20" t="s">
        <v>1431</v>
      </c>
      <c r="C20" s="14">
        <v>1.629E-3</v>
      </c>
      <c r="D20" s="14">
        <v>1.719E-3</v>
      </c>
      <c r="E20">
        <v>3</v>
      </c>
      <c r="F20" t="s">
        <v>1430</v>
      </c>
      <c r="G20" t="s">
        <v>27</v>
      </c>
      <c r="H20">
        <f>COUNTIF('PG(34_3)_GO'!A:A,A20)</f>
        <v>1</v>
      </c>
    </row>
    <row r="21" spans="1:8" x14ac:dyDescent="0.25">
      <c r="A21" t="str">
        <f>HYPERLINK("http://amigo.geneontology.org/amigo/term/GO:0050832","GO:0050832")</f>
        <v>GO:0050832</v>
      </c>
      <c r="B21" t="s">
        <v>1533</v>
      </c>
      <c r="C21" s="14">
        <v>1.815E-3</v>
      </c>
      <c r="D21" s="14">
        <v>1.916E-3</v>
      </c>
      <c r="E21">
        <v>115</v>
      </c>
      <c r="F21" t="s">
        <v>1532</v>
      </c>
      <c r="G21" t="s">
        <v>1477</v>
      </c>
      <c r="H21">
        <f>COUNTIF('PG(34_3)_GO'!A:A,A21)</f>
        <v>0</v>
      </c>
    </row>
    <row r="22" spans="1:8" x14ac:dyDescent="0.25">
      <c r="A22" t="str">
        <f>HYPERLINK("http://amigo.geneontology.org/amigo/term/GO:0009620","GO:0009620")</f>
        <v>GO:0009620</v>
      </c>
      <c r="B22" t="s">
        <v>1531</v>
      </c>
      <c r="C22" s="14">
        <v>2.2060000000000001E-3</v>
      </c>
      <c r="D22" s="14">
        <v>2.3280000000000002E-3</v>
      </c>
      <c r="E22">
        <v>127</v>
      </c>
      <c r="F22" t="s">
        <v>1530</v>
      </c>
      <c r="G22" t="s">
        <v>1477</v>
      </c>
      <c r="H22">
        <f>COUNTIF('PG(34_3)_GO'!A:A,A22)</f>
        <v>0</v>
      </c>
    </row>
    <row r="23" spans="1:8" x14ac:dyDescent="0.25">
      <c r="A23" t="str">
        <f>HYPERLINK("http://amigo.geneontology.org/amigo/term/GO:0008289","GO:0008289")</f>
        <v>GO:0008289</v>
      </c>
      <c r="B23" t="s">
        <v>1529</v>
      </c>
      <c r="C23" s="14">
        <v>2.8379999999999998E-3</v>
      </c>
      <c r="D23" s="14">
        <v>2.9940000000000001E-3</v>
      </c>
      <c r="E23">
        <v>519</v>
      </c>
      <c r="F23" t="s">
        <v>1528</v>
      </c>
      <c r="G23" t="s">
        <v>1527</v>
      </c>
      <c r="H23">
        <f>COUNTIF('PG(34_3)_GO'!A:A,A23)</f>
        <v>0</v>
      </c>
    </row>
    <row r="24" spans="1:8" x14ac:dyDescent="0.25">
      <c r="A24" t="str">
        <f>HYPERLINK("http://amigo.geneontology.org/amigo/term/GO:0010030","GO:0010030")</f>
        <v>GO:0010030</v>
      </c>
      <c r="B24" t="s">
        <v>1416</v>
      </c>
      <c r="C24" s="14">
        <v>4.3379999999999998E-3</v>
      </c>
      <c r="D24" s="14">
        <v>4.5750000000000001E-3</v>
      </c>
      <c r="E24">
        <v>8</v>
      </c>
      <c r="F24" t="s">
        <v>1414</v>
      </c>
      <c r="G24" t="s">
        <v>27</v>
      </c>
      <c r="H24">
        <f>COUNTIF('PG(34_3)_GO'!A:A,A24)</f>
        <v>1</v>
      </c>
    </row>
    <row r="25" spans="1:8" x14ac:dyDescent="0.25">
      <c r="A25" t="str">
        <f>HYPERLINK("http://amigo.geneontology.org/amigo/term/GO:0015112","GO:0015112")</f>
        <v>GO:0015112</v>
      </c>
      <c r="B25" t="s">
        <v>1415</v>
      </c>
      <c r="C25" s="14">
        <v>4.3379999999999998E-3</v>
      </c>
      <c r="D25" s="14">
        <v>4.5750000000000001E-3</v>
      </c>
      <c r="E25">
        <v>8</v>
      </c>
      <c r="F25" t="s">
        <v>1414</v>
      </c>
      <c r="G25" t="s">
        <v>85</v>
      </c>
      <c r="H25">
        <f>COUNTIF('PG(34_3)_GO'!A:A,A25)</f>
        <v>1</v>
      </c>
    </row>
    <row r="26" spans="1:8" x14ac:dyDescent="0.25">
      <c r="A26" t="str">
        <f>HYPERLINK("http://amigo.geneontology.org/amigo/term/GO:0071555","GO:0071555")</f>
        <v>GO:0071555</v>
      </c>
      <c r="B26" t="s">
        <v>1342</v>
      </c>
      <c r="C26" s="14">
        <v>5.921E-3</v>
      </c>
      <c r="D26" s="14">
        <v>6.2440000000000004E-3</v>
      </c>
      <c r="E26">
        <v>676</v>
      </c>
      <c r="F26" t="s">
        <v>1341</v>
      </c>
      <c r="G26" t="s">
        <v>1340</v>
      </c>
      <c r="H26">
        <f>COUNTIF('PG(34_3)_GO'!A:A,A26)</f>
        <v>1</v>
      </c>
    </row>
    <row r="27" spans="1:8" x14ac:dyDescent="0.25">
      <c r="A27" t="str">
        <f>HYPERLINK("http://amigo.geneontology.org/amigo/term/GO:0010214","GO:0010214")</f>
        <v>GO:0010214</v>
      </c>
      <c r="B27" t="s">
        <v>1395</v>
      </c>
      <c r="C27" s="14">
        <v>6.4999999999999997E-3</v>
      </c>
      <c r="D27" s="14">
        <v>6.8519999999999996E-3</v>
      </c>
      <c r="E27">
        <v>12</v>
      </c>
      <c r="F27" t="s">
        <v>1383</v>
      </c>
      <c r="G27" t="s">
        <v>27</v>
      </c>
      <c r="H27">
        <f>COUNTIF('PG(34_3)_GO'!A:A,A27)</f>
        <v>1</v>
      </c>
    </row>
    <row r="28" spans="1:8" x14ac:dyDescent="0.25">
      <c r="A28" t="str">
        <f>HYPERLINK("http://amigo.geneontology.org/amigo/term/GO:0043649","GO:0043649")</f>
        <v>GO:0043649</v>
      </c>
      <c r="B28" t="s">
        <v>1394</v>
      </c>
      <c r="C28" s="14">
        <v>6.4999999999999997E-3</v>
      </c>
      <c r="D28" s="14">
        <v>6.8519999999999996E-3</v>
      </c>
      <c r="E28">
        <v>12</v>
      </c>
      <c r="F28" t="s">
        <v>1383</v>
      </c>
      <c r="G28" t="s">
        <v>27</v>
      </c>
      <c r="H28">
        <f>COUNTIF('PG(34_3)_GO'!A:A,A28)</f>
        <v>1</v>
      </c>
    </row>
    <row r="29" spans="1:8" x14ac:dyDescent="0.25">
      <c r="A29" t="str">
        <f>HYPERLINK("http://amigo.geneontology.org/amigo/term/GO:0016531","GO:0016531")</f>
        <v>GO:0016531</v>
      </c>
      <c r="B29" t="s">
        <v>1384</v>
      </c>
      <c r="C29" s="14">
        <v>6.4999999999999997E-3</v>
      </c>
      <c r="D29" s="14">
        <v>6.8519999999999996E-3</v>
      </c>
      <c r="E29">
        <v>12</v>
      </c>
      <c r="F29" t="s">
        <v>1383</v>
      </c>
      <c r="G29" t="s">
        <v>81</v>
      </c>
      <c r="H29">
        <f>COUNTIF('PG(34_3)_GO'!A:A,A29)</f>
        <v>1</v>
      </c>
    </row>
    <row r="30" spans="1:8" x14ac:dyDescent="0.25">
      <c r="A30" t="str">
        <f>HYPERLINK("http://amigo.geneontology.org/amigo/term/GO:0045229","GO:0045229")</f>
        <v>GO:0045229</v>
      </c>
      <c r="B30" t="s">
        <v>1344</v>
      </c>
      <c r="C30" s="14">
        <v>6.7229999999999998E-3</v>
      </c>
      <c r="D30" s="14">
        <v>7.0860000000000003E-3</v>
      </c>
      <c r="E30">
        <v>708</v>
      </c>
      <c r="F30" t="s">
        <v>1343</v>
      </c>
      <c r="G30" t="s">
        <v>1340</v>
      </c>
      <c r="H30">
        <f>COUNTIF('PG(34_3)_GO'!A:A,A30)</f>
        <v>1</v>
      </c>
    </row>
    <row r="31" spans="1:8" x14ac:dyDescent="0.25">
      <c r="A31" t="str">
        <f>HYPERLINK("http://amigo.geneontology.org/amigo/term/GO:0016530","GO:0016530")</f>
        <v>GO:0016530</v>
      </c>
      <c r="B31" t="s">
        <v>1386</v>
      </c>
      <c r="C31" s="14">
        <v>7.0390000000000001E-3</v>
      </c>
      <c r="D31" s="14">
        <v>7.4180000000000001E-3</v>
      </c>
      <c r="E31">
        <v>13</v>
      </c>
      <c r="F31" t="s">
        <v>1385</v>
      </c>
      <c r="G31" t="s">
        <v>81</v>
      </c>
      <c r="H31">
        <f>COUNTIF('PG(34_3)_GO'!A:A,A31)</f>
        <v>1</v>
      </c>
    </row>
    <row r="32" spans="1:8" x14ac:dyDescent="0.25">
      <c r="A32" t="str">
        <f>HYPERLINK("http://amigo.geneontology.org/amigo/term/GO:0006952","GO:0006952")</f>
        <v>GO:0006952</v>
      </c>
      <c r="B32" t="s">
        <v>1526</v>
      </c>
      <c r="C32" s="14">
        <v>7.2830000000000004E-3</v>
      </c>
      <c r="D32" s="14">
        <v>7.6730000000000001E-3</v>
      </c>
      <c r="E32">
        <v>729</v>
      </c>
      <c r="F32" t="s">
        <v>1525</v>
      </c>
      <c r="G32" t="s">
        <v>1524</v>
      </c>
      <c r="H32">
        <f>COUNTIF('PG(34_3)_GO'!A:A,A32)</f>
        <v>0</v>
      </c>
    </row>
    <row r="33" spans="1:8" x14ac:dyDescent="0.25">
      <c r="A33" t="str">
        <f>HYPERLINK("http://amigo.geneontology.org/amigo/term/GO:0033036","GO:0033036")</f>
        <v>GO:0033036</v>
      </c>
      <c r="B33" t="s">
        <v>1523</v>
      </c>
      <c r="C33" s="14">
        <v>8.2260000000000007E-3</v>
      </c>
      <c r="D33" s="14">
        <v>8.6639999999999998E-3</v>
      </c>
      <c r="E33">
        <v>1472</v>
      </c>
      <c r="F33" t="s">
        <v>1522</v>
      </c>
      <c r="G33" t="s">
        <v>1521</v>
      </c>
      <c r="H33">
        <f>COUNTIF('PG(34_3)_GO'!A:A,A33)</f>
        <v>0</v>
      </c>
    </row>
    <row r="34" spans="1:8" x14ac:dyDescent="0.25">
      <c r="A34" t="str">
        <f>HYPERLINK("http://amigo.geneontology.org/amigo/term/GO:0098542","GO:0098542")</f>
        <v>GO:0098542</v>
      </c>
      <c r="B34" t="s">
        <v>1520</v>
      </c>
      <c r="C34">
        <v>0.01</v>
      </c>
      <c r="D34">
        <v>0.01</v>
      </c>
      <c r="E34">
        <v>309</v>
      </c>
      <c r="F34" t="s">
        <v>1519</v>
      </c>
      <c r="G34" t="s">
        <v>1477</v>
      </c>
      <c r="H34">
        <f>COUNTIF('PG(34_3)_GO'!A:A,A34)</f>
        <v>0</v>
      </c>
    </row>
    <row r="35" spans="1:8" x14ac:dyDescent="0.25">
      <c r="A35" t="str">
        <f>HYPERLINK("http://amigo.geneontology.org/amigo/term/GO:0016405","GO:0016405")</f>
        <v>GO:0016405</v>
      </c>
      <c r="B35" t="s">
        <v>1367</v>
      </c>
      <c r="C35">
        <v>0.01</v>
      </c>
      <c r="D35">
        <v>0.01</v>
      </c>
      <c r="E35">
        <v>23</v>
      </c>
      <c r="F35" t="s">
        <v>1264</v>
      </c>
      <c r="G35" t="s">
        <v>27</v>
      </c>
      <c r="H35">
        <f>COUNTIF('PG(34_3)_GO'!A:A,A35)</f>
        <v>1</v>
      </c>
    </row>
    <row r="36" spans="1:8" x14ac:dyDescent="0.25">
      <c r="A36" t="str">
        <f>HYPERLINK("http://amigo.geneontology.org/amigo/term/GO:0016878","GO:0016878")</f>
        <v>GO:0016878</v>
      </c>
      <c r="B36" t="s">
        <v>1345</v>
      </c>
      <c r="C36">
        <v>0.01</v>
      </c>
      <c r="D36">
        <v>0.01</v>
      </c>
      <c r="E36">
        <v>26</v>
      </c>
      <c r="F36" t="s">
        <v>1336</v>
      </c>
      <c r="G36" t="s">
        <v>27</v>
      </c>
      <c r="H36">
        <f>COUNTIF('PG(34_3)_GO'!A:A,A36)</f>
        <v>1</v>
      </c>
    </row>
    <row r="37" spans="1:8" x14ac:dyDescent="0.25">
      <c r="A37" t="str">
        <f>HYPERLINK("http://amigo.geneontology.org/amigo/term/GO:0071554","GO:0071554")</f>
        <v>GO:0071554</v>
      </c>
      <c r="B37" t="s">
        <v>1392</v>
      </c>
      <c r="C37">
        <v>0.01</v>
      </c>
      <c r="D37">
        <v>0.01</v>
      </c>
      <c r="E37">
        <v>931</v>
      </c>
      <c r="F37" t="s">
        <v>1518</v>
      </c>
      <c r="G37" t="s">
        <v>1340</v>
      </c>
      <c r="H37">
        <f>COUNTIF('PG(34_3)_GO'!A:A,A37)</f>
        <v>1</v>
      </c>
    </row>
    <row r="38" spans="1:8" x14ac:dyDescent="0.25">
      <c r="A38" t="str">
        <f>HYPERLINK("http://amigo.geneontology.org/amigo/term/GO:0019866","GO:0019866")</f>
        <v>GO:0019866</v>
      </c>
      <c r="B38" t="s">
        <v>1517</v>
      </c>
      <c r="C38">
        <v>0.02</v>
      </c>
      <c r="D38">
        <v>0.02</v>
      </c>
      <c r="E38">
        <v>379</v>
      </c>
      <c r="F38" t="s">
        <v>1516</v>
      </c>
      <c r="G38" t="s">
        <v>1427</v>
      </c>
      <c r="H38">
        <f>COUNTIF('PG(34_3)_GO'!A:A,A38)</f>
        <v>0</v>
      </c>
    </row>
    <row r="39" spans="1:8" x14ac:dyDescent="0.25">
      <c r="A39" t="str">
        <f>HYPERLINK("http://amigo.geneontology.org/amigo/term/GO:0009941","GO:0009941")</f>
        <v>GO:0009941</v>
      </c>
      <c r="B39" t="s">
        <v>1515</v>
      </c>
      <c r="C39">
        <v>0.02</v>
      </c>
      <c r="D39">
        <v>0.02</v>
      </c>
      <c r="E39">
        <v>371</v>
      </c>
      <c r="F39" t="s">
        <v>1514</v>
      </c>
      <c r="G39" t="s">
        <v>1427</v>
      </c>
      <c r="H39">
        <f>COUNTIF('PG(34_3)_GO'!A:A,A39)</f>
        <v>0</v>
      </c>
    </row>
    <row r="40" spans="1:8" x14ac:dyDescent="0.25">
      <c r="A40" t="str">
        <f>HYPERLINK("http://amigo.geneontology.org/amigo/term/GO:1900140","GO:1900140")</f>
        <v>GO:1900140</v>
      </c>
      <c r="B40" t="s">
        <v>1348</v>
      </c>
      <c r="C40">
        <v>0.02</v>
      </c>
      <c r="D40">
        <v>0.02</v>
      </c>
      <c r="E40">
        <v>29</v>
      </c>
      <c r="F40" t="s">
        <v>1346</v>
      </c>
      <c r="G40" t="s">
        <v>27</v>
      </c>
      <c r="H40">
        <f>COUNTIF('PG(34_3)_GO'!A:A,A40)</f>
        <v>1</v>
      </c>
    </row>
    <row r="41" spans="1:8" x14ac:dyDescent="0.25">
      <c r="A41" t="str">
        <f>HYPERLINK("http://amigo.geneontology.org/amigo/term/GO:0010029","GO:0010029")</f>
        <v>GO:0010029</v>
      </c>
      <c r="B41" t="s">
        <v>1347</v>
      </c>
      <c r="C41">
        <v>0.02</v>
      </c>
      <c r="D41">
        <v>0.02</v>
      </c>
      <c r="E41">
        <v>29</v>
      </c>
      <c r="F41" t="s">
        <v>1346</v>
      </c>
      <c r="G41" t="s">
        <v>27</v>
      </c>
      <c r="H41">
        <f>COUNTIF('PG(34_3)_GO'!A:A,A41)</f>
        <v>1</v>
      </c>
    </row>
    <row r="42" spans="1:8" x14ac:dyDescent="0.25">
      <c r="A42" t="str">
        <f>HYPERLINK("http://amigo.geneontology.org/amigo/term/GO:0048582","GO:0048582")</f>
        <v>GO:0048582</v>
      </c>
      <c r="B42" t="s">
        <v>1328</v>
      </c>
      <c r="C42">
        <v>0.02</v>
      </c>
      <c r="D42">
        <v>0.02</v>
      </c>
      <c r="E42">
        <v>36</v>
      </c>
      <c r="F42" t="s">
        <v>1327</v>
      </c>
      <c r="G42" t="s">
        <v>27</v>
      </c>
      <c r="H42">
        <f>COUNTIF('PG(34_3)_GO'!A:A,A42)</f>
        <v>1</v>
      </c>
    </row>
    <row r="43" spans="1:8" x14ac:dyDescent="0.25">
      <c r="A43" t="str">
        <f>HYPERLINK("http://amigo.geneontology.org/amigo/term/GO:0009607","GO:0009607")</f>
        <v>GO:0009607</v>
      </c>
      <c r="B43" t="s">
        <v>1513</v>
      </c>
      <c r="C43">
        <v>0.02</v>
      </c>
      <c r="D43">
        <v>0.02</v>
      </c>
      <c r="E43">
        <v>427</v>
      </c>
      <c r="F43" t="s">
        <v>1512</v>
      </c>
      <c r="G43" t="s">
        <v>1477</v>
      </c>
      <c r="H43">
        <f>COUNTIF('PG(34_3)_GO'!A:A,A43)</f>
        <v>0</v>
      </c>
    </row>
    <row r="44" spans="1:8" x14ac:dyDescent="0.25">
      <c r="A44" t="str">
        <f>HYPERLINK("http://amigo.geneontology.org/amigo/term/GO:0043207","GO:0043207")</f>
        <v>GO:0043207</v>
      </c>
      <c r="B44" t="s">
        <v>1511</v>
      </c>
      <c r="C44">
        <v>0.02</v>
      </c>
      <c r="D44">
        <v>0.02</v>
      </c>
      <c r="E44">
        <v>348</v>
      </c>
      <c r="F44" t="s">
        <v>1509</v>
      </c>
      <c r="G44" t="s">
        <v>1477</v>
      </c>
      <c r="H44">
        <f>COUNTIF('PG(34_3)_GO'!A:A,A44)</f>
        <v>0</v>
      </c>
    </row>
    <row r="45" spans="1:8" x14ac:dyDescent="0.25">
      <c r="A45" t="str">
        <f>HYPERLINK("http://amigo.geneontology.org/amigo/term/GO:0051707","GO:0051707")</f>
        <v>GO:0051707</v>
      </c>
      <c r="B45" t="s">
        <v>1510</v>
      </c>
      <c r="C45">
        <v>0.02</v>
      </c>
      <c r="D45">
        <v>0.02</v>
      </c>
      <c r="E45">
        <v>348</v>
      </c>
      <c r="F45" t="s">
        <v>1509</v>
      </c>
      <c r="G45" t="s">
        <v>1477</v>
      </c>
      <c r="H45">
        <f>COUNTIF('PG(34_3)_GO'!A:A,A45)</f>
        <v>0</v>
      </c>
    </row>
    <row r="46" spans="1:8" x14ac:dyDescent="0.25">
      <c r="A46" t="str">
        <f>HYPERLINK("http://amigo.geneontology.org/amigo/term/GO:0004564","GO:0004564")</f>
        <v>GO:0004564</v>
      </c>
      <c r="B46" t="s">
        <v>1508</v>
      </c>
      <c r="C46">
        <v>0.02</v>
      </c>
      <c r="D46">
        <v>0.02</v>
      </c>
      <c r="E46">
        <v>35</v>
      </c>
      <c r="F46" t="s">
        <v>1507</v>
      </c>
      <c r="G46" t="s">
        <v>106</v>
      </c>
      <c r="H46">
        <f>COUNTIF('PG(34_3)_GO'!A:A,A46)</f>
        <v>0</v>
      </c>
    </row>
    <row r="47" spans="1:8" x14ac:dyDescent="0.25">
      <c r="A47" t="str">
        <f>HYPERLINK("http://amigo.geneontology.org/amigo/term/GO:0005739","GO:0005739")</f>
        <v>GO:0005739</v>
      </c>
      <c r="B47" t="s">
        <v>1334</v>
      </c>
      <c r="C47">
        <v>0.03</v>
      </c>
      <c r="D47">
        <v>0.04</v>
      </c>
      <c r="E47">
        <v>1300</v>
      </c>
      <c r="F47" t="s">
        <v>1258</v>
      </c>
      <c r="G47" t="s">
        <v>1484</v>
      </c>
      <c r="H47">
        <f>COUNTIF('PG(34_3)_GO'!A:A,A47)</f>
        <v>1</v>
      </c>
    </row>
    <row r="48" spans="1:8" x14ac:dyDescent="0.25">
      <c r="A48" t="str">
        <f>HYPERLINK("http://amigo.geneontology.org/amigo/term/GO:0031090","GO:0031090")</f>
        <v>GO:0031090</v>
      </c>
      <c r="B48" t="s">
        <v>1506</v>
      </c>
      <c r="C48">
        <v>0.03</v>
      </c>
      <c r="D48">
        <v>0.03</v>
      </c>
      <c r="E48">
        <v>2225</v>
      </c>
      <c r="F48" t="s">
        <v>1505</v>
      </c>
      <c r="G48" t="s">
        <v>1504</v>
      </c>
      <c r="H48">
        <f>COUNTIF('PG(34_3)_GO'!A:A,A48)</f>
        <v>0</v>
      </c>
    </row>
    <row r="49" spans="1:8" x14ac:dyDescent="0.25">
      <c r="A49" t="str">
        <f>HYPERLINK("http://amigo.geneontology.org/amigo/term/GO:0042170","GO:0042170")</f>
        <v>GO:0042170</v>
      </c>
      <c r="B49" t="s">
        <v>1503</v>
      </c>
      <c r="C49">
        <v>0.03</v>
      </c>
      <c r="D49">
        <v>0.03</v>
      </c>
      <c r="E49">
        <v>518</v>
      </c>
      <c r="F49" t="s">
        <v>1494</v>
      </c>
      <c r="G49" t="s">
        <v>1427</v>
      </c>
      <c r="H49">
        <f>COUNTIF('PG(34_3)_GO'!A:A,A49)</f>
        <v>0</v>
      </c>
    </row>
    <row r="50" spans="1:8" x14ac:dyDescent="0.25">
      <c r="A50" t="str">
        <f>HYPERLINK("http://amigo.geneontology.org/amigo/term/GO:0051094","GO:0051094")</f>
        <v>GO:0051094</v>
      </c>
      <c r="B50" t="s">
        <v>1502</v>
      </c>
      <c r="C50">
        <v>0.03</v>
      </c>
      <c r="D50">
        <v>0.03</v>
      </c>
      <c r="E50">
        <v>58</v>
      </c>
      <c r="F50" t="s">
        <v>1501</v>
      </c>
      <c r="G50" t="s">
        <v>27</v>
      </c>
      <c r="H50">
        <f>COUNTIF('PG(34_3)_GO'!A:A,A50)</f>
        <v>0</v>
      </c>
    </row>
    <row r="51" spans="1:8" x14ac:dyDescent="0.25">
      <c r="A51" t="str">
        <f>HYPERLINK("http://amigo.geneontology.org/amigo/term/GO:0051240","GO:0051240")</f>
        <v>GO:0051240</v>
      </c>
      <c r="B51" t="s">
        <v>1500</v>
      </c>
      <c r="C51">
        <v>0.03</v>
      </c>
      <c r="D51">
        <v>0.03</v>
      </c>
      <c r="E51">
        <v>51</v>
      </c>
      <c r="F51" t="s">
        <v>1499</v>
      </c>
      <c r="G51" t="s">
        <v>27</v>
      </c>
      <c r="H51">
        <f>COUNTIF('PG(34_3)_GO'!A:A,A51)</f>
        <v>0</v>
      </c>
    </row>
    <row r="52" spans="1:8" x14ac:dyDescent="0.25">
      <c r="A52" t="str">
        <f>HYPERLINK("http://amigo.geneontology.org/amigo/term/GO:0048046","GO:0048046")</f>
        <v>GO:0048046</v>
      </c>
      <c r="B52" t="s">
        <v>1498</v>
      </c>
      <c r="C52">
        <v>0.03</v>
      </c>
      <c r="D52">
        <v>0.03</v>
      </c>
      <c r="E52">
        <v>524</v>
      </c>
      <c r="F52" t="s">
        <v>1497</v>
      </c>
      <c r="G52" t="s">
        <v>1496</v>
      </c>
      <c r="H52">
        <f>COUNTIF('PG(34_3)_GO'!A:A,A52)</f>
        <v>0</v>
      </c>
    </row>
    <row r="53" spans="1:8" x14ac:dyDescent="0.25">
      <c r="A53" t="str">
        <f>HYPERLINK("http://amigo.geneontology.org/amigo/term/GO:0030312","GO:0030312")</f>
        <v>GO:0030312</v>
      </c>
      <c r="B53" t="s">
        <v>1495</v>
      </c>
      <c r="C53">
        <v>0.03</v>
      </c>
      <c r="D53">
        <v>0.03</v>
      </c>
      <c r="E53">
        <v>519</v>
      </c>
      <c r="F53" t="s">
        <v>1494</v>
      </c>
      <c r="G53" t="s">
        <v>1491</v>
      </c>
      <c r="H53">
        <f>COUNTIF('PG(34_3)_GO'!A:A,A53)</f>
        <v>0</v>
      </c>
    </row>
    <row r="54" spans="1:8" x14ac:dyDescent="0.25">
      <c r="A54" t="str">
        <f>HYPERLINK("http://amigo.geneontology.org/amigo/term/GO:0005618","GO:0005618")</f>
        <v>GO:0005618</v>
      </c>
      <c r="B54" t="s">
        <v>1493</v>
      </c>
      <c r="C54">
        <v>0.03</v>
      </c>
      <c r="D54">
        <v>0.03</v>
      </c>
      <c r="E54">
        <v>504</v>
      </c>
      <c r="F54" t="s">
        <v>1492</v>
      </c>
      <c r="G54" t="s">
        <v>1491</v>
      </c>
      <c r="H54">
        <f>COUNTIF('PG(34_3)_GO'!A:A,A54)</f>
        <v>0</v>
      </c>
    </row>
    <row r="55" spans="1:8" x14ac:dyDescent="0.25">
      <c r="A55" t="str">
        <f>HYPERLINK("http://amigo.geneontology.org/amigo/term/GO:0009705","GO:0009705")</f>
        <v>GO:0009705</v>
      </c>
      <c r="B55" t="s">
        <v>1314</v>
      </c>
      <c r="C55">
        <v>0.03</v>
      </c>
      <c r="D55">
        <v>0.03</v>
      </c>
      <c r="E55">
        <v>47</v>
      </c>
      <c r="F55" t="s">
        <v>1260</v>
      </c>
      <c r="G55" t="s">
        <v>85</v>
      </c>
      <c r="H55">
        <f>COUNTIF('PG(34_3)_GO'!A:A,A55)</f>
        <v>1</v>
      </c>
    </row>
    <row r="56" spans="1:8" x14ac:dyDescent="0.25">
      <c r="A56" t="str">
        <f>HYPERLINK("http://amigo.geneontology.org/amigo/term/GO:0004364","GO:0004364")</f>
        <v>GO:0004364</v>
      </c>
      <c r="B56" t="s">
        <v>1490</v>
      </c>
      <c r="C56">
        <v>0.03</v>
      </c>
      <c r="D56">
        <v>0.03</v>
      </c>
      <c r="E56">
        <v>57</v>
      </c>
      <c r="F56" t="s">
        <v>1489</v>
      </c>
      <c r="G56" t="s">
        <v>90</v>
      </c>
      <c r="H56">
        <f>COUNTIF('PG(34_3)_GO'!A:A,A56)</f>
        <v>0</v>
      </c>
    </row>
    <row r="57" spans="1:8" x14ac:dyDescent="0.25">
      <c r="A57" t="str">
        <f>HYPERLINK("http://amigo.geneontology.org/amigo/term/GO:0016020","GO:0016020")</f>
        <v>GO:0016020</v>
      </c>
      <c r="B57" t="s">
        <v>1426</v>
      </c>
      <c r="C57">
        <v>0.04</v>
      </c>
      <c r="D57">
        <v>0.05</v>
      </c>
      <c r="E57">
        <v>17900</v>
      </c>
      <c r="F57" t="s">
        <v>1488</v>
      </c>
      <c r="G57" t="s">
        <v>1487</v>
      </c>
      <c r="H57">
        <f>COUNTIF('PG(34_3)_GO'!A:A,A57)</f>
        <v>1</v>
      </c>
    </row>
    <row r="58" spans="1:8" x14ac:dyDescent="0.25">
      <c r="A58" t="str">
        <f>HYPERLINK("http://amigo.geneontology.org/amigo/term/GO:0031975","GO:0031975")</f>
        <v>GO:0031975</v>
      </c>
      <c r="B58" t="s">
        <v>1486</v>
      </c>
      <c r="C58">
        <v>0.04</v>
      </c>
      <c r="D58">
        <v>0.04</v>
      </c>
      <c r="E58">
        <v>1355</v>
      </c>
      <c r="F58" t="s">
        <v>1259</v>
      </c>
      <c r="G58" t="s">
        <v>1484</v>
      </c>
      <c r="H58">
        <f>COUNTIF('PG(34_3)_GO'!A:A,A58)</f>
        <v>0</v>
      </c>
    </row>
    <row r="59" spans="1:8" x14ac:dyDescent="0.25">
      <c r="A59" t="str">
        <f>HYPERLINK("http://amigo.geneontology.org/amigo/term/GO:0031967","GO:0031967")</f>
        <v>GO:0031967</v>
      </c>
      <c r="B59" t="s">
        <v>1485</v>
      </c>
      <c r="C59">
        <v>0.04</v>
      </c>
      <c r="D59">
        <v>0.04</v>
      </c>
      <c r="E59">
        <v>1355</v>
      </c>
      <c r="F59" t="s">
        <v>1259</v>
      </c>
      <c r="G59" t="s">
        <v>1484</v>
      </c>
      <c r="H59">
        <f>COUNTIF('PG(34_3)_GO'!A:A,A59)</f>
        <v>0</v>
      </c>
    </row>
    <row r="60" spans="1:8" x14ac:dyDescent="0.25">
      <c r="A60" t="str">
        <f>HYPERLINK("http://amigo.geneontology.org/amigo/term/GO:0004553","GO:0004553")</f>
        <v>GO:0004553</v>
      </c>
      <c r="B60" t="s">
        <v>1483</v>
      </c>
      <c r="C60">
        <v>0.04</v>
      </c>
      <c r="D60">
        <v>0.05</v>
      </c>
      <c r="E60">
        <v>1463</v>
      </c>
      <c r="F60" t="s">
        <v>1482</v>
      </c>
      <c r="G60" t="s">
        <v>1481</v>
      </c>
      <c r="H60">
        <f>COUNTIF('PG(34_3)_GO'!A:A,A60)</f>
        <v>0</v>
      </c>
    </row>
    <row r="61" spans="1:8" x14ac:dyDescent="0.25">
      <c r="A61" t="str">
        <f>HYPERLINK("http://amigo.geneontology.org/amigo/term/GO:0009735","GO:0009735")</f>
        <v>GO:0009735</v>
      </c>
      <c r="B61" t="s">
        <v>1480</v>
      </c>
      <c r="C61">
        <v>0.04</v>
      </c>
      <c r="D61">
        <v>0.04</v>
      </c>
      <c r="E61">
        <v>79</v>
      </c>
      <c r="F61" t="s">
        <v>1251</v>
      </c>
      <c r="G61" t="s">
        <v>27</v>
      </c>
      <c r="H61">
        <f>COUNTIF('PG(34_3)_GO'!A:A,A61)</f>
        <v>0</v>
      </c>
    </row>
    <row r="62" spans="1:8" x14ac:dyDescent="0.25">
      <c r="A62" t="str">
        <f>HYPERLINK("http://amigo.geneontology.org/amigo/term/GO:0009605","GO:0009605")</f>
        <v>GO:0009605</v>
      </c>
      <c r="B62" t="s">
        <v>1479</v>
      </c>
      <c r="C62">
        <v>0.04</v>
      </c>
      <c r="D62">
        <v>0.04</v>
      </c>
      <c r="E62">
        <v>580</v>
      </c>
      <c r="F62" t="s">
        <v>1478</v>
      </c>
      <c r="G62" t="s">
        <v>1477</v>
      </c>
      <c r="H62">
        <f>COUNTIF('PG(34_3)_GO'!A:A,A62)</f>
        <v>0</v>
      </c>
    </row>
    <row r="63" spans="1:8" x14ac:dyDescent="0.25">
      <c r="A63" t="str">
        <f>HYPERLINK("http://amigo.geneontology.org/amigo/term/GO:0016877","GO:0016877")</f>
        <v>GO:0016877</v>
      </c>
      <c r="B63" t="s">
        <v>1476</v>
      </c>
      <c r="C63">
        <v>0.04</v>
      </c>
      <c r="D63">
        <v>0.04</v>
      </c>
      <c r="E63">
        <v>77</v>
      </c>
      <c r="F63" t="s">
        <v>1252</v>
      </c>
      <c r="G63" t="s">
        <v>27</v>
      </c>
      <c r="H63">
        <f>COUNTIF('PG(34_3)_GO'!A:A,A63)</f>
        <v>0</v>
      </c>
    </row>
    <row r="64" spans="1:8" x14ac:dyDescent="0.25">
      <c r="A64" t="str">
        <f>HYPERLINK("http://amigo.geneontology.org/amigo/term/GO:0045330","GO:0045330")</f>
        <v>GO:0045330</v>
      </c>
      <c r="B64" t="s">
        <v>1475</v>
      </c>
      <c r="C64">
        <v>0.04</v>
      </c>
      <c r="D64">
        <v>0.04</v>
      </c>
      <c r="E64">
        <v>79</v>
      </c>
      <c r="F64" t="s">
        <v>1251</v>
      </c>
      <c r="G64" t="s">
        <v>30</v>
      </c>
      <c r="H64">
        <f>COUNTIF('PG(34_3)_GO'!A:A,A64)</f>
        <v>0</v>
      </c>
    </row>
    <row r="65" spans="1:8" x14ac:dyDescent="0.25">
      <c r="A65" t="str">
        <f>HYPERLINK("http://amigo.geneontology.org/amigo/term/GO:0000325","GO:0000325")</f>
        <v>GO:0000325</v>
      </c>
      <c r="B65" t="s">
        <v>1474</v>
      </c>
      <c r="C65">
        <v>0.04</v>
      </c>
      <c r="D65">
        <v>0.04</v>
      </c>
      <c r="E65">
        <v>69</v>
      </c>
      <c r="F65" t="s">
        <v>1473</v>
      </c>
      <c r="G65" t="s">
        <v>85</v>
      </c>
      <c r="H65">
        <f>COUNTIF('PG(34_3)_GO'!A:A,A65)</f>
        <v>0</v>
      </c>
    </row>
    <row r="66" spans="1:8" x14ac:dyDescent="0.25">
      <c r="A66" t="str">
        <f>HYPERLINK("http://amigo.geneontology.org/amigo/term/GO:0046686","GO:0046686")</f>
        <v>GO:0046686</v>
      </c>
      <c r="B66" t="s">
        <v>1472</v>
      </c>
      <c r="C66">
        <v>0.05</v>
      </c>
      <c r="D66">
        <v>0.05</v>
      </c>
      <c r="E66">
        <v>87</v>
      </c>
      <c r="F66" t="s">
        <v>1471</v>
      </c>
      <c r="G66" t="s">
        <v>27</v>
      </c>
      <c r="H66">
        <f>COUNTIF('PG(34_3)_GO'!A:A,A66)</f>
        <v>0</v>
      </c>
    </row>
    <row r="67" spans="1:8" x14ac:dyDescent="0.25">
      <c r="A67" t="str">
        <f>HYPERLINK("http://amigo.geneontology.org/amigo/term/GO:0045490","GO:0045490")</f>
        <v>GO:0045490</v>
      </c>
      <c r="B67" t="s">
        <v>1470</v>
      </c>
      <c r="C67">
        <v>0.05</v>
      </c>
      <c r="D67">
        <v>0.05</v>
      </c>
      <c r="E67">
        <v>90</v>
      </c>
      <c r="F67" t="s">
        <v>1249</v>
      </c>
      <c r="G67" t="s">
        <v>30</v>
      </c>
      <c r="H67">
        <f>COUNTIF('PG(34_3)_GO'!A:A,A67)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School_A(PG(34_4)_nodes</vt:lpstr>
      <vt:lpstr>PG(34_4)_edges</vt:lpstr>
      <vt:lpstr>PG(34_4)_GO</vt:lpstr>
      <vt:lpstr>School_B_nodes</vt:lpstr>
      <vt:lpstr>PG(34_3)_nodes</vt:lpstr>
      <vt:lpstr>PG(34_3)_edges</vt:lpstr>
      <vt:lpstr>PG(34_3)_GO</vt:lpstr>
      <vt:lpstr>PG(36_6)_nodes</vt:lpstr>
      <vt:lpstr>PG(36_6)_edges</vt:lpstr>
      <vt:lpstr>PG(36_6)_GO</vt:lpstr>
    </vt:vector>
  </TitlesOfParts>
  <Company>NRC-CNRC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2022-06-22T18:51:57Z</dcterms:created>
  <dcterms:modified xsi:type="dcterms:W3CDTF">2022-07-30T12:24:38Z</dcterms:modified>
</cp:coreProperties>
</file>