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apple/Desktop/MS for DM/FISH/"/>
    </mc:Choice>
  </mc:AlternateContent>
  <bookViews>
    <workbookView xWindow="2460" yWindow="460" windowWidth="37000" windowHeight="16540" tabRatio="500"/>
  </bookViews>
  <sheets>
    <sheet name="WT" sheetId="4" r:id="rId1"/>
    <sheet name="Mea" sheetId="2" r:id="rId2"/>
    <sheet name="Hwa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52" i="3" l="1"/>
  <c r="W154" i="3"/>
  <c r="W156" i="3"/>
  <c r="W158" i="3"/>
  <c r="W160" i="3"/>
  <c r="W162" i="3"/>
  <c r="W168" i="3"/>
  <c r="W166" i="3"/>
  <c r="W164" i="3"/>
  <c r="G189" i="4"/>
  <c r="G188" i="4"/>
  <c r="G187" i="4"/>
  <c r="G186" i="4"/>
  <c r="G181" i="4"/>
  <c r="G180" i="4"/>
  <c r="G177" i="4"/>
  <c r="G176" i="4"/>
  <c r="J188" i="4"/>
  <c r="G95" i="4"/>
  <c r="G94" i="4"/>
  <c r="T95" i="4"/>
  <c r="T94" i="4"/>
  <c r="W94" i="4"/>
  <c r="J94" i="4"/>
  <c r="J129" i="2"/>
  <c r="J131" i="2"/>
  <c r="J133" i="2"/>
  <c r="J137" i="2"/>
  <c r="J141" i="2"/>
  <c r="J143" i="2"/>
  <c r="W129" i="2"/>
  <c r="W131" i="2"/>
  <c r="W133" i="2"/>
  <c r="W135" i="2"/>
  <c r="W137" i="2"/>
  <c r="W139" i="2"/>
  <c r="W141" i="2"/>
  <c r="W145" i="2"/>
  <c r="J4" i="2"/>
  <c r="J6" i="2"/>
  <c r="J8" i="2"/>
  <c r="J10" i="2"/>
  <c r="J12" i="2"/>
  <c r="J16" i="2"/>
  <c r="G18" i="2"/>
  <c r="J18" i="2"/>
  <c r="J20" i="2"/>
  <c r="W4" i="2"/>
  <c r="W6" i="2"/>
  <c r="W8" i="2"/>
  <c r="W10" i="2"/>
  <c r="W12" i="2"/>
  <c r="W14" i="2"/>
  <c r="W16" i="2"/>
  <c r="W18" i="2"/>
  <c r="W20" i="2"/>
  <c r="T159" i="2"/>
  <c r="T158" i="2"/>
  <c r="G159" i="2"/>
  <c r="W158" i="2"/>
  <c r="G158" i="2"/>
  <c r="J158" i="2"/>
  <c r="T87" i="2"/>
  <c r="T86" i="2"/>
  <c r="T85" i="2"/>
  <c r="T84" i="2"/>
  <c r="G87" i="2"/>
  <c r="G86" i="2"/>
  <c r="G85" i="2"/>
  <c r="G84" i="2"/>
  <c r="W86" i="2"/>
  <c r="J86" i="2"/>
  <c r="W84" i="2"/>
  <c r="J84" i="2"/>
  <c r="J4" i="4"/>
  <c r="J8" i="4"/>
  <c r="J10" i="4"/>
  <c r="J12" i="4"/>
  <c r="J14" i="4"/>
  <c r="G16" i="4"/>
  <c r="J16" i="4"/>
  <c r="G18" i="4"/>
  <c r="J18" i="4"/>
  <c r="T114" i="4"/>
  <c r="T113" i="4"/>
  <c r="T112" i="4"/>
  <c r="T111" i="4"/>
  <c r="T110" i="4"/>
  <c r="T109" i="4"/>
  <c r="T108" i="4"/>
  <c r="T107" i="4"/>
  <c r="G114" i="4"/>
  <c r="G113" i="4"/>
  <c r="G112" i="4"/>
  <c r="G111" i="4"/>
  <c r="G110" i="4"/>
  <c r="G109" i="4"/>
  <c r="G108" i="4"/>
  <c r="G107" i="4"/>
  <c r="W113" i="4"/>
  <c r="J113" i="4"/>
  <c r="W111" i="4"/>
  <c r="J111" i="4"/>
  <c r="W109" i="4"/>
  <c r="J109" i="4"/>
  <c r="W107" i="4"/>
  <c r="J107" i="4"/>
  <c r="T73" i="4"/>
  <c r="W73" i="4"/>
  <c r="T75" i="4"/>
  <c r="W75" i="4"/>
  <c r="W61" i="4"/>
  <c r="W63" i="4"/>
  <c r="W65" i="4"/>
  <c r="W67" i="4"/>
  <c r="W69" i="4"/>
  <c r="W71" i="4"/>
  <c r="W77" i="4"/>
  <c r="T76" i="4"/>
  <c r="T74" i="4"/>
  <c r="G76" i="4"/>
  <c r="G74" i="4"/>
  <c r="G75" i="4"/>
  <c r="G73" i="4"/>
  <c r="T56" i="4"/>
  <c r="T54" i="4"/>
  <c r="T52" i="4"/>
  <c r="T50" i="4"/>
  <c r="W56" i="4"/>
  <c r="W54" i="4"/>
  <c r="W52" i="4"/>
  <c r="W50" i="4"/>
  <c r="G56" i="4"/>
  <c r="G54" i="4"/>
  <c r="G52" i="4"/>
  <c r="G50" i="4"/>
  <c r="J56" i="4"/>
  <c r="J54" i="4"/>
  <c r="J52" i="4"/>
  <c r="J50" i="4"/>
  <c r="J75" i="4"/>
  <c r="J73" i="4"/>
  <c r="G61" i="4"/>
  <c r="T16" i="4"/>
  <c r="W16" i="4"/>
  <c r="T18" i="4"/>
  <c r="W18" i="4"/>
  <c r="W218" i="4"/>
  <c r="W208" i="4"/>
  <c r="W210" i="4"/>
  <c r="W212" i="4"/>
  <c r="W214" i="4"/>
  <c r="W216" i="4"/>
  <c r="W220" i="4"/>
  <c r="J218" i="4"/>
  <c r="J208" i="4"/>
  <c r="J210" i="4"/>
  <c r="J212" i="4"/>
  <c r="J214" i="4"/>
  <c r="J216" i="4"/>
  <c r="J220" i="4"/>
  <c r="W188" i="4"/>
  <c r="W212" i="3"/>
  <c r="W143" i="2"/>
  <c r="W6" i="4"/>
  <c r="G140" i="3"/>
  <c r="G138" i="3"/>
  <c r="G136" i="3"/>
  <c r="J147" i="3"/>
  <c r="J145" i="3"/>
  <c r="J143" i="3"/>
  <c r="J141" i="3"/>
  <c r="G153" i="3"/>
  <c r="J152" i="3"/>
  <c r="J162" i="3"/>
  <c r="J160" i="3"/>
  <c r="G210" i="2"/>
  <c r="J194" i="2"/>
  <c r="J186" i="2"/>
  <c r="J184" i="2"/>
  <c r="J196" i="2"/>
  <c r="J192" i="2"/>
  <c r="J128" i="3"/>
  <c r="G118" i="3"/>
  <c r="J117" i="3"/>
  <c r="J91" i="3"/>
  <c r="J89" i="3"/>
  <c r="J87" i="3"/>
  <c r="J75" i="3"/>
  <c r="J77" i="3"/>
  <c r="J79" i="3"/>
  <c r="J81" i="3"/>
  <c r="J83" i="3"/>
  <c r="J85" i="3"/>
  <c r="J93" i="3"/>
  <c r="J95" i="3"/>
  <c r="G96" i="2"/>
  <c r="J71" i="2"/>
  <c r="J67" i="2"/>
  <c r="J63" i="2"/>
  <c r="G140" i="2"/>
  <c r="G136" i="2"/>
  <c r="G168" i="2"/>
  <c r="J165" i="2"/>
  <c r="G174" i="2"/>
  <c r="J177" i="2"/>
  <c r="G57" i="2"/>
  <c r="J57" i="2"/>
  <c r="G47" i="2"/>
  <c r="J120" i="2"/>
  <c r="J112" i="2"/>
  <c r="J118" i="2"/>
  <c r="J114" i="2"/>
  <c r="J110" i="2"/>
  <c r="J150" i="2"/>
  <c r="G156" i="2"/>
  <c r="J156" i="2"/>
  <c r="J148" i="2"/>
  <c r="J190" i="2"/>
  <c r="J188" i="2"/>
  <c r="J198" i="2"/>
  <c r="J205" i="2"/>
  <c r="G202" i="2"/>
  <c r="G94" i="2"/>
  <c r="G24" i="4"/>
  <c r="J35" i="3"/>
  <c r="J39" i="3"/>
  <c r="K39" i="3"/>
  <c r="J23" i="4"/>
  <c r="J25" i="4"/>
  <c r="J27" i="4"/>
  <c r="J29" i="4"/>
  <c r="J31" i="4"/>
  <c r="J33" i="4"/>
  <c r="W246" i="3"/>
  <c r="W233" i="3"/>
  <c r="W196" i="3"/>
  <c r="W198" i="3"/>
  <c r="W200" i="3"/>
  <c r="W202" i="3"/>
  <c r="W204" i="3"/>
  <c r="W206" i="3"/>
  <c r="W208" i="3"/>
  <c r="W210" i="3"/>
  <c r="W214" i="3"/>
  <c r="W216" i="3"/>
  <c r="W220" i="3"/>
  <c r="W175" i="3"/>
  <c r="W177" i="3"/>
  <c r="W179" i="3"/>
  <c r="W181" i="3"/>
  <c r="W183" i="3"/>
  <c r="W185" i="3"/>
  <c r="W187" i="3"/>
  <c r="W189" i="3"/>
  <c r="W191" i="3"/>
  <c r="W171" i="3"/>
  <c r="W193" i="3"/>
  <c r="W145" i="3"/>
  <c r="W143" i="3"/>
  <c r="W137" i="3"/>
  <c r="W130" i="3"/>
  <c r="W117" i="3"/>
  <c r="W126" i="3"/>
  <c r="W106" i="3"/>
  <c r="W104" i="3"/>
  <c r="W102" i="3"/>
  <c r="W100" i="3"/>
  <c r="W176" i="4"/>
  <c r="W178" i="4"/>
  <c r="W180" i="4"/>
  <c r="W182" i="4"/>
  <c r="W184" i="4"/>
  <c r="W190" i="4"/>
  <c r="T145" i="4"/>
  <c r="W92" i="4"/>
  <c r="W90" i="4"/>
  <c r="W88" i="4"/>
  <c r="W86" i="4"/>
  <c r="W147" i="3"/>
  <c r="W173" i="3"/>
  <c r="J167" i="2"/>
  <c r="J171" i="2"/>
  <c r="J175" i="2"/>
  <c r="J163" i="2"/>
  <c r="G97" i="2"/>
  <c r="W160" i="4"/>
  <c r="W162" i="4"/>
  <c r="W164" i="4"/>
  <c r="W166" i="4"/>
  <c r="W168" i="4"/>
  <c r="W170" i="4"/>
  <c r="W172" i="4"/>
  <c r="J204" i="3"/>
  <c r="W154" i="2"/>
  <c r="W44" i="2"/>
  <c r="J44" i="2"/>
  <c r="J48" i="2"/>
  <c r="J50" i="2"/>
  <c r="J52" i="2"/>
  <c r="G34" i="2"/>
  <c r="G25" i="2"/>
  <c r="G29" i="2"/>
  <c r="J25" i="2"/>
  <c r="W57" i="2"/>
  <c r="W59" i="2"/>
  <c r="W61" i="2"/>
  <c r="W63" i="2"/>
  <c r="W65" i="2"/>
  <c r="W67" i="2"/>
  <c r="W69" i="2"/>
  <c r="W71" i="2"/>
  <c r="W73" i="2"/>
  <c r="J59" i="2"/>
  <c r="J61" i="2"/>
  <c r="J65" i="2"/>
  <c r="J69" i="2"/>
  <c r="J73" i="2"/>
  <c r="W42" i="2"/>
  <c r="W46" i="2"/>
  <c r="W48" i="2"/>
  <c r="W50" i="2"/>
  <c r="W52" i="2"/>
  <c r="W54" i="2"/>
  <c r="J42" i="2"/>
  <c r="J46" i="2"/>
  <c r="J54" i="2"/>
  <c r="W105" i="4"/>
  <c r="J105" i="4"/>
  <c r="W103" i="4"/>
  <c r="W101" i="4"/>
  <c r="J103" i="4"/>
  <c r="J101" i="4"/>
  <c r="W99" i="4"/>
  <c r="J82" i="2"/>
  <c r="J80" i="2"/>
  <c r="W76" i="2"/>
  <c r="W78" i="2"/>
  <c r="W80" i="2"/>
  <c r="W82" i="2"/>
  <c r="W88" i="2"/>
  <c r="J76" i="2"/>
  <c r="J78" i="2"/>
  <c r="J88" i="2"/>
  <c r="W193" i="4"/>
  <c r="W195" i="4"/>
  <c r="W197" i="4"/>
  <c r="W199" i="4"/>
  <c r="W201" i="4"/>
  <c r="W203" i="4"/>
  <c r="W205" i="4"/>
  <c r="J193" i="4"/>
  <c r="J195" i="4"/>
  <c r="J197" i="4"/>
  <c r="J199" i="4"/>
  <c r="J201" i="4"/>
  <c r="J203" i="4"/>
  <c r="J205" i="4"/>
  <c r="W158" i="4"/>
  <c r="J158" i="4"/>
  <c r="J160" i="4"/>
  <c r="J162" i="4"/>
  <c r="J164" i="4"/>
  <c r="J166" i="4"/>
  <c r="J168" i="4"/>
  <c r="J170" i="4"/>
  <c r="J172" i="4"/>
  <c r="W186" i="4"/>
  <c r="W82" i="4"/>
  <c r="W33" i="4"/>
  <c r="W23" i="4"/>
  <c r="W25" i="4"/>
  <c r="W27" i="4"/>
  <c r="W29" i="4"/>
  <c r="W31" i="4"/>
  <c r="W35" i="4"/>
  <c r="W37" i="4"/>
  <c r="W39" i="4"/>
  <c r="W4" i="4"/>
  <c r="W8" i="4"/>
  <c r="W10" i="4"/>
  <c r="W12" i="4"/>
  <c r="W14" i="4"/>
  <c r="W20" i="4"/>
  <c r="J61" i="4"/>
  <c r="J67" i="4"/>
  <c r="J99" i="4"/>
  <c r="G165" i="4"/>
  <c r="J149" i="4"/>
  <c r="J151" i="4"/>
  <c r="J153" i="4"/>
  <c r="J139" i="4"/>
  <c r="J122" i="4"/>
  <c r="J92" i="4"/>
  <c r="J90" i="4"/>
  <c r="J88" i="4"/>
  <c r="J86" i="4"/>
  <c r="J48" i="4"/>
  <c r="G46" i="4"/>
  <c r="J46" i="4"/>
  <c r="J44" i="4"/>
  <c r="J35" i="4"/>
  <c r="J37" i="4"/>
  <c r="J39" i="4"/>
  <c r="W254" i="3"/>
  <c r="J254" i="3"/>
  <c r="W252" i="3"/>
  <c r="J252" i="3"/>
  <c r="W250" i="3"/>
  <c r="J250" i="3"/>
  <c r="W248" i="3"/>
  <c r="J248" i="3"/>
  <c r="J246" i="3"/>
  <c r="W244" i="3"/>
  <c r="J244" i="3"/>
  <c r="W242" i="3"/>
  <c r="J223" i="3"/>
  <c r="J225" i="3"/>
  <c r="J227" i="3"/>
  <c r="J229" i="3"/>
  <c r="J231" i="3"/>
  <c r="J233" i="3"/>
  <c r="J235" i="3"/>
  <c r="J237" i="3"/>
  <c r="J239" i="3"/>
  <c r="W237" i="3"/>
  <c r="W235" i="3"/>
  <c r="W231" i="3"/>
  <c r="W227" i="3"/>
  <c r="W229" i="3"/>
  <c r="W225" i="3"/>
  <c r="W223" i="3"/>
  <c r="W256" i="3"/>
  <c r="J242" i="3"/>
  <c r="J256" i="3"/>
  <c r="W239" i="3"/>
  <c r="W218" i="3"/>
  <c r="J196" i="3"/>
  <c r="J198" i="3"/>
  <c r="J200" i="3"/>
  <c r="J202" i="3"/>
  <c r="J206" i="3"/>
  <c r="J208" i="3"/>
  <c r="J210" i="3"/>
  <c r="J212" i="3"/>
  <c r="J214" i="3"/>
  <c r="J216" i="3"/>
  <c r="J218" i="3"/>
  <c r="J220" i="3"/>
  <c r="J191" i="3"/>
  <c r="J171" i="3"/>
  <c r="J173" i="3"/>
  <c r="J175" i="3"/>
  <c r="J177" i="3"/>
  <c r="J179" i="3"/>
  <c r="J181" i="3"/>
  <c r="J183" i="3"/>
  <c r="J185" i="3"/>
  <c r="J187" i="3"/>
  <c r="J189" i="3"/>
  <c r="J193" i="3"/>
  <c r="W93" i="3"/>
  <c r="W91" i="3"/>
  <c r="W89" i="3"/>
  <c r="W87" i="3"/>
  <c r="W85" i="3"/>
  <c r="W83" i="3"/>
  <c r="W81" i="3"/>
  <c r="W79" i="3"/>
  <c r="W77" i="3"/>
  <c r="W75" i="3"/>
  <c r="W70" i="3"/>
  <c r="J70" i="3"/>
  <c r="J68" i="3"/>
  <c r="W68" i="3"/>
  <c r="W66" i="3"/>
  <c r="J66" i="3"/>
  <c r="W64" i="3"/>
  <c r="W52" i="3"/>
  <c r="W50" i="3"/>
  <c r="W54" i="3"/>
  <c r="W56" i="3"/>
  <c r="W58" i="3"/>
  <c r="W60" i="3"/>
  <c r="W62" i="3"/>
  <c r="W72" i="3"/>
  <c r="J64" i="3"/>
  <c r="J62" i="3"/>
  <c r="J50" i="3"/>
  <c r="J52" i="3"/>
  <c r="J54" i="3"/>
  <c r="J56" i="3"/>
  <c r="J58" i="3"/>
  <c r="J60" i="3"/>
  <c r="J72" i="3"/>
  <c r="W95" i="3"/>
  <c r="J154" i="3"/>
  <c r="J156" i="3"/>
  <c r="J158" i="3"/>
  <c r="J168" i="3"/>
  <c r="W135" i="3"/>
  <c r="W139" i="3"/>
  <c r="W149" i="3"/>
  <c r="J135" i="3"/>
  <c r="J137" i="3"/>
  <c r="J139" i="3"/>
  <c r="J149" i="3"/>
  <c r="W115" i="3"/>
  <c r="W119" i="3"/>
  <c r="W122" i="3"/>
  <c r="W124" i="3"/>
  <c r="W128" i="3"/>
  <c r="W132" i="3"/>
  <c r="J115" i="3"/>
  <c r="J119" i="3"/>
  <c r="J122" i="3"/>
  <c r="J124" i="3"/>
  <c r="J126" i="3"/>
  <c r="J130" i="3"/>
  <c r="J132" i="3"/>
  <c r="G127" i="3"/>
  <c r="W108" i="3"/>
  <c r="W110" i="3"/>
  <c r="W112" i="3"/>
  <c r="J100" i="3"/>
  <c r="J102" i="3"/>
  <c r="J104" i="3"/>
  <c r="J106" i="3"/>
  <c r="J108" i="3"/>
  <c r="J110" i="3"/>
  <c r="J112" i="3"/>
  <c r="W29" i="3"/>
  <c r="W31" i="3"/>
  <c r="W33" i="3"/>
  <c r="W35" i="3"/>
  <c r="W37" i="3"/>
  <c r="W39" i="3"/>
  <c r="W41" i="3"/>
  <c r="W43" i="3"/>
  <c r="W45" i="3"/>
  <c r="W47" i="3"/>
  <c r="J29" i="3"/>
  <c r="J31" i="3"/>
  <c r="J33" i="3"/>
  <c r="J37" i="3"/>
  <c r="J41" i="3"/>
  <c r="J43" i="3"/>
  <c r="J45" i="3"/>
  <c r="J47" i="3"/>
  <c r="W4" i="3"/>
  <c r="W6" i="3"/>
  <c r="W8" i="3"/>
  <c r="W10" i="3"/>
  <c r="W12" i="3"/>
  <c r="W14" i="3"/>
  <c r="W16" i="3"/>
  <c r="W18" i="3"/>
  <c r="W20" i="3"/>
  <c r="W22" i="3"/>
  <c r="W24" i="3"/>
  <c r="W26" i="3"/>
  <c r="J4" i="3"/>
  <c r="J6" i="3"/>
  <c r="J8" i="3"/>
  <c r="J10" i="3"/>
  <c r="J12" i="3"/>
  <c r="J14" i="3"/>
  <c r="J16" i="3"/>
  <c r="J18" i="3"/>
  <c r="J20" i="3"/>
  <c r="J22" i="3"/>
  <c r="J24" i="3"/>
  <c r="J26" i="3"/>
  <c r="G25" i="3"/>
  <c r="W201" i="2"/>
  <c r="W203" i="2"/>
  <c r="W205" i="2"/>
  <c r="W207" i="2"/>
  <c r="W209" i="2"/>
  <c r="W211" i="2"/>
  <c r="W213" i="2"/>
  <c r="W215" i="2"/>
  <c r="J201" i="2"/>
  <c r="J203" i="2"/>
  <c r="J207" i="2"/>
  <c r="J209" i="2"/>
  <c r="J211" i="2"/>
  <c r="J213" i="2"/>
  <c r="J215" i="2"/>
  <c r="W184" i="2"/>
  <c r="W186" i="2"/>
  <c r="W188" i="2"/>
  <c r="W190" i="2"/>
  <c r="W192" i="2"/>
  <c r="W194" i="2"/>
  <c r="W196" i="2"/>
  <c r="W198" i="2"/>
  <c r="W163" i="2"/>
  <c r="W165" i="2"/>
  <c r="W167" i="2"/>
  <c r="W169" i="2"/>
  <c r="W171" i="2"/>
  <c r="W173" i="2"/>
  <c r="W175" i="2"/>
  <c r="W177" i="2"/>
  <c r="W179" i="2"/>
  <c r="W181" i="2"/>
  <c r="J169" i="2"/>
  <c r="J173" i="2"/>
  <c r="J179" i="2"/>
  <c r="J181" i="2"/>
  <c r="W148" i="2"/>
  <c r="W150" i="2"/>
  <c r="W152" i="2"/>
  <c r="W156" i="2"/>
  <c r="W160" i="2"/>
  <c r="J152" i="2"/>
  <c r="J154" i="2"/>
  <c r="J160" i="2"/>
  <c r="T149" i="2"/>
  <c r="G142" i="2"/>
  <c r="J139" i="2"/>
  <c r="J135" i="2"/>
  <c r="W110" i="2"/>
  <c r="W112" i="2"/>
  <c r="W114" i="2"/>
  <c r="W116" i="2"/>
  <c r="W118" i="2"/>
  <c r="W120" i="2"/>
  <c r="W122" i="2"/>
  <c r="W124" i="2"/>
  <c r="W126" i="2"/>
  <c r="J116" i="2"/>
  <c r="J122" i="2"/>
  <c r="J124" i="2"/>
  <c r="J126" i="2"/>
  <c r="W91" i="2"/>
  <c r="W93" i="2"/>
  <c r="W95" i="2"/>
  <c r="W97" i="2"/>
  <c r="W99" i="2"/>
  <c r="W101" i="2"/>
  <c r="W103" i="2"/>
  <c r="W105" i="2"/>
  <c r="W107" i="2"/>
  <c r="J91" i="2"/>
  <c r="J93" i="2"/>
  <c r="J95" i="2"/>
  <c r="J97" i="2"/>
  <c r="J99" i="2"/>
  <c r="J101" i="2"/>
  <c r="J103" i="2"/>
  <c r="J105" i="2"/>
  <c r="J107" i="2"/>
  <c r="W23" i="2"/>
  <c r="W25" i="2"/>
  <c r="W27" i="2"/>
  <c r="W29" i="2"/>
  <c r="W31" i="2"/>
  <c r="W33" i="2"/>
  <c r="W35" i="2"/>
  <c r="W37" i="2"/>
  <c r="W39" i="2"/>
  <c r="J23" i="2"/>
  <c r="J27" i="2"/>
  <c r="J29" i="2"/>
  <c r="J31" i="2"/>
  <c r="J33" i="2"/>
  <c r="J35" i="2"/>
  <c r="J37" i="2"/>
  <c r="J39" i="2"/>
  <c r="J14" i="2"/>
  <c r="W115" i="4"/>
  <c r="J115" i="4"/>
  <c r="W80" i="4"/>
  <c r="W84" i="4"/>
  <c r="W96" i="4"/>
  <c r="J80" i="4"/>
  <c r="J82" i="4"/>
  <c r="J84" i="4"/>
  <c r="J96" i="4"/>
  <c r="W42" i="4"/>
  <c r="W46" i="4"/>
  <c r="W44" i="4"/>
  <c r="W48" i="4"/>
  <c r="W58" i="4"/>
  <c r="J69" i="4"/>
  <c r="G65" i="4"/>
  <c r="J65" i="4"/>
  <c r="J63" i="4"/>
  <c r="J71" i="4"/>
  <c r="J77" i="4"/>
  <c r="J42" i="4"/>
  <c r="J58" i="4"/>
  <c r="J141" i="4"/>
  <c r="J118" i="4"/>
  <c r="J120" i="4"/>
  <c r="J124" i="4"/>
  <c r="J126" i="4"/>
  <c r="J128" i="4"/>
  <c r="J130" i="4"/>
  <c r="J132" i="4"/>
  <c r="J134" i="4"/>
  <c r="W118" i="4"/>
  <c r="W120" i="4"/>
  <c r="W122" i="4"/>
  <c r="W124" i="4"/>
  <c r="W126" i="4"/>
  <c r="W128" i="4"/>
  <c r="W130" i="4"/>
  <c r="W132" i="4"/>
  <c r="W134" i="4"/>
  <c r="J137" i="4"/>
  <c r="J143" i="4"/>
  <c r="J145" i="4"/>
  <c r="J147" i="4"/>
  <c r="J155" i="4"/>
  <c r="W137" i="4"/>
  <c r="W139" i="4"/>
  <c r="W143" i="4"/>
  <c r="W145" i="4"/>
  <c r="W147" i="4"/>
  <c r="W149" i="4"/>
  <c r="W151" i="4"/>
  <c r="W153" i="4"/>
  <c r="W155" i="4"/>
  <c r="J176" i="4"/>
  <c r="J178" i="4"/>
  <c r="J180" i="4"/>
  <c r="J182" i="4"/>
  <c r="J184" i="4"/>
  <c r="J186" i="4"/>
  <c r="J190" i="4"/>
</calcChain>
</file>

<file path=xl/sharedStrings.xml><?xml version="1.0" encoding="utf-8"?>
<sst xmlns="http://schemas.openxmlformats.org/spreadsheetml/2006/main" count="1990" uniqueCount="290">
  <si>
    <t>e1</t>
    <phoneticPr fontId="2" type="noConversion"/>
  </si>
  <si>
    <t>Mean</t>
    <phoneticPr fontId="2" type="noConversion"/>
  </si>
  <si>
    <t>Min</t>
    <phoneticPr fontId="2" type="noConversion"/>
  </si>
  <si>
    <t>Max</t>
    <phoneticPr fontId="2" type="noConversion"/>
  </si>
  <si>
    <t>Area</t>
    <phoneticPr fontId="2" type="noConversion"/>
  </si>
  <si>
    <t>IntDen</t>
    <phoneticPr fontId="2" type="noConversion"/>
  </si>
  <si>
    <t>e2</t>
  </si>
  <si>
    <t>e3</t>
  </si>
  <si>
    <t>e6</t>
  </si>
  <si>
    <t>e1</t>
  </si>
  <si>
    <t>RawIntDen</t>
    <phoneticPr fontId="2" type="noConversion"/>
  </si>
  <si>
    <t>e5</t>
  </si>
  <si>
    <t>e7</t>
  </si>
  <si>
    <t>e8</t>
  </si>
  <si>
    <t>e4</t>
  </si>
  <si>
    <t xml:space="preserve">e1 </t>
  </si>
  <si>
    <t>ruo</t>
    <phoneticPr fontId="2" type="noConversion"/>
  </si>
  <si>
    <t>e9</t>
  </si>
  <si>
    <t>e6</t>
    <phoneticPr fontId="2" type="noConversion"/>
  </si>
  <si>
    <t>e4</t>
    <phoneticPr fontId="2" type="noConversion"/>
  </si>
  <si>
    <t>e9</t>
    <phoneticPr fontId="2" type="noConversion"/>
  </si>
  <si>
    <t>e9</t>
    <phoneticPr fontId="2" type="noConversion"/>
  </si>
  <si>
    <t>e4</t>
    <phoneticPr fontId="2" type="noConversion"/>
  </si>
  <si>
    <t>e3</t>
    <phoneticPr fontId="2" type="noConversion"/>
  </si>
  <si>
    <t>e1</t>
    <phoneticPr fontId="2" type="noConversion"/>
  </si>
  <si>
    <t>e3</t>
    <phoneticPr fontId="2" type="noConversion"/>
  </si>
  <si>
    <t>e6</t>
    <phoneticPr fontId="2" type="noConversion"/>
  </si>
  <si>
    <t>e6</t>
    <phoneticPr fontId="2" type="noConversion"/>
  </si>
  <si>
    <t>e8</t>
    <phoneticPr fontId="2" type="noConversion"/>
  </si>
  <si>
    <t>e12</t>
    <phoneticPr fontId="2" type="noConversion"/>
  </si>
  <si>
    <t>e12</t>
    <phoneticPr fontId="2" type="noConversion"/>
  </si>
  <si>
    <t>e15</t>
    <phoneticPr fontId="2" type="noConversion"/>
  </si>
  <si>
    <t>e15</t>
    <phoneticPr fontId="2" type="noConversion"/>
  </si>
  <si>
    <t>e16</t>
    <phoneticPr fontId="2" type="noConversion"/>
  </si>
  <si>
    <t>e16</t>
    <phoneticPr fontId="2" type="noConversion"/>
  </si>
  <si>
    <t>e2</t>
    <phoneticPr fontId="2" type="noConversion"/>
  </si>
  <si>
    <t>e6</t>
    <phoneticPr fontId="2" type="noConversion"/>
  </si>
  <si>
    <t>e9</t>
    <phoneticPr fontId="2" type="noConversion"/>
  </si>
  <si>
    <t>e10</t>
    <phoneticPr fontId="2" type="noConversion"/>
  </si>
  <si>
    <t>e11</t>
    <phoneticPr fontId="2" type="noConversion"/>
  </si>
  <si>
    <t>e13</t>
    <phoneticPr fontId="2" type="noConversion"/>
  </si>
  <si>
    <t>e3</t>
    <phoneticPr fontId="2" type="noConversion"/>
  </si>
  <si>
    <t>e5</t>
    <phoneticPr fontId="2" type="noConversion"/>
  </si>
  <si>
    <t>e15</t>
    <phoneticPr fontId="2" type="noConversion"/>
  </si>
  <si>
    <t>e3</t>
    <phoneticPr fontId="2" type="noConversion"/>
  </si>
  <si>
    <t>e13</t>
    <phoneticPr fontId="2" type="noConversion"/>
  </si>
  <si>
    <t>e2</t>
    <phoneticPr fontId="2" type="noConversion"/>
  </si>
  <si>
    <t>e4</t>
    <phoneticPr fontId="2" type="noConversion"/>
  </si>
  <si>
    <t>e5</t>
    <phoneticPr fontId="2" type="noConversion"/>
  </si>
  <si>
    <t>e7</t>
    <phoneticPr fontId="2" type="noConversion"/>
  </si>
  <si>
    <t>e10</t>
    <phoneticPr fontId="2" type="noConversion"/>
  </si>
  <si>
    <t>e12</t>
    <phoneticPr fontId="2" type="noConversion"/>
  </si>
  <si>
    <t>e15</t>
    <phoneticPr fontId="2" type="noConversion"/>
  </si>
  <si>
    <t>e3</t>
    <phoneticPr fontId="2" type="noConversion"/>
  </si>
  <si>
    <t>e4</t>
    <phoneticPr fontId="2" type="noConversion"/>
  </si>
  <si>
    <t>e5</t>
    <phoneticPr fontId="2" type="noConversion"/>
  </si>
  <si>
    <t>e5</t>
    <phoneticPr fontId="2" type="noConversion"/>
  </si>
  <si>
    <t>e6</t>
    <phoneticPr fontId="2" type="noConversion"/>
  </si>
  <si>
    <t>e7</t>
    <phoneticPr fontId="2" type="noConversion"/>
  </si>
  <si>
    <t>e8</t>
    <phoneticPr fontId="2" type="noConversion"/>
  </si>
  <si>
    <t>e1</t>
    <phoneticPr fontId="2" type="noConversion"/>
  </si>
  <si>
    <t>e2</t>
    <phoneticPr fontId="2" type="noConversion"/>
  </si>
  <si>
    <t>e3</t>
    <phoneticPr fontId="2" type="noConversion"/>
  </si>
  <si>
    <t>e4</t>
    <phoneticPr fontId="2" type="noConversion"/>
  </si>
  <si>
    <t>e6</t>
    <phoneticPr fontId="2" type="noConversion"/>
  </si>
  <si>
    <t>e7</t>
    <phoneticPr fontId="2" type="noConversion"/>
  </si>
  <si>
    <t>e7</t>
    <phoneticPr fontId="2" type="noConversion"/>
  </si>
  <si>
    <t>e12</t>
    <phoneticPr fontId="2" type="noConversion"/>
  </si>
  <si>
    <t>e2</t>
    <phoneticPr fontId="2" type="noConversion"/>
  </si>
  <si>
    <t>e3</t>
    <phoneticPr fontId="2" type="noConversion"/>
  </si>
  <si>
    <t>e4</t>
    <phoneticPr fontId="2" type="noConversion"/>
  </si>
  <si>
    <t>e5</t>
    <phoneticPr fontId="2" type="noConversion"/>
  </si>
  <si>
    <t>e3</t>
    <phoneticPr fontId="2" type="noConversion"/>
  </si>
  <si>
    <t>e5</t>
    <phoneticPr fontId="2" type="noConversion"/>
  </si>
  <si>
    <t>e7</t>
    <phoneticPr fontId="2" type="noConversion"/>
  </si>
  <si>
    <t>e9</t>
    <phoneticPr fontId="2" type="noConversion"/>
  </si>
  <si>
    <t>e12</t>
    <phoneticPr fontId="2" type="noConversion"/>
  </si>
  <si>
    <t>e13</t>
    <phoneticPr fontId="2" type="noConversion"/>
  </si>
  <si>
    <t>e16</t>
    <phoneticPr fontId="2" type="noConversion"/>
  </si>
  <si>
    <t>e1</t>
    <phoneticPr fontId="2" type="noConversion"/>
  </si>
  <si>
    <t>e1</t>
    <phoneticPr fontId="2" type="noConversion"/>
  </si>
  <si>
    <t>e2</t>
    <phoneticPr fontId="2" type="noConversion"/>
  </si>
  <si>
    <t>e5</t>
    <phoneticPr fontId="2" type="noConversion"/>
  </si>
  <si>
    <t>e6</t>
    <phoneticPr fontId="2" type="noConversion"/>
  </si>
  <si>
    <t>e7</t>
    <phoneticPr fontId="2" type="noConversion"/>
  </si>
  <si>
    <t>e3</t>
    <phoneticPr fontId="2" type="noConversion"/>
  </si>
  <si>
    <t>e6</t>
    <phoneticPr fontId="2" type="noConversion"/>
  </si>
  <si>
    <t>e10</t>
    <phoneticPr fontId="2" type="noConversion"/>
  </si>
  <si>
    <t>e11</t>
    <phoneticPr fontId="2" type="noConversion"/>
  </si>
  <si>
    <t>e17</t>
    <phoneticPr fontId="2" type="noConversion"/>
  </si>
  <si>
    <t>e2</t>
    <phoneticPr fontId="2" type="noConversion"/>
  </si>
  <si>
    <t>e2</t>
    <phoneticPr fontId="2" type="noConversion"/>
  </si>
  <si>
    <t>e3</t>
    <phoneticPr fontId="2" type="noConversion"/>
  </si>
  <si>
    <t>e6</t>
    <phoneticPr fontId="2" type="noConversion"/>
  </si>
  <si>
    <t>e8</t>
    <phoneticPr fontId="2" type="noConversion"/>
  </si>
  <si>
    <t>e10</t>
    <phoneticPr fontId="2" type="noConversion"/>
  </si>
  <si>
    <t>e11</t>
    <phoneticPr fontId="2" type="noConversion"/>
  </si>
  <si>
    <t>e12</t>
    <phoneticPr fontId="2" type="noConversion"/>
  </si>
  <si>
    <t>e13</t>
    <phoneticPr fontId="2" type="noConversion"/>
  </si>
  <si>
    <t>e14</t>
    <phoneticPr fontId="2" type="noConversion"/>
  </si>
  <si>
    <t>e2</t>
    <phoneticPr fontId="2" type="noConversion"/>
  </si>
  <si>
    <t>e3</t>
    <phoneticPr fontId="2" type="noConversion"/>
  </si>
  <si>
    <t>e4</t>
    <phoneticPr fontId="2" type="noConversion"/>
  </si>
  <si>
    <t>e5</t>
    <phoneticPr fontId="2" type="noConversion"/>
  </si>
  <si>
    <t>e7</t>
    <phoneticPr fontId="2" type="noConversion"/>
  </si>
  <si>
    <t>e8</t>
    <phoneticPr fontId="2" type="noConversion"/>
  </si>
  <si>
    <t>e9</t>
    <phoneticPr fontId="2" type="noConversion"/>
  </si>
  <si>
    <t>e2</t>
    <phoneticPr fontId="2" type="noConversion"/>
  </si>
  <si>
    <t>e5</t>
    <phoneticPr fontId="2" type="noConversion"/>
  </si>
  <si>
    <t>e7</t>
    <phoneticPr fontId="2" type="noConversion"/>
  </si>
  <si>
    <t>e8</t>
    <phoneticPr fontId="2" type="noConversion"/>
  </si>
  <si>
    <t>e4</t>
    <phoneticPr fontId="2" type="noConversion"/>
  </si>
  <si>
    <t>e6</t>
    <phoneticPr fontId="2" type="noConversion"/>
  </si>
  <si>
    <t>e7</t>
    <phoneticPr fontId="2" type="noConversion"/>
  </si>
  <si>
    <t>e8</t>
    <phoneticPr fontId="2" type="noConversion"/>
  </si>
  <si>
    <t>e10</t>
    <phoneticPr fontId="2" type="noConversion"/>
  </si>
  <si>
    <t>e11</t>
    <phoneticPr fontId="2" type="noConversion"/>
  </si>
  <si>
    <t>e5</t>
    <phoneticPr fontId="2" type="noConversion"/>
  </si>
  <si>
    <t>e7</t>
    <phoneticPr fontId="2" type="noConversion"/>
  </si>
  <si>
    <t>e8</t>
    <phoneticPr fontId="2" type="noConversion"/>
  </si>
  <si>
    <t>e8</t>
    <phoneticPr fontId="2" type="noConversion"/>
  </si>
  <si>
    <t>e9</t>
    <phoneticPr fontId="2" type="noConversion"/>
  </si>
  <si>
    <t>e2</t>
    <phoneticPr fontId="2" type="noConversion"/>
  </si>
  <si>
    <t>e3</t>
    <phoneticPr fontId="2" type="noConversion"/>
  </si>
  <si>
    <t>e4</t>
    <phoneticPr fontId="2" type="noConversion"/>
  </si>
  <si>
    <t>e5</t>
    <phoneticPr fontId="2" type="noConversion"/>
  </si>
  <si>
    <t>e6</t>
    <phoneticPr fontId="2" type="noConversion"/>
  </si>
  <si>
    <t>e1</t>
    <phoneticPr fontId="2" type="noConversion"/>
  </si>
  <si>
    <t>e2</t>
    <phoneticPr fontId="2" type="noConversion"/>
  </si>
  <si>
    <t>e2</t>
    <phoneticPr fontId="2" type="noConversion"/>
  </si>
  <si>
    <t>e3</t>
    <phoneticPr fontId="2" type="noConversion"/>
  </si>
  <si>
    <t>e5</t>
    <phoneticPr fontId="2" type="noConversion"/>
  </si>
  <si>
    <t>ruo</t>
    <phoneticPr fontId="2" type="noConversion"/>
  </si>
  <si>
    <t>e10</t>
    <phoneticPr fontId="2" type="noConversion"/>
  </si>
  <si>
    <t>e13</t>
    <phoneticPr fontId="2" type="noConversion"/>
  </si>
  <si>
    <t>e14</t>
    <phoneticPr fontId="2" type="noConversion"/>
  </si>
  <si>
    <t>e4</t>
    <phoneticPr fontId="2" type="noConversion"/>
  </si>
  <si>
    <t>e6</t>
    <phoneticPr fontId="2" type="noConversion"/>
  </si>
  <si>
    <t>e8</t>
    <phoneticPr fontId="2" type="noConversion"/>
  </si>
  <si>
    <t>e10</t>
    <phoneticPr fontId="2" type="noConversion"/>
  </si>
  <si>
    <t>e11</t>
    <phoneticPr fontId="2" type="noConversion"/>
  </si>
  <si>
    <t>e1</t>
    <phoneticPr fontId="2" type="noConversion"/>
  </si>
  <si>
    <t>e3</t>
    <phoneticPr fontId="2" type="noConversion"/>
  </si>
  <si>
    <t>e4</t>
    <phoneticPr fontId="2" type="noConversion"/>
  </si>
  <si>
    <t>e6</t>
    <phoneticPr fontId="2" type="noConversion"/>
  </si>
  <si>
    <t>e7</t>
    <phoneticPr fontId="2" type="noConversion"/>
  </si>
  <si>
    <t>e8</t>
    <phoneticPr fontId="2" type="noConversion"/>
  </si>
  <si>
    <t>e10</t>
    <phoneticPr fontId="2" type="noConversion"/>
  </si>
  <si>
    <t>e11</t>
    <phoneticPr fontId="2" type="noConversion"/>
  </si>
  <si>
    <t>e8</t>
    <phoneticPr fontId="2" type="noConversion"/>
  </si>
  <si>
    <t>e10</t>
    <phoneticPr fontId="2" type="noConversion"/>
  </si>
  <si>
    <t>e13</t>
    <phoneticPr fontId="2" type="noConversion"/>
  </si>
  <si>
    <t>e11</t>
    <phoneticPr fontId="2" type="noConversion"/>
  </si>
  <si>
    <t>e7</t>
    <phoneticPr fontId="2" type="noConversion"/>
  </si>
  <si>
    <t>e4</t>
    <phoneticPr fontId="2" type="noConversion"/>
  </si>
  <si>
    <t xml:space="preserve">e5 </t>
    <phoneticPr fontId="2" type="noConversion"/>
  </si>
  <si>
    <t>e6</t>
    <phoneticPr fontId="2" type="noConversion"/>
  </si>
  <si>
    <t>e11</t>
    <phoneticPr fontId="2" type="noConversion"/>
  </si>
  <si>
    <t>e12</t>
    <phoneticPr fontId="2" type="noConversion"/>
  </si>
  <si>
    <t>e13</t>
    <phoneticPr fontId="2" type="noConversion"/>
  </si>
  <si>
    <t>e8</t>
    <phoneticPr fontId="2" type="noConversion"/>
  </si>
  <si>
    <t xml:space="preserve">e2 </t>
    <phoneticPr fontId="2" type="noConversion"/>
  </si>
  <si>
    <t>e5</t>
    <phoneticPr fontId="2" type="noConversion"/>
  </si>
  <si>
    <t>e6</t>
    <phoneticPr fontId="2" type="noConversion"/>
  </si>
  <si>
    <t>e7</t>
    <phoneticPr fontId="2" type="noConversion"/>
  </si>
  <si>
    <t>e3</t>
    <phoneticPr fontId="2" type="noConversion"/>
  </si>
  <si>
    <t>e4</t>
    <phoneticPr fontId="2" type="noConversion"/>
  </si>
  <si>
    <t>e7</t>
    <phoneticPr fontId="2" type="noConversion"/>
  </si>
  <si>
    <t>e8</t>
    <phoneticPr fontId="2" type="noConversion"/>
  </si>
  <si>
    <t>e3</t>
    <phoneticPr fontId="2" type="noConversion"/>
  </si>
  <si>
    <t>e4</t>
    <phoneticPr fontId="2" type="noConversion"/>
  </si>
  <si>
    <t xml:space="preserve"> </t>
    <phoneticPr fontId="2" type="noConversion"/>
  </si>
  <si>
    <t>e2</t>
    <phoneticPr fontId="2" type="noConversion"/>
  </si>
  <si>
    <t>e4</t>
    <phoneticPr fontId="2" type="noConversion"/>
  </si>
  <si>
    <t>e2</t>
    <phoneticPr fontId="2" type="noConversion"/>
  </si>
  <si>
    <t>e5</t>
    <phoneticPr fontId="2" type="noConversion"/>
  </si>
  <si>
    <t>e7</t>
    <phoneticPr fontId="2" type="noConversion"/>
  </si>
  <si>
    <t>e8</t>
    <phoneticPr fontId="2" type="noConversion"/>
  </si>
  <si>
    <t>e9</t>
    <phoneticPr fontId="2" type="noConversion"/>
  </si>
  <si>
    <t>e9</t>
    <phoneticPr fontId="2" type="noConversion"/>
  </si>
  <si>
    <t>e6</t>
    <phoneticPr fontId="2" type="noConversion"/>
  </si>
  <si>
    <t>e7</t>
    <phoneticPr fontId="2" type="noConversion"/>
  </si>
  <si>
    <t>e8</t>
    <phoneticPr fontId="2" type="noConversion"/>
  </si>
  <si>
    <t>e8</t>
    <phoneticPr fontId="2" type="noConversion"/>
  </si>
  <si>
    <t>e9</t>
    <phoneticPr fontId="2" type="noConversion"/>
  </si>
  <si>
    <t>e6</t>
    <phoneticPr fontId="2" type="noConversion"/>
  </si>
  <si>
    <t>e8</t>
    <phoneticPr fontId="2" type="noConversion"/>
  </si>
  <si>
    <t>e9</t>
    <phoneticPr fontId="2" type="noConversion"/>
  </si>
  <si>
    <t>Average</t>
  </si>
  <si>
    <t>ndr2(Flu 488)</t>
    <phoneticPr fontId="2" type="noConversion"/>
  </si>
  <si>
    <t>ndr1(Dig 549)</t>
    <phoneticPr fontId="2" type="noConversion"/>
  </si>
  <si>
    <t>Total Intensity</t>
  </si>
  <si>
    <t>Total Intensity</t>
    <phoneticPr fontId="2" type="noConversion"/>
  </si>
  <si>
    <t>e7</t>
    <phoneticPr fontId="2" type="noConversion"/>
  </si>
  <si>
    <t>ROI</t>
    <phoneticPr fontId="2" type="noConversion"/>
  </si>
  <si>
    <t>background</t>
    <phoneticPr fontId="2" type="noConversion"/>
  </si>
  <si>
    <t>e17</t>
    <phoneticPr fontId="2" type="noConversion"/>
  </si>
  <si>
    <t>3.7h Mea+DMSO</t>
    <phoneticPr fontId="2" type="noConversion"/>
  </si>
  <si>
    <t>Margin</t>
    <phoneticPr fontId="2" type="noConversion"/>
  </si>
  <si>
    <t>Average</t>
    <phoneticPr fontId="2" type="noConversion"/>
  </si>
  <si>
    <t>3.7h Mea+SB431542</t>
    <phoneticPr fontId="2" type="noConversion"/>
  </si>
  <si>
    <t xml:space="preserve">e3 </t>
    <phoneticPr fontId="2" type="noConversion"/>
  </si>
  <si>
    <t>3.7hMea+SB431542</t>
    <phoneticPr fontId="2" type="noConversion"/>
  </si>
  <si>
    <t>ROI</t>
    <phoneticPr fontId="2" type="noConversion"/>
  </si>
  <si>
    <t>4h Mea+DMSO</t>
    <phoneticPr fontId="2" type="noConversion"/>
  </si>
  <si>
    <t>4h Mea+SB431542</t>
    <phoneticPr fontId="2" type="noConversion"/>
  </si>
  <si>
    <t>4.3h Mea+DMSO</t>
    <phoneticPr fontId="2" type="noConversion"/>
  </si>
  <si>
    <t>4.3h Mea+SB431542</t>
    <phoneticPr fontId="2" type="noConversion"/>
  </si>
  <si>
    <t>e9</t>
    <phoneticPr fontId="2" type="noConversion"/>
  </si>
  <si>
    <t>4.7h Mea+DMSO</t>
    <phoneticPr fontId="2" type="noConversion"/>
  </si>
  <si>
    <t>e2</t>
    <phoneticPr fontId="2" type="noConversion"/>
  </si>
  <si>
    <t>4.7h Mea+SB431542</t>
    <phoneticPr fontId="2" type="noConversion"/>
  </si>
  <si>
    <t>e6</t>
    <phoneticPr fontId="2" type="noConversion"/>
  </si>
  <si>
    <t>e8</t>
    <phoneticPr fontId="2" type="noConversion"/>
  </si>
  <si>
    <t>5h Mea+DMSO</t>
    <phoneticPr fontId="2" type="noConversion"/>
  </si>
  <si>
    <t>5h Mea+SB431542</t>
    <phoneticPr fontId="2" type="noConversion"/>
  </si>
  <si>
    <t>6h Mea+DMSO</t>
    <phoneticPr fontId="2" type="noConversion"/>
  </si>
  <si>
    <t xml:space="preserve">e3 </t>
    <phoneticPr fontId="2" type="noConversion"/>
  </si>
  <si>
    <t xml:space="preserve">e4 </t>
    <phoneticPr fontId="2" type="noConversion"/>
  </si>
  <si>
    <t>e19</t>
    <phoneticPr fontId="2" type="noConversion"/>
  </si>
  <si>
    <t xml:space="preserve">e5 </t>
    <phoneticPr fontId="2" type="noConversion"/>
  </si>
  <si>
    <t>e9</t>
    <phoneticPr fontId="2" type="noConversion"/>
  </si>
  <si>
    <t>e12</t>
    <phoneticPr fontId="2" type="noConversion"/>
  </si>
  <si>
    <t>e14</t>
    <phoneticPr fontId="2" type="noConversion"/>
  </si>
  <si>
    <t>e15</t>
    <phoneticPr fontId="2" type="noConversion"/>
  </si>
  <si>
    <t>e9</t>
    <phoneticPr fontId="2" type="noConversion"/>
  </si>
  <si>
    <t xml:space="preserve">e1 </t>
    <phoneticPr fontId="2" type="noConversion"/>
  </si>
  <si>
    <t>e5</t>
    <phoneticPr fontId="2" type="noConversion"/>
  </si>
  <si>
    <t>e3</t>
    <phoneticPr fontId="2" type="noConversion"/>
  </si>
  <si>
    <t>e6</t>
    <phoneticPr fontId="2" type="noConversion"/>
  </si>
  <si>
    <t>e10</t>
    <phoneticPr fontId="2" type="noConversion"/>
  </si>
  <si>
    <t>e4</t>
    <phoneticPr fontId="2" type="noConversion"/>
  </si>
  <si>
    <t>ROI</t>
    <phoneticPr fontId="2" type="noConversion"/>
  </si>
  <si>
    <t>3.7h WT+SB431542</t>
    <phoneticPr fontId="2" type="noConversion"/>
  </si>
  <si>
    <t>3.7h WT+SB431542</t>
    <phoneticPr fontId="2" type="noConversion"/>
  </si>
  <si>
    <t>4h WT+SB431542</t>
    <phoneticPr fontId="2" type="noConversion"/>
  </si>
  <si>
    <t>e5</t>
    <phoneticPr fontId="2" type="noConversion"/>
  </si>
  <si>
    <t>3.7h WT+DMSO</t>
    <phoneticPr fontId="2" type="noConversion"/>
  </si>
  <si>
    <t>3.7h WT+DMSO</t>
    <phoneticPr fontId="2" type="noConversion"/>
  </si>
  <si>
    <t>4h WT+DMSO</t>
    <phoneticPr fontId="2" type="noConversion"/>
  </si>
  <si>
    <t>4h WT+DMSO</t>
    <phoneticPr fontId="2" type="noConversion"/>
  </si>
  <si>
    <t>4.3h WT+DMSO</t>
    <phoneticPr fontId="2" type="noConversion"/>
  </si>
  <si>
    <t>4.3h WT+DMSO</t>
    <phoneticPr fontId="2" type="noConversion"/>
  </si>
  <si>
    <t>4.3h WT+SB431542</t>
    <phoneticPr fontId="2" type="noConversion"/>
  </si>
  <si>
    <t>4.3h WT+SB431542</t>
    <phoneticPr fontId="2" type="noConversion"/>
  </si>
  <si>
    <t>4.7h WT+DMSO</t>
    <phoneticPr fontId="2" type="noConversion"/>
  </si>
  <si>
    <t>e5</t>
    <phoneticPr fontId="2" type="noConversion"/>
  </si>
  <si>
    <t>e6</t>
    <phoneticPr fontId="2" type="noConversion"/>
  </si>
  <si>
    <t>4.7h WT+SB431542</t>
    <phoneticPr fontId="2" type="noConversion"/>
  </si>
  <si>
    <t xml:space="preserve">e5 </t>
    <phoneticPr fontId="2" type="noConversion"/>
  </si>
  <si>
    <t>e6</t>
    <phoneticPr fontId="2" type="noConversion"/>
  </si>
  <si>
    <t>5h WT+DMSO</t>
    <phoneticPr fontId="2" type="noConversion"/>
  </si>
  <si>
    <t>5h WT+SB431542</t>
    <phoneticPr fontId="2" type="noConversion"/>
  </si>
  <si>
    <t>e9</t>
    <phoneticPr fontId="2" type="noConversion"/>
  </si>
  <si>
    <t xml:space="preserve">e8 </t>
    <phoneticPr fontId="2" type="noConversion"/>
  </si>
  <si>
    <t>6h WT+DMSO</t>
    <phoneticPr fontId="2" type="noConversion"/>
  </si>
  <si>
    <t>6h WT+SB431542</t>
    <phoneticPr fontId="2" type="noConversion"/>
  </si>
  <si>
    <t>3.7h Mhwa+DMSO</t>
    <phoneticPr fontId="2" type="noConversion"/>
  </si>
  <si>
    <t>3.7h Hwa+SB431542</t>
    <phoneticPr fontId="2" type="noConversion"/>
  </si>
  <si>
    <t>e6</t>
    <phoneticPr fontId="2" type="noConversion"/>
  </si>
  <si>
    <t>e7</t>
    <phoneticPr fontId="2" type="noConversion"/>
  </si>
  <si>
    <t>4h Mhwa+DMSO</t>
    <phoneticPr fontId="2" type="noConversion"/>
  </si>
  <si>
    <t>e8</t>
    <phoneticPr fontId="2" type="noConversion"/>
  </si>
  <si>
    <t>e9</t>
    <phoneticPr fontId="2" type="noConversion"/>
  </si>
  <si>
    <t>e12</t>
    <phoneticPr fontId="2" type="noConversion"/>
  </si>
  <si>
    <t>4h Mhwa+DMSO</t>
    <phoneticPr fontId="2" type="noConversion"/>
  </si>
  <si>
    <t>4h Hwa+SB431542</t>
    <phoneticPr fontId="2" type="noConversion"/>
  </si>
  <si>
    <t>e7</t>
    <phoneticPr fontId="2" type="noConversion"/>
  </si>
  <si>
    <t>e9</t>
    <phoneticPr fontId="2" type="noConversion"/>
  </si>
  <si>
    <t>4.3h Mhwa+DMSO</t>
    <phoneticPr fontId="2" type="noConversion"/>
  </si>
  <si>
    <t>e5</t>
    <phoneticPr fontId="2" type="noConversion"/>
  </si>
  <si>
    <t>4.3h Hwa+SB431542</t>
    <phoneticPr fontId="2" type="noConversion"/>
  </si>
  <si>
    <t>e5 ndr1/2 not detected</t>
    <phoneticPr fontId="2" type="noConversion"/>
  </si>
  <si>
    <t>4.7h Mhwa+DMSO</t>
    <phoneticPr fontId="2" type="noConversion"/>
  </si>
  <si>
    <t>e3</t>
    <phoneticPr fontId="2" type="noConversion"/>
  </si>
  <si>
    <t>e4</t>
    <phoneticPr fontId="2" type="noConversion"/>
  </si>
  <si>
    <t>e6</t>
    <phoneticPr fontId="2" type="noConversion"/>
  </si>
  <si>
    <t>4.7h MHwa+SB431542</t>
    <phoneticPr fontId="2" type="noConversion"/>
  </si>
  <si>
    <t>5h Mhwa+DMSO</t>
    <phoneticPr fontId="2" type="noConversion"/>
  </si>
  <si>
    <t xml:space="preserve">e5 </t>
    <phoneticPr fontId="2" type="noConversion"/>
  </si>
  <si>
    <t xml:space="preserve">e9 </t>
    <phoneticPr fontId="2" type="noConversion"/>
  </si>
  <si>
    <t>5h MHwa+SB431542</t>
    <phoneticPr fontId="2" type="noConversion"/>
  </si>
  <si>
    <t>e2</t>
    <phoneticPr fontId="2" type="noConversion"/>
  </si>
  <si>
    <t>e3</t>
    <phoneticPr fontId="2" type="noConversion"/>
  </si>
  <si>
    <t>e9</t>
    <phoneticPr fontId="2" type="noConversion"/>
  </si>
  <si>
    <t>6h Mhwa+DMSO</t>
    <phoneticPr fontId="2" type="noConversion"/>
  </si>
  <si>
    <t>6h MHwa+SB431542</t>
    <phoneticPr fontId="2" type="noConversion"/>
  </si>
  <si>
    <t>e3</t>
    <phoneticPr fontId="2" type="noConversion"/>
  </si>
  <si>
    <t>e7 ndr1 not detected</t>
    <phoneticPr fontId="2" type="noConversion"/>
  </si>
  <si>
    <t>e8 ndr1 not detected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</si>
</sst>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DengXian"/>
      <family val="2"/>
      <charset val="134"/>
      <scheme val="minor"/>
    </font>
    <font>
      <b/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rgb="FFFF0000"/>
      <name val="DengXian"/>
      <family val="2"/>
      <charset val="134"/>
      <scheme val="minor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sz val="12"/>
      <color rgb="FF000000"/>
      <name val="DengXian"/>
      <family val="4"/>
      <charset val="134"/>
      <scheme val="minor"/>
    </font>
    <font>
      <sz val="12"/>
      <color rgb="FF0070C0"/>
      <name val="DengXian"/>
      <family val="2"/>
      <charset val="134"/>
      <scheme val="minor"/>
    </font>
    <font>
      <sz val="12.7"/>
      <color rgb="FF000000"/>
      <name val="Times New Roman"/>
      <family val="1"/>
    </font>
    <font>
      <sz val="12"/>
      <name val="Arial"/>
      <family val="2"/>
    </font>
    <font>
      <sz val="12"/>
      <color rgb="FF00B0F0"/>
      <name val="DengXian"/>
      <family val="2"/>
      <charset val="134"/>
      <scheme val="minor"/>
    </font>
    <font>
      <sz val="12"/>
      <color theme="4" tint="0.39997558519241921"/>
      <name val="DengXian"/>
      <family val="2"/>
      <charset val="134"/>
      <scheme val="minor"/>
    </font>
    <font>
      <sz val="12.7"/>
      <color theme="4" tint="0.39997558519241921"/>
      <name val="Times New Roman"/>
      <family val="1"/>
    </font>
    <font>
      <sz val="12"/>
      <color theme="4"/>
      <name val="DengXian"/>
      <family val="2"/>
      <charset val="134"/>
      <scheme val="minor"/>
    </font>
    <font>
      <sz val="11"/>
      <name val="DengXian"/>
      <family val="2"/>
      <charset val="134"/>
      <scheme val="minor"/>
    </font>
    <font>
      <sz val="11"/>
      <color rgb="FFFF0000"/>
      <name val="DengXian"/>
      <family val="2"/>
      <charset val="134"/>
      <scheme val="minor"/>
    </font>
    <font>
      <sz val="12.7"/>
      <color theme="1"/>
      <name val="Times New Roman"/>
      <family val="1"/>
    </font>
    <font>
      <sz val="11"/>
      <color theme="1"/>
      <name val="DengXian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1">
    <border>
      <left/>
      <right/>
      <top/>
      <bottom/>
      <diagonal/>
    </border>
  </borders>
  <cellStyleXfs count="99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Border="1" applyAlignment="1"/>
    <xf numFmtId="0" fontId="0" fillId="0" borderId="0" xfId="0" applyFont="1"/>
    <xf numFmtId="0" fontId="10" fillId="0" borderId="0" xfId="0" applyFont="1" applyBorder="1" applyAlignment="1"/>
    <xf numFmtId="0" fontId="13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 applyFont="1" applyBorder="1" applyAlignment="1"/>
    <xf numFmtId="0" fontId="11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Fill="1" applyBorder="1" applyAlignment="1"/>
    <xf numFmtId="0" fontId="0" fillId="0" borderId="0" xfId="0" applyFont="1" applyFill="1" applyBorder="1" applyAlignment="1"/>
    <xf numFmtId="0" fontId="11" fillId="0" borderId="0" xfId="0" applyFont="1" applyBorder="1"/>
    <xf numFmtId="0" fontId="6" fillId="0" borderId="0" xfId="0" applyFont="1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/>
    <xf numFmtId="0" fontId="16" fillId="0" borderId="0" xfId="0" applyFont="1"/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Border="1"/>
    <xf numFmtId="0" fontId="0" fillId="0" borderId="0" xfId="0" applyFont="1" applyBorder="1" applyAlignment="1">
      <alignment vertical="center"/>
    </xf>
    <xf numFmtId="0" fontId="6" fillId="4" borderId="0" xfId="0" applyFont="1" applyFill="1"/>
    <xf numFmtId="0" fontId="0" fillId="4" borderId="0" xfId="0" applyFill="1"/>
    <xf numFmtId="0" fontId="0" fillId="0" borderId="0" xfId="0" applyBorder="1" applyAlignment="1">
      <alignment vertical="center"/>
    </xf>
    <xf numFmtId="0" fontId="6" fillId="5" borderId="0" xfId="0" applyFont="1" applyFill="1"/>
  </cellXfs>
  <cellStyles count="995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超链接" xfId="485" builtinId="8" hidden="1"/>
    <cellStyle name="超链接" xfId="487" builtinId="8" hidden="1"/>
    <cellStyle name="超链接" xfId="489" builtinId="8" hidden="1"/>
    <cellStyle name="超链接" xfId="491" builtinId="8" hidden="1"/>
    <cellStyle name="超链接" xfId="493" builtinId="8" hidden="1"/>
    <cellStyle name="超链接" xfId="495" builtinId="8" hidden="1"/>
    <cellStyle name="超链接" xfId="497" builtinId="8" hidden="1"/>
    <cellStyle name="超链接" xfId="499" builtinId="8" hidden="1"/>
    <cellStyle name="超链接" xfId="501" builtinId="8" hidden="1"/>
    <cellStyle name="超链接" xfId="503" builtinId="8" hidden="1"/>
    <cellStyle name="超链接" xfId="505" builtinId="8" hidden="1"/>
    <cellStyle name="超链接" xfId="507" builtinId="8" hidden="1"/>
    <cellStyle name="超链接" xfId="509" builtinId="8" hidden="1"/>
    <cellStyle name="超链接" xfId="511" builtinId="8" hidden="1"/>
    <cellStyle name="超链接" xfId="513" builtinId="8" hidden="1"/>
    <cellStyle name="超链接" xfId="515" builtinId="8" hidden="1"/>
    <cellStyle name="超链接" xfId="517" builtinId="8" hidden="1"/>
    <cellStyle name="超链接" xfId="519" builtinId="8" hidden="1"/>
    <cellStyle name="超链接" xfId="521" builtinId="8" hidden="1"/>
    <cellStyle name="超链接" xfId="523" builtinId="8" hidden="1"/>
    <cellStyle name="超链接" xfId="525" builtinId="8" hidden="1"/>
    <cellStyle name="超链接" xfId="527" builtinId="8" hidden="1"/>
    <cellStyle name="超链接" xfId="529" builtinId="8" hidden="1"/>
    <cellStyle name="超链接" xfId="531" builtinId="8" hidden="1"/>
    <cellStyle name="超链接" xfId="533" builtinId="8" hidden="1"/>
    <cellStyle name="超链接" xfId="535" builtinId="8" hidden="1"/>
    <cellStyle name="超链接" xfId="537" builtinId="8" hidden="1"/>
    <cellStyle name="超链接" xfId="539" builtinId="8" hidden="1"/>
    <cellStyle name="超链接" xfId="541" builtinId="8" hidden="1"/>
    <cellStyle name="超链接" xfId="543" builtinId="8" hidden="1"/>
    <cellStyle name="超链接" xfId="545" builtinId="8" hidden="1"/>
    <cellStyle name="超链接" xfId="547" builtinId="8" hidden="1"/>
    <cellStyle name="超链接" xfId="549" builtinId="8" hidden="1"/>
    <cellStyle name="超链接" xfId="551" builtinId="8" hidden="1"/>
    <cellStyle name="超链接" xfId="553" builtinId="8" hidden="1"/>
    <cellStyle name="超链接" xfId="555" builtinId="8" hidden="1"/>
    <cellStyle name="超链接" xfId="557" builtinId="8" hidden="1"/>
    <cellStyle name="超链接" xfId="559" builtinId="8" hidden="1"/>
    <cellStyle name="超链接" xfId="561" builtinId="8" hidden="1"/>
    <cellStyle name="超链接" xfId="563" builtinId="8" hidden="1"/>
    <cellStyle name="超链接" xfId="565" builtinId="8" hidden="1"/>
    <cellStyle name="超链接" xfId="567" builtinId="8" hidden="1"/>
    <cellStyle name="超链接" xfId="569" builtinId="8" hidden="1"/>
    <cellStyle name="超链接" xfId="571" builtinId="8" hidden="1"/>
    <cellStyle name="超链接" xfId="573" builtinId="8" hidden="1"/>
    <cellStyle name="超链接" xfId="575" builtinId="8" hidden="1"/>
    <cellStyle name="超链接" xfId="577" builtinId="8" hidden="1"/>
    <cellStyle name="超链接" xfId="579" builtinId="8" hidden="1"/>
    <cellStyle name="超链接" xfId="581" builtinId="8" hidden="1"/>
    <cellStyle name="超链接" xfId="583" builtinId="8" hidden="1"/>
    <cellStyle name="超链接" xfId="585" builtinId="8" hidden="1"/>
    <cellStyle name="超链接" xfId="587" builtinId="8" hidden="1"/>
    <cellStyle name="超链接" xfId="589" builtinId="8" hidden="1"/>
    <cellStyle name="超链接" xfId="591" builtinId="8" hidden="1"/>
    <cellStyle name="超链接" xfId="593" builtinId="8" hidden="1"/>
    <cellStyle name="超链接" xfId="595" builtinId="8" hidden="1"/>
    <cellStyle name="超链接" xfId="597" builtinId="8" hidden="1"/>
    <cellStyle name="超链接" xfId="599" builtinId="8" hidden="1"/>
    <cellStyle name="超链接" xfId="601" builtinId="8" hidden="1"/>
    <cellStyle name="超链接" xfId="603" builtinId="8" hidden="1"/>
    <cellStyle name="超链接" xfId="605" builtinId="8" hidden="1"/>
    <cellStyle name="超链接" xfId="607" builtinId="8" hidden="1"/>
    <cellStyle name="超链接" xfId="609" builtinId="8" hidden="1"/>
    <cellStyle name="超链接" xfId="611" builtinId="8" hidden="1"/>
    <cellStyle name="超链接" xfId="613" builtinId="8" hidden="1"/>
    <cellStyle name="超链接" xfId="615" builtinId="8" hidden="1"/>
    <cellStyle name="超链接" xfId="617" builtinId="8" hidden="1"/>
    <cellStyle name="超链接" xfId="619" builtinId="8" hidden="1"/>
    <cellStyle name="超链接" xfId="621" builtinId="8" hidden="1"/>
    <cellStyle name="超链接" xfId="623" builtinId="8" hidden="1"/>
    <cellStyle name="超链接" xfId="625" builtinId="8" hidden="1"/>
    <cellStyle name="超链接" xfId="627" builtinId="8" hidden="1"/>
    <cellStyle name="超链接" xfId="629" builtinId="8" hidden="1"/>
    <cellStyle name="超链接" xfId="631" builtinId="8" hidden="1"/>
    <cellStyle name="超链接" xfId="633" builtinId="8" hidden="1"/>
    <cellStyle name="超链接" xfId="635" builtinId="8" hidden="1"/>
    <cellStyle name="超链接" xfId="637" builtinId="8" hidden="1"/>
    <cellStyle name="超链接" xfId="639" builtinId="8" hidden="1"/>
    <cellStyle name="超链接" xfId="641" builtinId="8" hidden="1"/>
    <cellStyle name="超链接" xfId="643" builtinId="8" hidden="1"/>
    <cellStyle name="超链接" xfId="645" builtinId="8" hidden="1"/>
    <cellStyle name="超链接" xfId="647" builtinId="8" hidden="1"/>
    <cellStyle name="超链接" xfId="649" builtinId="8" hidden="1"/>
    <cellStyle name="超链接" xfId="651" builtinId="8" hidden="1"/>
    <cellStyle name="超链接" xfId="653" builtinId="8" hidden="1"/>
    <cellStyle name="超链接" xfId="655" builtinId="8" hidden="1"/>
    <cellStyle name="超链接" xfId="657" builtinId="8" hidden="1"/>
    <cellStyle name="超链接" xfId="659" builtinId="8" hidden="1"/>
    <cellStyle name="超链接" xfId="661" builtinId="8" hidden="1"/>
    <cellStyle name="超链接" xfId="663" builtinId="8" hidden="1"/>
    <cellStyle name="超链接" xfId="665" builtinId="8" hidden="1"/>
    <cellStyle name="超链接" xfId="667" builtinId="8" hidden="1"/>
    <cellStyle name="超链接" xfId="669" builtinId="8" hidden="1"/>
    <cellStyle name="超链接" xfId="671" builtinId="8" hidden="1"/>
    <cellStyle name="超链接" xfId="673" builtinId="8" hidden="1"/>
    <cellStyle name="超链接" xfId="675" builtinId="8" hidden="1"/>
    <cellStyle name="超链接" xfId="677" builtinId="8" hidden="1"/>
    <cellStyle name="超链接" xfId="679" builtinId="8" hidden="1"/>
    <cellStyle name="超链接" xfId="681" builtinId="8" hidden="1"/>
    <cellStyle name="超链接" xfId="683" builtinId="8" hidden="1"/>
    <cellStyle name="超链接" xfId="685" builtinId="8" hidden="1"/>
    <cellStyle name="超链接" xfId="687" builtinId="8" hidden="1"/>
    <cellStyle name="超链接" xfId="689" builtinId="8" hidden="1"/>
    <cellStyle name="超链接" xfId="691" builtinId="8" hidden="1"/>
    <cellStyle name="超链接" xfId="693" builtinId="8" hidden="1"/>
    <cellStyle name="超链接" xfId="695" builtinId="8" hidden="1"/>
    <cellStyle name="超链接" xfId="697" builtinId="8" hidden="1"/>
    <cellStyle name="超链接" xfId="699" builtinId="8" hidden="1"/>
    <cellStyle name="超链接" xfId="701" builtinId="8" hidden="1"/>
    <cellStyle name="超链接" xfId="703" builtinId="8" hidden="1"/>
    <cellStyle name="超链接" xfId="705" builtinId="8" hidden="1"/>
    <cellStyle name="超链接" xfId="707" builtinId="8" hidden="1"/>
    <cellStyle name="超链接" xfId="709" builtinId="8" hidden="1"/>
    <cellStyle name="超链接" xfId="711" builtinId="8" hidden="1"/>
    <cellStyle name="超链接" xfId="713" builtinId="8" hidden="1"/>
    <cellStyle name="超链接" xfId="715" builtinId="8" hidden="1"/>
    <cellStyle name="超链接" xfId="717" builtinId="8" hidden="1"/>
    <cellStyle name="超链接" xfId="719" builtinId="8" hidden="1"/>
    <cellStyle name="超链接" xfId="721" builtinId="8" hidden="1"/>
    <cellStyle name="超链接" xfId="723" builtinId="8" hidden="1"/>
    <cellStyle name="超链接" xfId="725" builtinId="8" hidden="1"/>
    <cellStyle name="超链接" xfId="727" builtinId="8" hidden="1"/>
    <cellStyle name="超链接" xfId="729" builtinId="8" hidden="1"/>
    <cellStyle name="超链接" xfId="731" builtinId="8" hidden="1"/>
    <cellStyle name="超链接" xfId="733" builtinId="8" hidden="1"/>
    <cellStyle name="超链接" xfId="735" builtinId="8" hidden="1"/>
    <cellStyle name="超链接" xfId="737" builtinId="8" hidden="1"/>
    <cellStyle name="超链接" xfId="739" builtinId="8" hidden="1"/>
    <cellStyle name="超链接" xfId="741" builtinId="8" hidden="1"/>
    <cellStyle name="超链接" xfId="743" builtinId="8" hidden="1"/>
    <cellStyle name="超链接" xfId="745" builtinId="8" hidden="1"/>
    <cellStyle name="超链接" xfId="747" builtinId="8" hidden="1"/>
    <cellStyle name="超链接" xfId="749" builtinId="8" hidden="1"/>
    <cellStyle name="超链接" xfId="751" builtinId="8" hidden="1"/>
    <cellStyle name="超链接" xfId="753" builtinId="8" hidden="1"/>
    <cellStyle name="超链接" xfId="755" builtinId="8" hidden="1"/>
    <cellStyle name="超链接" xfId="757" builtinId="8" hidden="1"/>
    <cellStyle name="超链接" xfId="759" builtinId="8" hidden="1"/>
    <cellStyle name="超链接" xfId="761" builtinId="8" hidden="1"/>
    <cellStyle name="超链接" xfId="763" builtinId="8" hidden="1"/>
    <cellStyle name="超链接" xfId="765" builtinId="8" hidden="1"/>
    <cellStyle name="超链接" xfId="767" builtinId="8" hidden="1"/>
    <cellStyle name="超链接" xfId="769" builtinId="8" hidden="1"/>
    <cellStyle name="超链接" xfId="771" builtinId="8" hidden="1"/>
    <cellStyle name="超链接" xfId="773" builtinId="8" hidden="1"/>
    <cellStyle name="超链接" xfId="775" builtinId="8" hidden="1"/>
    <cellStyle name="超链接" xfId="777" builtinId="8" hidden="1"/>
    <cellStyle name="超链接" xfId="779" builtinId="8" hidden="1"/>
    <cellStyle name="超链接" xfId="781" builtinId="8" hidden="1"/>
    <cellStyle name="超链接" xfId="783" builtinId="8" hidden="1"/>
    <cellStyle name="超链接" xfId="785" builtinId="8" hidden="1"/>
    <cellStyle name="超链接" xfId="787" builtinId="8" hidden="1"/>
    <cellStyle name="超链接" xfId="789" builtinId="8" hidden="1"/>
    <cellStyle name="超链接" xfId="791" builtinId="8" hidden="1"/>
    <cellStyle name="超链接" xfId="793" builtinId="8" hidden="1"/>
    <cellStyle name="超链接" xfId="795" builtinId="8" hidden="1"/>
    <cellStyle name="超链接" xfId="797" builtinId="8" hidden="1"/>
    <cellStyle name="超链接" xfId="799" builtinId="8" hidden="1"/>
    <cellStyle name="超链接" xfId="801" builtinId="8" hidden="1"/>
    <cellStyle name="超链接" xfId="803" builtinId="8" hidden="1"/>
    <cellStyle name="超链接" xfId="805" builtinId="8" hidden="1"/>
    <cellStyle name="超链接" xfId="807" builtinId="8" hidden="1"/>
    <cellStyle name="超链接" xfId="809" builtinId="8" hidden="1"/>
    <cellStyle name="超链接" xfId="811" builtinId="8" hidden="1"/>
    <cellStyle name="超链接" xfId="813" builtinId="8" hidden="1"/>
    <cellStyle name="超链接" xfId="815" builtinId="8" hidden="1"/>
    <cellStyle name="超链接" xfId="817" builtinId="8" hidden="1"/>
    <cellStyle name="超链接" xfId="819" builtinId="8" hidden="1"/>
    <cellStyle name="超链接" xfId="821" builtinId="8" hidden="1"/>
    <cellStyle name="超链接" xfId="823" builtinId="8" hidden="1"/>
    <cellStyle name="超链接" xfId="825" builtinId="8" hidden="1"/>
    <cellStyle name="超链接" xfId="827" builtinId="8" hidden="1"/>
    <cellStyle name="超链接" xfId="829" builtinId="8" hidden="1"/>
    <cellStyle name="超链接" xfId="831" builtinId="8" hidden="1"/>
    <cellStyle name="超链接" xfId="833" builtinId="8" hidden="1"/>
    <cellStyle name="超链接" xfId="835" builtinId="8" hidden="1"/>
    <cellStyle name="超链接" xfId="837" builtinId="8" hidden="1"/>
    <cellStyle name="超链接" xfId="839" builtinId="8" hidden="1"/>
    <cellStyle name="超链接" xfId="841" builtinId="8" hidden="1"/>
    <cellStyle name="超链接" xfId="843" builtinId="8" hidden="1"/>
    <cellStyle name="超链接" xfId="845" builtinId="8" hidden="1"/>
    <cellStyle name="超链接" xfId="847" builtinId="8" hidden="1"/>
    <cellStyle name="超链接" xfId="849" builtinId="8" hidden="1"/>
    <cellStyle name="超链接" xfId="851" builtinId="8" hidden="1"/>
    <cellStyle name="超链接" xfId="853" builtinId="8" hidden="1"/>
    <cellStyle name="超链接" xfId="855" builtinId="8" hidden="1"/>
    <cellStyle name="超链接" xfId="857" builtinId="8" hidden="1"/>
    <cellStyle name="超链接" xfId="859" builtinId="8" hidden="1"/>
    <cellStyle name="超链接" xfId="861" builtinId="8" hidden="1"/>
    <cellStyle name="超链接" xfId="863" builtinId="8" hidden="1"/>
    <cellStyle name="超链接" xfId="865" builtinId="8" hidden="1"/>
    <cellStyle name="超链接" xfId="867" builtinId="8" hidden="1"/>
    <cellStyle name="超链接" xfId="869" builtinId="8" hidden="1"/>
    <cellStyle name="超链接" xfId="871" builtinId="8" hidden="1"/>
    <cellStyle name="超链接" xfId="873" builtinId="8" hidden="1"/>
    <cellStyle name="超链接" xfId="875" builtinId="8" hidden="1"/>
    <cellStyle name="超链接" xfId="877" builtinId="8" hidden="1"/>
    <cellStyle name="超链接" xfId="879" builtinId="8" hidden="1"/>
    <cellStyle name="超链接" xfId="881" builtinId="8" hidden="1"/>
    <cellStyle name="超链接" xfId="883" builtinId="8" hidden="1"/>
    <cellStyle name="超链接" xfId="885" builtinId="8" hidden="1"/>
    <cellStyle name="超链接" xfId="887" builtinId="8" hidden="1"/>
    <cellStyle name="超链接" xfId="889" builtinId="8" hidden="1"/>
    <cellStyle name="超链接" xfId="891" builtinId="8" hidden="1"/>
    <cellStyle name="超链接" xfId="893" builtinId="8" hidden="1"/>
    <cellStyle name="超链接" xfId="895" builtinId="8" hidden="1"/>
    <cellStyle name="超链接" xfId="897" builtinId="8" hidden="1"/>
    <cellStyle name="超链接" xfId="899" builtinId="8" hidden="1"/>
    <cellStyle name="超链接" xfId="901" builtinId="8" hidden="1"/>
    <cellStyle name="超链接" xfId="903" builtinId="8" hidden="1"/>
    <cellStyle name="超链接" xfId="905" builtinId="8" hidden="1"/>
    <cellStyle name="超链接" xfId="907" builtinId="8" hidden="1"/>
    <cellStyle name="超链接" xfId="909" builtinId="8" hidden="1"/>
    <cellStyle name="超链接" xfId="911" builtinId="8" hidden="1"/>
    <cellStyle name="超链接" xfId="913" builtinId="8" hidden="1"/>
    <cellStyle name="超链接" xfId="915" builtinId="8" hidden="1"/>
    <cellStyle name="超链接" xfId="917" builtinId="8" hidden="1"/>
    <cellStyle name="超链接" xfId="919" builtinId="8" hidden="1"/>
    <cellStyle name="超链接" xfId="921" builtinId="8" hidden="1"/>
    <cellStyle name="超链接" xfId="923" builtinId="8" hidden="1"/>
    <cellStyle name="超链接" xfId="925" builtinId="8" hidden="1"/>
    <cellStyle name="超链接" xfId="927" builtinId="8" hidden="1"/>
    <cellStyle name="超链接" xfId="929" builtinId="8" hidden="1"/>
    <cellStyle name="超链接" xfId="931" builtinId="8" hidden="1"/>
    <cellStyle name="超链接" xfId="933" builtinId="8" hidden="1"/>
    <cellStyle name="超链接" xfId="935" builtinId="8" hidden="1"/>
    <cellStyle name="超链接" xfId="937" builtinId="8" hidden="1"/>
    <cellStyle name="超链接" xfId="939" builtinId="8" hidden="1"/>
    <cellStyle name="超链接" xfId="941" builtinId="8" hidden="1"/>
    <cellStyle name="超链接" xfId="943" builtinId="8" hidden="1"/>
    <cellStyle name="超链接" xfId="945" builtinId="8" hidden="1"/>
    <cellStyle name="超链接" xfId="947" builtinId="8" hidden="1"/>
    <cellStyle name="超链接" xfId="949" builtinId="8" hidden="1"/>
    <cellStyle name="超链接" xfId="951" builtinId="8" hidden="1"/>
    <cellStyle name="超链接" xfId="953" builtinId="8" hidden="1"/>
    <cellStyle name="超链接" xfId="955" builtinId="8" hidden="1"/>
    <cellStyle name="超链接" xfId="957" builtinId="8" hidden="1"/>
    <cellStyle name="超链接" xfId="959" builtinId="8" hidden="1"/>
    <cellStyle name="超链接" xfId="961" builtinId="8" hidden="1"/>
    <cellStyle name="超链接" xfId="963" builtinId="8" hidden="1"/>
    <cellStyle name="超链接" xfId="965" builtinId="8" hidden="1"/>
    <cellStyle name="超链接" xfId="967" builtinId="8" hidden="1"/>
    <cellStyle name="超链接" xfId="969" builtinId="8" hidden="1"/>
    <cellStyle name="超链接" xfId="971" builtinId="8" hidden="1"/>
    <cellStyle name="超链接" xfId="973" builtinId="8" hidden="1"/>
    <cellStyle name="超链接" xfId="975" builtinId="8" hidden="1"/>
    <cellStyle name="超链接" xfId="977" builtinId="8" hidden="1"/>
    <cellStyle name="超链接" xfId="979" builtinId="8" hidden="1"/>
    <cellStyle name="超链接" xfId="981" builtinId="8" hidden="1"/>
    <cellStyle name="超链接" xfId="983" builtinId="8" hidden="1"/>
    <cellStyle name="超链接" xfId="985" builtinId="8" hidden="1"/>
    <cellStyle name="超链接" xfId="987" builtinId="8" hidden="1"/>
    <cellStyle name="超链接" xfId="989" builtinId="8" hidden="1"/>
    <cellStyle name="超链接" xfId="991" builtinId="8" hidden="1"/>
    <cellStyle name="超链接" xfId="993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已访问的超链接" xfId="218" builtinId="9" hidden="1"/>
    <cellStyle name="已访问的超链接" xfId="220" builtinId="9" hidden="1"/>
    <cellStyle name="已访问的超链接" xfId="222" builtinId="9" hidden="1"/>
    <cellStyle name="已访问的超链接" xfId="224" builtinId="9" hidden="1"/>
    <cellStyle name="已访问的超链接" xfId="226" builtinId="9" hidden="1"/>
    <cellStyle name="已访问的超链接" xfId="228" builtinId="9" hidden="1"/>
    <cellStyle name="已访问的超链接" xfId="230" builtinId="9" hidden="1"/>
    <cellStyle name="已访问的超链接" xfId="232" builtinId="9" hidden="1"/>
    <cellStyle name="已访问的超链接" xfId="234" builtinId="9" hidden="1"/>
    <cellStyle name="已访问的超链接" xfId="236" builtinId="9" hidden="1"/>
    <cellStyle name="已访问的超链接" xfId="238" builtinId="9" hidden="1"/>
    <cellStyle name="已访问的超链接" xfId="240" builtinId="9" hidden="1"/>
    <cellStyle name="已访问的超链接" xfId="242" builtinId="9" hidden="1"/>
    <cellStyle name="已访问的超链接" xfId="244" builtinId="9" hidden="1"/>
    <cellStyle name="已访问的超链接" xfId="246" builtinId="9" hidden="1"/>
    <cellStyle name="已访问的超链接" xfId="248" builtinId="9" hidden="1"/>
    <cellStyle name="已访问的超链接" xfId="250" builtinId="9" hidden="1"/>
    <cellStyle name="已访问的超链接" xfId="252" builtinId="9" hidden="1"/>
    <cellStyle name="已访问的超链接" xfId="254" builtinId="9" hidden="1"/>
    <cellStyle name="已访问的超链接" xfId="256" builtinId="9" hidden="1"/>
    <cellStyle name="已访问的超链接" xfId="258" builtinId="9" hidden="1"/>
    <cellStyle name="已访问的超链接" xfId="260" builtinId="9" hidden="1"/>
    <cellStyle name="已访问的超链接" xfId="262" builtinId="9" hidden="1"/>
    <cellStyle name="已访问的超链接" xfId="264" builtinId="9" hidden="1"/>
    <cellStyle name="已访问的超链接" xfId="266" builtinId="9" hidden="1"/>
    <cellStyle name="已访问的超链接" xfId="268" builtinId="9" hidden="1"/>
    <cellStyle name="已访问的超链接" xfId="270" builtinId="9" hidden="1"/>
    <cellStyle name="已访问的超链接" xfId="272" builtinId="9" hidden="1"/>
    <cellStyle name="已访问的超链接" xfId="274" builtinId="9" hidden="1"/>
    <cellStyle name="已访问的超链接" xfId="276" builtinId="9" hidden="1"/>
    <cellStyle name="已访问的超链接" xfId="278" builtinId="9" hidden="1"/>
    <cellStyle name="已访问的超链接" xfId="280" builtinId="9" hidden="1"/>
    <cellStyle name="已访问的超链接" xfId="282" builtinId="9" hidden="1"/>
    <cellStyle name="已访问的超链接" xfId="284" builtinId="9" hidden="1"/>
    <cellStyle name="已访问的超链接" xfId="286" builtinId="9" hidden="1"/>
    <cellStyle name="已访问的超链接" xfId="288" builtinId="9" hidden="1"/>
    <cellStyle name="已访问的超链接" xfId="290" builtinId="9" hidden="1"/>
    <cellStyle name="已访问的超链接" xfId="292" builtinId="9" hidden="1"/>
    <cellStyle name="已访问的超链接" xfId="294" builtinId="9" hidden="1"/>
    <cellStyle name="已访问的超链接" xfId="296" builtinId="9" hidden="1"/>
    <cellStyle name="已访问的超链接" xfId="298" builtinId="9" hidden="1"/>
    <cellStyle name="已访问的超链接" xfId="300" builtinId="9" hidden="1"/>
    <cellStyle name="已访问的超链接" xfId="302" builtinId="9" hidden="1"/>
    <cellStyle name="已访问的超链接" xfId="304" builtinId="9" hidden="1"/>
    <cellStyle name="已访问的超链接" xfId="306" builtinId="9" hidden="1"/>
    <cellStyle name="已访问的超链接" xfId="308" builtinId="9" hidden="1"/>
    <cellStyle name="已访问的超链接" xfId="310" builtinId="9" hidden="1"/>
    <cellStyle name="已访问的超链接" xfId="312" builtinId="9" hidden="1"/>
    <cellStyle name="已访问的超链接" xfId="314" builtinId="9" hidden="1"/>
    <cellStyle name="已访问的超链接" xfId="316" builtinId="9" hidden="1"/>
    <cellStyle name="已访问的超链接" xfId="318" builtinId="9" hidden="1"/>
    <cellStyle name="已访问的超链接" xfId="320" builtinId="9" hidden="1"/>
    <cellStyle name="已访问的超链接" xfId="322" builtinId="9" hidden="1"/>
    <cellStyle name="已访问的超链接" xfId="324" builtinId="9" hidden="1"/>
    <cellStyle name="已访问的超链接" xfId="326" builtinId="9" hidden="1"/>
    <cellStyle name="已访问的超链接" xfId="328" builtinId="9" hidden="1"/>
    <cellStyle name="已访问的超链接" xfId="330" builtinId="9" hidden="1"/>
    <cellStyle name="已访问的超链接" xfId="332" builtinId="9" hidden="1"/>
    <cellStyle name="已访问的超链接" xfId="334" builtinId="9" hidden="1"/>
    <cellStyle name="已访问的超链接" xfId="336" builtinId="9" hidden="1"/>
    <cellStyle name="已访问的超链接" xfId="338" builtinId="9" hidden="1"/>
    <cellStyle name="已访问的超链接" xfId="340" builtinId="9" hidden="1"/>
    <cellStyle name="已访问的超链接" xfId="342" builtinId="9" hidden="1"/>
    <cellStyle name="已访问的超链接" xfId="344" builtinId="9" hidden="1"/>
    <cellStyle name="已访问的超链接" xfId="346" builtinId="9" hidden="1"/>
    <cellStyle name="已访问的超链接" xfId="348" builtinId="9" hidden="1"/>
    <cellStyle name="已访问的超链接" xfId="350" builtinId="9" hidden="1"/>
    <cellStyle name="已访问的超链接" xfId="352" builtinId="9" hidden="1"/>
    <cellStyle name="已访问的超链接" xfId="354" builtinId="9" hidden="1"/>
    <cellStyle name="已访问的超链接" xfId="356" builtinId="9" hidden="1"/>
    <cellStyle name="已访问的超链接" xfId="358" builtinId="9" hidden="1"/>
    <cellStyle name="已访问的超链接" xfId="360" builtinId="9" hidden="1"/>
    <cellStyle name="已访问的超链接" xfId="362" builtinId="9" hidden="1"/>
    <cellStyle name="已访问的超链接" xfId="364" builtinId="9" hidden="1"/>
    <cellStyle name="已访问的超链接" xfId="366" builtinId="9" hidden="1"/>
    <cellStyle name="已访问的超链接" xfId="368" builtinId="9" hidden="1"/>
    <cellStyle name="已访问的超链接" xfId="370" builtinId="9" hidden="1"/>
    <cellStyle name="已访问的超链接" xfId="372" builtinId="9" hidden="1"/>
    <cellStyle name="已访问的超链接" xfId="374" builtinId="9" hidden="1"/>
    <cellStyle name="已访问的超链接" xfId="376" builtinId="9" hidden="1"/>
    <cellStyle name="已访问的超链接" xfId="378" builtinId="9" hidden="1"/>
    <cellStyle name="已访问的超链接" xfId="380" builtinId="9" hidden="1"/>
    <cellStyle name="已访问的超链接" xfId="382" builtinId="9" hidden="1"/>
    <cellStyle name="已访问的超链接" xfId="384" builtinId="9" hidden="1"/>
    <cellStyle name="已访问的超链接" xfId="386" builtinId="9" hidden="1"/>
    <cellStyle name="已访问的超链接" xfId="388" builtinId="9" hidden="1"/>
    <cellStyle name="已访问的超链接" xfId="390" builtinId="9" hidden="1"/>
    <cellStyle name="已访问的超链接" xfId="392" builtinId="9" hidden="1"/>
    <cellStyle name="已访问的超链接" xfId="394" builtinId="9" hidden="1"/>
    <cellStyle name="已访问的超链接" xfId="396" builtinId="9" hidden="1"/>
    <cellStyle name="已访问的超链接" xfId="398" builtinId="9" hidden="1"/>
    <cellStyle name="已访问的超链接" xfId="400" builtinId="9" hidden="1"/>
    <cellStyle name="已访问的超链接" xfId="402" builtinId="9" hidden="1"/>
    <cellStyle name="已访问的超链接" xfId="404" builtinId="9" hidden="1"/>
    <cellStyle name="已访问的超链接" xfId="406" builtinId="9" hidden="1"/>
    <cellStyle name="已访问的超链接" xfId="408" builtinId="9" hidden="1"/>
    <cellStyle name="已访问的超链接" xfId="410" builtinId="9" hidden="1"/>
    <cellStyle name="已访问的超链接" xfId="412" builtinId="9" hidden="1"/>
    <cellStyle name="已访问的超链接" xfId="414" builtinId="9" hidden="1"/>
    <cellStyle name="已访问的超链接" xfId="416" builtinId="9" hidden="1"/>
    <cellStyle name="已访问的超链接" xfId="418" builtinId="9" hidden="1"/>
    <cellStyle name="已访问的超链接" xfId="420" builtinId="9" hidden="1"/>
    <cellStyle name="已访问的超链接" xfId="422" builtinId="9" hidden="1"/>
    <cellStyle name="已访问的超链接" xfId="424" builtinId="9" hidden="1"/>
    <cellStyle name="已访问的超链接" xfId="426" builtinId="9" hidden="1"/>
    <cellStyle name="已访问的超链接" xfId="428" builtinId="9" hidden="1"/>
    <cellStyle name="已访问的超链接" xfId="430" builtinId="9" hidden="1"/>
    <cellStyle name="已访问的超链接" xfId="432" builtinId="9" hidden="1"/>
    <cellStyle name="已访问的超链接" xfId="434" builtinId="9" hidden="1"/>
    <cellStyle name="已访问的超链接" xfId="436" builtinId="9" hidden="1"/>
    <cellStyle name="已访问的超链接" xfId="438" builtinId="9" hidden="1"/>
    <cellStyle name="已访问的超链接" xfId="440" builtinId="9" hidden="1"/>
    <cellStyle name="已访问的超链接" xfId="442" builtinId="9" hidden="1"/>
    <cellStyle name="已访问的超链接" xfId="444" builtinId="9" hidden="1"/>
    <cellStyle name="已访问的超链接" xfId="446" builtinId="9" hidden="1"/>
    <cellStyle name="已访问的超链接" xfId="448" builtinId="9" hidden="1"/>
    <cellStyle name="已访问的超链接" xfId="450" builtinId="9" hidden="1"/>
    <cellStyle name="已访问的超链接" xfId="452" builtinId="9" hidden="1"/>
    <cellStyle name="已访问的超链接" xfId="454" builtinId="9" hidden="1"/>
    <cellStyle name="已访问的超链接" xfId="456" builtinId="9" hidden="1"/>
    <cellStyle name="已访问的超链接" xfId="458" builtinId="9" hidden="1"/>
    <cellStyle name="已访问的超链接" xfId="460" builtinId="9" hidden="1"/>
    <cellStyle name="已访问的超链接" xfId="462" builtinId="9" hidden="1"/>
    <cellStyle name="已访问的超链接" xfId="464" builtinId="9" hidden="1"/>
    <cellStyle name="已访问的超链接" xfId="466" builtinId="9" hidden="1"/>
    <cellStyle name="已访问的超链接" xfId="468" builtinId="9" hidden="1"/>
    <cellStyle name="已访问的超链接" xfId="470" builtinId="9" hidden="1"/>
    <cellStyle name="已访问的超链接" xfId="472" builtinId="9" hidden="1"/>
    <cellStyle name="已访问的超链接" xfId="474" builtinId="9" hidden="1"/>
    <cellStyle name="已访问的超链接" xfId="476" builtinId="9" hidden="1"/>
    <cellStyle name="已访问的超链接" xfId="478" builtinId="9" hidden="1"/>
    <cellStyle name="已访问的超链接" xfId="480" builtinId="9" hidden="1"/>
    <cellStyle name="已访问的超链接" xfId="482" builtinId="9" hidden="1"/>
    <cellStyle name="已访问的超链接" xfId="484" builtinId="9" hidden="1"/>
    <cellStyle name="已访问的超链接" xfId="486" builtinId="9" hidden="1"/>
    <cellStyle name="已访问的超链接" xfId="488" builtinId="9" hidden="1"/>
    <cellStyle name="已访问的超链接" xfId="490" builtinId="9" hidden="1"/>
    <cellStyle name="已访问的超链接" xfId="492" builtinId="9" hidden="1"/>
    <cellStyle name="已访问的超链接" xfId="494" builtinId="9" hidden="1"/>
    <cellStyle name="已访问的超链接" xfId="496" builtinId="9" hidden="1"/>
    <cellStyle name="已访问的超链接" xfId="498" builtinId="9" hidden="1"/>
    <cellStyle name="已访问的超链接" xfId="500" builtinId="9" hidden="1"/>
    <cellStyle name="已访问的超链接" xfId="502" builtinId="9" hidden="1"/>
    <cellStyle name="已访问的超链接" xfId="504" builtinId="9" hidden="1"/>
    <cellStyle name="已访问的超链接" xfId="506" builtinId="9" hidden="1"/>
    <cellStyle name="已访问的超链接" xfId="508" builtinId="9" hidden="1"/>
    <cellStyle name="已访问的超链接" xfId="510" builtinId="9" hidden="1"/>
    <cellStyle name="已访问的超链接" xfId="512" builtinId="9" hidden="1"/>
    <cellStyle name="已访问的超链接" xfId="514" builtinId="9" hidden="1"/>
    <cellStyle name="已访问的超链接" xfId="516" builtinId="9" hidden="1"/>
    <cellStyle name="已访问的超链接" xfId="518" builtinId="9" hidden="1"/>
    <cellStyle name="已访问的超链接" xfId="520" builtinId="9" hidden="1"/>
    <cellStyle name="已访问的超链接" xfId="522" builtinId="9" hidden="1"/>
    <cellStyle name="已访问的超链接" xfId="524" builtinId="9" hidden="1"/>
    <cellStyle name="已访问的超链接" xfId="526" builtinId="9" hidden="1"/>
    <cellStyle name="已访问的超链接" xfId="528" builtinId="9" hidden="1"/>
    <cellStyle name="已访问的超链接" xfId="530" builtinId="9" hidden="1"/>
    <cellStyle name="已访问的超链接" xfId="532" builtinId="9" hidden="1"/>
    <cellStyle name="已访问的超链接" xfId="534" builtinId="9" hidden="1"/>
    <cellStyle name="已访问的超链接" xfId="536" builtinId="9" hidden="1"/>
    <cellStyle name="已访问的超链接" xfId="538" builtinId="9" hidden="1"/>
    <cellStyle name="已访问的超链接" xfId="540" builtinId="9" hidden="1"/>
    <cellStyle name="已访问的超链接" xfId="542" builtinId="9" hidden="1"/>
    <cellStyle name="已访问的超链接" xfId="544" builtinId="9" hidden="1"/>
    <cellStyle name="已访问的超链接" xfId="546" builtinId="9" hidden="1"/>
    <cellStyle name="已访问的超链接" xfId="548" builtinId="9" hidden="1"/>
    <cellStyle name="已访问的超链接" xfId="550" builtinId="9" hidden="1"/>
    <cellStyle name="已访问的超链接" xfId="552" builtinId="9" hidden="1"/>
    <cellStyle name="已访问的超链接" xfId="554" builtinId="9" hidden="1"/>
    <cellStyle name="已访问的超链接" xfId="556" builtinId="9" hidden="1"/>
    <cellStyle name="已访问的超链接" xfId="558" builtinId="9" hidden="1"/>
    <cellStyle name="已访问的超链接" xfId="560" builtinId="9" hidden="1"/>
    <cellStyle name="已访问的超链接" xfId="562" builtinId="9" hidden="1"/>
    <cellStyle name="已访问的超链接" xfId="564" builtinId="9" hidden="1"/>
    <cellStyle name="已访问的超链接" xfId="566" builtinId="9" hidden="1"/>
    <cellStyle name="已访问的超链接" xfId="568" builtinId="9" hidden="1"/>
    <cellStyle name="已访问的超链接" xfId="570" builtinId="9" hidden="1"/>
    <cellStyle name="已访问的超链接" xfId="572" builtinId="9" hidden="1"/>
    <cellStyle name="已访问的超链接" xfId="574" builtinId="9" hidden="1"/>
    <cellStyle name="已访问的超链接" xfId="576" builtinId="9" hidden="1"/>
    <cellStyle name="已访问的超链接" xfId="578" builtinId="9" hidden="1"/>
    <cellStyle name="已访问的超链接" xfId="580" builtinId="9" hidden="1"/>
    <cellStyle name="已访问的超链接" xfId="582" builtinId="9" hidden="1"/>
    <cellStyle name="已访问的超链接" xfId="584" builtinId="9" hidden="1"/>
    <cellStyle name="已访问的超链接" xfId="586" builtinId="9" hidden="1"/>
    <cellStyle name="已访问的超链接" xfId="588" builtinId="9" hidden="1"/>
    <cellStyle name="已访问的超链接" xfId="590" builtinId="9" hidden="1"/>
    <cellStyle name="已访问的超链接" xfId="592" builtinId="9" hidden="1"/>
    <cellStyle name="已访问的超链接" xfId="594" builtinId="9" hidden="1"/>
    <cellStyle name="已访问的超链接" xfId="596" builtinId="9" hidden="1"/>
    <cellStyle name="已访问的超链接" xfId="598" builtinId="9" hidden="1"/>
    <cellStyle name="已访问的超链接" xfId="600" builtinId="9" hidden="1"/>
    <cellStyle name="已访问的超链接" xfId="602" builtinId="9" hidden="1"/>
    <cellStyle name="已访问的超链接" xfId="604" builtinId="9" hidden="1"/>
    <cellStyle name="已访问的超链接" xfId="606" builtinId="9" hidden="1"/>
    <cellStyle name="已访问的超链接" xfId="608" builtinId="9" hidden="1"/>
    <cellStyle name="已访问的超链接" xfId="610" builtinId="9" hidden="1"/>
    <cellStyle name="已访问的超链接" xfId="612" builtinId="9" hidden="1"/>
    <cellStyle name="已访问的超链接" xfId="614" builtinId="9" hidden="1"/>
    <cellStyle name="已访问的超链接" xfId="616" builtinId="9" hidden="1"/>
    <cellStyle name="已访问的超链接" xfId="618" builtinId="9" hidden="1"/>
    <cellStyle name="已访问的超链接" xfId="620" builtinId="9" hidden="1"/>
    <cellStyle name="已访问的超链接" xfId="622" builtinId="9" hidden="1"/>
    <cellStyle name="已访问的超链接" xfId="624" builtinId="9" hidden="1"/>
    <cellStyle name="已访问的超链接" xfId="626" builtinId="9" hidden="1"/>
    <cellStyle name="已访问的超链接" xfId="628" builtinId="9" hidden="1"/>
    <cellStyle name="已访问的超链接" xfId="630" builtinId="9" hidden="1"/>
    <cellStyle name="已访问的超链接" xfId="632" builtinId="9" hidden="1"/>
    <cellStyle name="已访问的超链接" xfId="634" builtinId="9" hidden="1"/>
    <cellStyle name="已访问的超链接" xfId="636" builtinId="9" hidden="1"/>
    <cellStyle name="已访问的超链接" xfId="638" builtinId="9" hidden="1"/>
    <cellStyle name="已访问的超链接" xfId="640" builtinId="9" hidden="1"/>
    <cellStyle name="已访问的超链接" xfId="642" builtinId="9" hidden="1"/>
    <cellStyle name="已访问的超链接" xfId="644" builtinId="9" hidden="1"/>
    <cellStyle name="已访问的超链接" xfId="646" builtinId="9" hidden="1"/>
    <cellStyle name="已访问的超链接" xfId="648" builtinId="9" hidden="1"/>
    <cellStyle name="已访问的超链接" xfId="650" builtinId="9" hidden="1"/>
    <cellStyle name="已访问的超链接" xfId="652" builtinId="9" hidden="1"/>
    <cellStyle name="已访问的超链接" xfId="654" builtinId="9" hidden="1"/>
    <cellStyle name="已访问的超链接" xfId="656" builtinId="9" hidden="1"/>
    <cellStyle name="已访问的超链接" xfId="658" builtinId="9" hidden="1"/>
    <cellStyle name="已访问的超链接" xfId="660" builtinId="9" hidden="1"/>
    <cellStyle name="已访问的超链接" xfId="662" builtinId="9" hidden="1"/>
    <cellStyle name="已访问的超链接" xfId="664" builtinId="9" hidden="1"/>
    <cellStyle name="已访问的超链接" xfId="666" builtinId="9" hidden="1"/>
    <cellStyle name="已访问的超链接" xfId="668" builtinId="9" hidden="1"/>
    <cellStyle name="已访问的超链接" xfId="670" builtinId="9" hidden="1"/>
    <cellStyle name="已访问的超链接" xfId="672" builtinId="9" hidden="1"/>
    <cellStyle name="已访问的超链接" xfId="674" builtinId="9" hidden="1"/>
    <cellStyle name="已访问的超链接" xfId="676" builtinId="9" hidden="1"/>
    <cellStyle name="已访问的超链接" xfId="678" builtinId="9" hidden="1"/>
    <cellStyle name="已访问的超链接" xfId="680" builtinId="9" hidden="1"/>
    <cellStyle name="已访问的超链接" xfId="682" builtinId="9" hidden="1"/>
    <cellStyle name="已访问的超链接" xfId="684" builtinId="9" hidden="1"/>
    <cellStyle name="已访问的超链接" xfId="686" builtinId="9" hidden="1"/>
    <cellStyle name="已访问的超链接" xfId="688" builtinId="9" hidden="1"/>
    <cellStyle name="已访问的超链接" xfId="690" builtinId="9" hidden="1"/>
    <cellStyle name="已访问的超链接" xfId="692" builtinId="9" hidden="1"/>
    <cellStyle name="已访问的超链接" xfId="694" builtinId="9" hidden="1"/>
    <cellStyle name="已访问的超链接" xfId="696" builtinId="9" hidden="1"/>
    <cellStyle name="已访问的超链接" xfId="698" builtinId="9" hidden="1"/>
    <cellStyle name="已访问的超链接" xfId="700" builtinId="9" hidden="1"/>
    <cellStyle name="已访问的超链接" xfId="702" builtinId="9" hidden="1"/>
    <cellStyle name="已访问的超链接" xfId="704" builtinId="9" hidden="1"/>
    <cellStyle name="已访问的超链接" xfId="706" builtinId="9" hidden="1"/>
    <cellStyle name="已访问的超链接" xfId="708" builtinId="9" hidden="1"/>
    <cellStyle name="已访问的超链接" xfId="710" builtinId="9" hidden="1"/>
    <cellStyle name="已访问的超链接" xfId="712" builtinId="9" hidden="1"/>
    <cellStyle name="已访问的超链接" xfId="714" builtinId="9" hidden="1"/>
    <cellStyle name="已访问的超链接" xfId="716" builtinId="9" hidden="1"/>
    <cellStyle name="已访问的超链接" xfId="718" builtinId="9" hidden="1"/>
    <cellStyle name="已访问的超链接" xfId="720" builtinId="9" hidden="1"/>
    <cellStyle name="已访问的超链接" xfId="722" builtinId="9" hidden="1"/>
    <cellStyle name="已访问的超链接" xfId="724" builtinId="9" hidden="1"/>
    <cellStyle name="已访问的超链接" xfId="726" builtinId="9" hidden="1"/>
    <cellStyle name="已访问的超链接" xfId="728" builtinId="9" hidden="1"/>
    <cellStyle name="已访问的超链接" xfId="730" builtinId="9" hidden="1"/>
    <cellStyle name="已访问的超链接" xfId="732" builtinId="9" hidden="1"/>
    <cellStyle name="已访问的超链接" xfId="734" builtinId="9" hidden="1"/>
    <cellStyle name="已访问的超链接" xfId="736" builtinId="9" hidden="1"/>
    <cellStyle name="已访问的超链接" xfId="738" builtinId="9" hidden="1"/>
    <cellStyle name="已访问的超链接" xfId="740" builtinId="9" hidden="1"/>
    <cellStyle name="已访问的超链接" xfId="742" builtinId="9" hidden="1"/>
    <cellStyle name="已访问的超链接" xfId="744" builtinId="9" hidden="1"/>
    <cellStyle name="已访问的超链接" xfId="746" builtinId="9" hidden="1"/>
    <cellStyle name="已访问的超链接" xfId="748" builtinId="9" hidden="1"/>
    <cellStyle name="已访问的超链接" xfId="750" builtinId="9" hidden="1"/>
    <cellStyle name="已访问的超链接" xfId="752" builtinId="9" hidden="1"/>
    <cellStyle name="已访问的超链接" xfId="754" builtinId="9" hidden="1"/>
    <cellStyle name="已访问的超链接" xfId="756" builtinId="9" hidden="1"/>
    <cellStyle name="已访问的超链接" xfId="758" builtinId="9" hidden="1"/>
    <cellStyle name="已访问的超链接" xfId="760" builtinId="9" hidden="1"/>
    <cellStyle name="已访问的超链接" xfId="762" builtinId="9" hidden="1"/>
    <cellStyle name="已访问的超链接" xfId="764" builtinId="9" hidden="1"/>
    <cellStyle name="已访问的超链接" xfId="766" builtinId="9" hidden="1"/>
    <cellStyle name="已访问的超链接" xfId="768" builtinId="9" hidden="1"/>
    <cellStyle name="已访问的超链接" xfId="770" builtinId="9" hidden="1"/>
    <cellStyle name="已访问的超链接" xfId="772" builtinId="9" hidden="1"/>
    <cellStyle name="已访问的超链接" xfId="774" builtinId="9" hidden="1"/>
    <cellStyle name="已访问的超链接" xfId="776" builtinId="9" hidden="1"/>
    <cellStyle name="已访问的超链接" xfId="778" builtinId="9" hidden="1"/>
    <cellStyle name="已访问的超链接" xfId="780" builtinId="9" hidden="1"/>
    <cellStyle name="已访问的超链接" xfId="782" builtinId="9" hidden="1"/>
    <cellStyle name="已访问的超链接" xfId="784" builtinId="9" hidden="1"/>
    <cellStyle name="已访问的超链接" xfId="786" builtinId="9" hidden="1"/>
    <cellStyle name="已访问的超链接" xfId="788" builtinId="9" hidden="1"/>
    <cellStyle name="已访问的超链接" xfId="790" builtinId="9" hidden="1"/>
    <cellStyle name="已访问的超链接" xfId="792" builtinId="9" hidden="1"/>
    <cellStyle name="已访问的超链接" xfId="794" builtinId="9" hidden="1"/>
    <cellStyle name="已访问的超链接" xfId="796" builtinId="9" hidden="1"/>
    <cellStyle name="已访问的超链接" xfId="798" builtinId="9" hidden="1"/>
    <cellStyle name="已访问的超链接" xfId="800" builtinId="9" hidden="1"/>
    <cellStyle name="已访问的超链接" xfId="802" builtinId="9" hidden="1"/>
    <cellStyle name="已访问的超链接" xfId="804" builtinId="9" hidden="1"/>
    <cellStyle name="已访问的超链接" xfId="806" builtinId="9" hidden="1"/>
    <cellStyle name="已访问的超链接" xfId="808" builtinId="9" hidden="1"/>
    <cellStyle name="已访问的超链接" xfId="810" builtinId="9" hidden="1"/>
    <cellStyle name="已访问的超链接" xfId="812" builtinId="9" hidden="1"/>
    <cellStyle name="已访问的超链接" xfId="814" builtinId="9" hidden="1"/>
    <cellStyle name="已访问的超链接" xfId="816" builtinId="9" hidden="1"/>
    <cellStyle name="已访问的超链接" xfId="818" builtinId="9" hidden="1"/>
    <cellStyle name="已访问的超链接" xfId="820" builtinId="9" hidden="1"/>
    <cellStyle name="已访问的超链接" xfId="822" builtinId="9" hidden="1"/>
    <cellStyle name="已访问的超链接" xfId="824" builtinId="9" hidden="1"/>
    <cellStyle name="已访问的超链接" xfId="826" builtinId="9" hidden="1"/>
    <cellStyle name="已访问的超链接" xfId="828" builtinId="9" hidden="1"/>
    <cellStyle name="已访问的超链接" xfId="830" builtinId="9" hidden="1"/>
    <cellStyle name="已访问的超链接" xfId="832" builtinId="9" hidden="1"/>
    <cellStyle name="已访问的超链接" xfId="834" builtinId="9" hidden="1"/>
    <cellStyle name="已访问的超链接" xfId="836" builtinId="9" hidden="1"/>
    <cellStyle name="已访问的超链接" xfId="838" builtinId="9" hidden="1"/>
    <cellStyle name="已访问的超链接" xfId="840" builtinId="9" hidden="1"/>
    <cellStyle name="已访问的超链接" xfId="842" builtinId="9" hidden="1"/>
    <cellStyle name="已访问的超链接" xfId="844" builtinId="9" hidden="1"/>
    <cellStyle name="已访问的超链接" xfId="846" builtinId="9" hidden="1"/>
    <cellStyle name="已访问的超链接" xfId="848" builtinId="9" hidden="1"/>
    <cellStyle name="已访问的超链接" xfId="850" builtinId="9" hidden="1"/>
    <cellStyle name="已访问的超链接" xfId="852" builtinId="9" hidden="1"/>
    <cellStyle name="已访问的超链接" xfId="854" builtinId="9" hidden="1"/>
    <cellStyle name="已访问的超链接" xfId="856" builtinId="9" hidden="1"/>
    <cellStyle name="已访问的超链接" xfId="858" builtinId="9" hidden="1"/>
    <cellStyle name="已访问的超链接" xfId="860" builtinId="9" hidden="1"/>
    <cellStyle name="已访问的超链接" xfId="862" builtinId="9" hidden="1"/>
    <cellStyle name="已访问的超链接" xfId="864" builtinId="9" hidden="1"/>
    <cellStyle name="已访问的超链接" xfId="866" builtinId="9" hidden="1"/>
    <cellStyle name="已访问的超链接" xfId="868" builtinId="9" hidden="1"/>
    <cellStyle name="已访问的超链接" xfId="870" builtinId="9" hidden="1"/>
    <cellStyle name="已访问的超链接" xfId="872" builtinId="9" hidden="1"/>
    <cellStyle name="已访问的超链接" xfId="874" builtinId="9" hidden="1"/>
    <cellStyle name="已访问的超链接" xfId="876" builtinId="9" hidden="1"/>
    <cellStyle name="已访问的超链接" xfId="878" builtinId="9" hidden="1"/>
    <cellStyle name="已访问的超链接" xfId="880" builtinId="9" hidden="1"/>
    <cellStyle name="已访问的超链接" xfId="882" builtinId="9" hidden="1"/>
    <cellStyle name="已访问的超链接" xfId="884" builtinId="9" hidden="1"/>
    <cellStyle name="已访问的超链接" xfId="886" builtinId="9" hidden="1"/>
    <cellStyle name="已访问的超链接" xfId="888" builtinId="9" hidden="1"/>
    <cellStyle name="已访问的超链接" xfId="890" builtinId="9" hidden="1"/>
    <cellStyle name="已访问的超链接" xfId="892" builtinId="9" hidden="1"/>
    <cellStyle name="已访问的超链接" xfId="894" builtinId="9" hidden="1"/>
    <cellStyle name="已访问的超链接" xfId="896" builtinId="9" hidden="1"/>
    <cellStyle name="已访问的超链接" xfId="898" builtinId="9" hidden="1"/>
    <cellStyle name="已访问的超链接" xfId="900" builtinId="9" hidden="1"/>
    <cellStyle name="已访问的超链接" xfId="902" builtinId="9" hidden="1"/>
    <cellStyle name="已访问的超链接" xfId="904" builtinId="9" hidden="1"/>
    <cellStyle name="已访问的超链接" xfId="906" builtinId="9" hidden="1"/>
    <cellStyle name="已访问的超链接" xfId="908" builtinId="9" hidden="1"/>
    <cellStyle name="已访问的超链接" xfId="910" builtinId="9" hidden="1"/>
    <cellStyle name="已访问的超链接" xfId="912" builtinId="9" hidden="1"/>
    <cellStyle name="已访问的超链接" xfId="914" builtinId="9" hidden="1"/>
    <cellStyle name="已访问的超链接" xfId="916" builtinId="9" hidden="1"/>
    <cellStyle name="已访问的超链接" xfId="918" builtinId="9" hidden="1"/>
    <cellStyle name="已访问的超链接" xfId="920" builtinId="9" hidden="1"/>
    <cellStyle name="已访问的超链接" xfId="922" builtinId="9" hidden="1"/>
    <cellStyle name="已访问的超链接" xfId="924" builtinId="9" hidden="1"/>
    <cellStyle name="已访问的超链接" xfId="926" builtinId="9" hidden="1"/>
    <cellStyle name="已访问的超链接" xfId="928" builtinId="9" hidden="1"/>
    <cellStyle name="已访问的超链接" xfId="930" builtinId="9" hidden="1"/>
    <cellStyle name="已访问的超链接" xfId="932" builtinId="9" hidden="1"/>
    <cellStyle name="已访问的超链接" xfId="934" builtinId="9" hidden="1"/>
    <cellStyle name="已访问的超链接" xfId="936" builtinId="9" hidden="1"/>
    <cellStyle name="已访问的超链接" xfId="938" builtinId="9" hidden="1"/>
    <cellStyle name="已访问的超链接" xfId="940" builtinId="9" hidden="1"/>
    <cellStyle name="已访问的超链接" xfId="942" builtinId="9" hidden="1"/>
    <cellStyle name="已访问的超链接" xfId="944" builtinId="9" hidden="1"/>
    <cellStyle name="已访问的超链接" xfId="946" builtinId="9" hidden="1"/>
    <cellStyle name="已访问的超链接" xfId="948" builtinId="9" hidden="1"/>
    <cellStyle name="已访问的超链接" xfId="950" builtinId="9" hidden="1"/>
    <cellStyle name="已访问的超链接" xfId="952" builtinId="9" hidden="1"/>
    <cellStyle name="已访问的超链接" xfId="954" builtinId="9" hidden="1"/>
    <cellStyle name="已访问的超链接" xfId="956" builtinId="9" hidden="1"/>
    <cellStyle name="已访问的超链接" xfId="958" builtinId="9" hidden="1"/>
    <cellStyle name="已访问的超链接" xfId="960" builtinId="9" hidden="1"/>
    <cellStyle name="已访问的超链接" xfId="962" builtinId="9" hidden="1"/>
    <cellStyle name="已访问的超链接" xfId="964" builtinId="9" hidden="1"/>
    <cellStyle name="已访问的超链接" xfId="966" builtinId="9" hidden="1"/>
    <cellStyle name="已访问的超链接" xfId="968" builtinId="9" hidden="1"/>
    <cellStyle name="已访问的超链接" xfId="970" builtinId="9" hidden="1"/>
    <cellStyle name="已访问的超链接" xfId="972" builtinId="9" hidden="1"/>
    <cellStyle name="已访问的超链接" xfId="974" builtinId="9" hidden="1"/>
    <cellStyle name="已访问的超链接" xfId="976" builtinId="9" hidden="1"/>
    <cellStyle name="已访问的超链接" xfId="978" builtinId="9" hidden="1"/>
    <cellStyle name="已访问的超链接" xfId="980" builtinId="9" hidden="1"/>
    <cellStyle name="已访问的超链接" xfId="982" builtinId="9" hidden="1"/>
    <cellStyle name="已访问的超链接" xfId="984" builtinId="9" hidden="1"/>
    <cellStyle name="已访问的超链接" xfId="986" builtinId="9" hidden="1"/>
    <cellStyle name="已访问的超链接" xfId="988" builtinId="9" hidden="1"/>
    <cellStyle name="已访问的超链接" xfId="990" builtinId="9" hidden="1"/>
    <cellStyle name="已访问的超链接" xfId="992" builtinId="9" hidden="1"/>
    <cellStyle name="已访问的超链接" xfId="994" builtinId="9" hidden="1"/>
  </cellStyles>
  <dxfs count="0"/>
  <tableStyles count="0" defaultTableStyle="TableStyleMedium9" defaultPivotStyle="PivotStyleMedium7"/>
  <colors>
    <mruColors>
      <color rgb="FFD88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0"/>
  <sheetViews>
    <sheetView tabSelected="1" zoomScale="67" zoomScaleNormal="86" workbookViewId="0">
      <selection activeCell="W2" sqref="W2"/>
    </sheetView>
  </sheetViews>
  <sheetFormatPr baseColWidth="10" defaultRowHeight="16" x14ac:dyDescent="0.2"/>
  <cols>
    <col min="1" max="1" width="18.83203125" customWidth="1"/>
    <col min="10" max="10" width="13.33203125" customWidth="1"/>
    <col min="14" max="14" width="20.33203125" customWidth="1"/>
    <col min="23" max="23" width="13" customWidth="1"/>
  </cols>
  <sheetData>
    <row r="1" spans="1:25" x14ac:dyDescent="0.2">
      <c r="A1" s="8" t="s">
        <v>190</v>
      </c>
      <c r="N1" s="9" t="s">
        <v>189</v>
      </c>
    </row>
    <row r="2" spans="1:25" s="7" customFormat="1" x14ac:dyDescent="0.2">
      <c r="C2" s="7" t="s">
        <v>4</v>
      </c>
      <c r="D2" s="7" t="s">
        <v>1</v>
      </c>
      <c r="E2" s="7" t="s">
        <v>2</v>
      </c>
      <c r="F2" s="7" t="s">
        <v>3</v>
      </c>
      <c r="G2" s="7" t="s">
        <v>5</v>
      </c>
      <c r="H2" s="7" t="s">
        <v>10</v>
      </c>
      <c r="J2" s="37" t="s">
        <v>192</v>
      </c>
      <c r="P2" s="7" t="s">
        <v>4</v>
      </c>
      <c r="Q2" s="7" t="s">
        <v>1</v>
      </c>
      <c r="R2" s="7" t="s">
        <v>2</v>
      </c>
      <c r="S2" s="7" t="s">
        <v>3</v>
      </c>
      <c r="T2" s="7" t="s">
        <v>5</v>
      </c>
      <c r="U2" s="7" t="s">
        <v>10</v>
      </c>
      <c r="W2" s="37" t="s">
        <v>192</v>
      </c>
    </row>
    <row r="3" spans="1:25" x14ac:dyDescent="0.2">
      <c r="A3" s="36" t="s">
        <v>237</v>
      </c>
      <c r="B3" s="7" t="s">
        <v>194</v>
      </c>
      <c r="N3" s="36" t="s">
        <v>238</v>
      </c>
      <c r="O3" s="7" t="s">
        <v>194</v>
      </c>
    </row>
    <row r="4" spans="1:25" x14ac:dyDescent="0.2">
      <c r="A4" s="2" t="s">
        <v>6</v>
      </c>
      <c r="B4" t="s">
        <v>198</v>
      </c>
      <c r="C4">
        <v>203268</v>
      </c>
      <c r="D4">
        <v>7.8E-2</v>
      </c>
      <c r="E4">
        <v>2.1000000000000001E-2</v>
      </c>
      <c r="F4">
        <v>0.438</v>
      </c>
      <c r="G4">
        <v>15842.659</v>
      </c>
      <c r="H4">
        <v>43379123</v>
      </c>
      <c r="J4">
        <f>G4-(C4*E5)</f>
        <v>6289.0630000000001</v>
      </c>
      <c r="N4" s="2" t="s">
        <v>6</v>
      </c>
      <c r="O4" t="s">
        <v>198</v>
      </c>
      <c r="P4">
        <v>203268</v>
      </c>
      <c r="Q4">
        <v>5.5E-2</v>
      </c>
      <c r="R4">
        <v>0.01</v>
      </c>
      <c r="S4">
        <v>0.82699999999999996</v>
      </c>
      <c r="T4">
        <v>11156.257</v>
      </c>
      <c r="U4">
        <v>45774529</v>
      </c>
      <c r="W4">
        <f>T4-(P4*Q5)</f>
        <v>2619.0009999999984</v>
      </c>
    </row>
    <row r="5" spans="1:25" x14ac:dyDescent="0.2">
      <c r="A5" s="2"/>
      <c r="B5" t="s">
        <v>195</v>
      </c>
      <c r="C5">
        <v>6216</v>
      </c>
      <c r="D5">
        <v>5.7000000000000002E-2</v>
      </c>
      <c r="E5">
        <v>4.7E-2</v>
      </c>
      <c r="F5">
        <v>0.10299999999999999</v>
      </c>
      <c r="G5">
        <v>354.846</v>
      </c>
      <c r="H5">
        <v>1389999</v>
      </c>
      <c r="N5" s="2"/>
      <c r="O5" t="s">
        <v>195</v>
      </c>
      <c r="P5">
        <v>9678</v>
      </c>
      <c r="Q5">
        <v>4.2000000000000003E-2</v>
      </c>
      <c r="R5">
        <v>2.8000000000000001E-2</v>
      </c>
      <c r="S5">
        <v>0.13700000000000001</v>
      </c>
      <c r="T5">
        <v>402.517</v>
      </c>
      <c r="U5">
        <v>2242887</v>
      </c>
    </row>
    <row r="6" spans="1:25" x14ac:dyDescent="0.2">
      <c r="A6" s="2" t="s">
        <v>220</v>
      </c>
      <c r="B6" t="s">
        <v>198</v>
      </c>
      <c r="C6">
        <v>74556</v>
      </c>
      <c r="D6">
        <v>3.9E-2</v>
      </c>
      <c r="E6">
        <v>3.0000000000000001E-3</v>
      </c>
      <c r="F6">
        <v>0.19400000000000001</v>
      </c>
      <c r="G6">
        <v>2918.1280000000002</v>
      </c>
      <c r="H6">
        <v>17381296</v>
      </c>
      <c r="J6" s="10">
        <v>9979.6720000000005</v>
      </c>
      <c r="N6" s="2" t="s">
        <v>220</v>
      </c>
      <c r="O6" t="s">
        <v>198</v>
      </c>
      <c r="P6">
        <v>74556</v>
      </c>
      <c r="Q6">
        <v>6.4000000000000001E-2</v>
      </c>
      <c r="R6">
        <v>8.9999999999999993E-3</v>
      </c>
      <c r="S6">
        <v>0.438</v>
      </c>
      <c r="T6">
        <v>4770.3419999999996</v>
      </c>
      <c r="U6">
        <v>16436625</v>
      </c>
      <c r="W6">
        <f>T6-(P6*R7)</f>
        <v>2384.5499999999997</v>
      </c>
    </row>
    <row r="7" spans="1:25" x14ac:dyDescent="0.2">
      <c r="A7" s="2"/>
      <c r="B7" t="s">
        <v>195</v>
      </c>
      <c r="C7">
        <v>2447</v>
      </c>
      <c r="D7">
        <v>3.4000000000000002E-2</v>
      </c>
      <c r="E7">
        <v>2.5999999999999999E-2</v>
      </c>
      <c r="F7">
        <v>5.3999999999999999E-2</v>
      </c>
      <c r="G7">
        <v>82.206999999999994</v>
      </c>
      <c r="H7">
        <v>577558</v>
      </c>
      <c r="N7" s="2"/>
      <c r="O7" t="s">
        <v>195</v>
      </c>
      <c r="P7">
        <v>2226</v>
      </c>
      <c r="Q7">
        <v>5.2999999999999999E-2</v>
      </c>
      <c r="R7">
        <v>3.2000000000000001E-2</v>
      </c>
      <c r="S7">
        <v>9.9000000000000005E-2</v>
      </c>
      <c r="T7">
        <v>118.119</v>
      </c>
      <c r="U7">
        <v>502419</v>
      </c>
    </row>
    <row r="8" spans="1:25" x14ac:dyDescent="0.2">
      <c r="A8" s="2" t="s">
        <v>12</v>
      </c>
      <c r="B8" t="s">
        <v>198</v>
      </c>
      <c r="C8">
        <v>238393</v>
      </c>
      <c r="D8">
        <v>0.08</v>
      </c>
      <c r="E8">
        <v>1.6E-2</v>
      </c>
      <c r="F8">
        <v>0.56100000000000005</v>
      </c>
      <c r="G8">
        <v>19056.717000000001</v>
      </c>
      <c r="H8">
        <v>50646751</v>
      </c>
      <c r="J8">
        <f>G8-(C8*E9)</f>
        <v>10712.962</v>
      </c>
      <c r="N8" s="2" t="s">
        <v>12</v>
      </c>
      <c r="O8" t="s">
        <v>198</v>
      </c>
      <c r="P8">
        <v>238393</v>
      </c>
      <c r="Q8">
        <v>8.4000000000000005E-2</v>
      </c>
      <c r="R8">
        <v>1.7000000000000001E-2</v>
      </c>
      <c r="S8">
        <v>2.1059999999999999</v>
      </c>
      <c r="T8">
        <v>19918.823</v>
      </c>
      <c r="U8">
        <v>50343613</v>
      </c>
      <c r="W8">
        <f>T8-(P8*Q9)</f>
        <v>7522.3870000000006</v>
      </c>
    </row>
    <row r="9" spans="1:25" x14ac:dyDescent="0.2">
      <c r="A9" s="2"/>
      <c r="B9" t="s">
        <v>195</v>
      </c>
      <c r="C9">
        <v>8188</v>
      </c>
      <c r="D9">
        <v>6.0999999999999999E-2</v>
      </c>
      <c r="E9">
        <v>3.5000000000000003E-2</v>
      </c>
      <c r="F9">
        <v>0.126</v>
      </c>
      <c r="G9">
        <v>498.72699999999998</v>
      </c>
      <c r="H9">
        <v>1814961</v>
      </c>
      <c r="N9" s="2"/>
      <c r="O9" t="s">
        <v>195</v>
      </c>
      <c r="P9">
        <v>4334</v>
      </c>
      <c r="Q9">
        <v>5.1999999999999998E-2</v>
      </c>
      <c r="R9">
        <v>4.1000000000000002E-2</v>
      </c>
      <c r="S9">
        <v>0.151</v>
      </c>
      <c r="T9">
        <v>224.91800000000001</v>
      </c>
      <c r="U9">
        <v>980838</v>
      </c>
    </row>
    <row r="10" spans="1:25" x14ac:dyDescent="0.2">
      <c r="A10" s="2" t="s">
        <v>13</v>
      </c>
      <c r="B10" t="s">
        <v>198</v>
      </c>
      <c r="C10">
        <v>241131</v>
      </c>
      <c r="D10">
        <v>0.113</v>
      </c>
      <c r="E10">
        <v>2.3E-2</v>
      </c>
      <c r="F10">
        <v>0.48199999999999998</v>
      </c>
      <c r="G10">
        <v>27277.537</v>
      </c>
      <c r="H10">
        <v>47516153</v>
      </c>
      <c r="J10">
        <f>G10-(C10*D11)</f>
        <v>10639.498</v>
      </c>
      <c r="N10" s="2" t="s">
        <v>13</v>
      </c>
      <c r="O10" t="s">
        <v>198</v>
      </c>
      <c r="P10">
        <v>241131</v>
      </c>
      <c r="Q10">
        <v>5.2999999999999999E-2</v>
      </c>
      <c r="R10">
        <v>0.01</v>
      </c>
      <c r="S10">
        <v>0.52</v>
      </c>
      <c r="T10">
        <v>12848.834000000001</v>
      </c>
      <c r="U10">
        <v>54430609</v>
      </c>
      <c r="W10">
        <f>T10-(P10*Q11)</f>
        <v>3685.8560000000016</v>
      </c>
    </row>
    <row r="11" spans="1:25" x14ac:dyDescent="0.2">
      <c r="A11" s="2"/>
      <c r="B11" t="s">
        <v>195</v>
      </c>
      <c r="C11">
        <v>6582</v>
      </c>
      <c r="D11">
        <v>6.9000000000000006E-2</v>
      </c>
      <c r="E11">
        <v>4.2999999999999997E-2</v>
      </c>
      <c r="F11">
        <v>0.14199999999999999</v>
      </c>
      <c r="G11">
        <v>456.25400000000002</v>
      </c>
      <c r="H11">
        <v>1431201</v>
      </c>
      <c r="N11" s="2"/>
      <c r="O11" t="s">
        <v>195</v>
      </c>
      <c r="P11">
        <v>8135</v>
      </c>
      <c r="Q11">
        <v>3.7999999999999999E-2</v>
      </c>
      <c r="R11">
        <v>1.6E-2</v>
      </c>
      <c r="S11">
        <v>6.2E-2</v>
      </c>
      <c r="T11">
        <v>311.36599999999999</v>
      </c>
      <c r="U11">
        <v>1899680</v>
      </c>
    </row>
    <row r="12" spans="1:25" x14ac:dyDescent="0.2">
      <c r="A12" s="2" t="s">
        <v>221</v>
      </c>
      <c r="B12" t="s">
        <v>198</v>
      </c>
      <c r="C12">
        <v>143146</v>
      </c>
      <c r="D12">
        <v>0.17399999999999999</v>
      </c>
      <c r="E12">
        <v>1.4E-2</v>
      </c>
      <c r="F12">
        <v>0.54900000000000004</v>
      </c>
      <c r="G12">
        <v>24907.471000000001</v>
      </c>
      <c r="H12">
        <v>24907975</v>
      </c>
      <c r="J12">
        <f>G12-(C12*D13)</f>
        <v>7443.6590000000033</v>
      </c>
      <c r="N12" s="2" t="s">
        <v>221</v>
      </c>
      <c r="O12" t="s">
        <v>198</v>
      </c>
      <c r="P12">
        <v>143146</v>
      </c>
      <c r="Q12">
        <v>6.5000000000000002E-2</v>
      </c>
      <c r="R12">
        <v>0.01</v>
      </c>
      <c r="S12">
        <v>0.52600000000000002</v>
      </c>
      <c r="T12">
        <v>9313.77</v>
      </c>
      <c r="U12">
        <v>31476540</v>
      </c>
      <c r="W12">
        <f>T12-(P12*R13)</f>
        <v>3731.076</v>
      </c>
    </row>
    <row r="13" spans="1:25" x14ac:dyDescent="0.2">
      <c r="A13" s="2"/>
      <c r="B13" t="s">
        <v>195</v>
      </c>
      <c r="C13">
        <v>3382</v>
      </c>
      <c r="D13">
        <v>0.122</v>
      </c>
      <c r="E13">
        <v>5.6000000000000001E-2</v>
      </c>
      <c r="F13">
        <v>0.20200000000000001</v>
      </c>
      <c r="G13">
        <v>413.68</v>
      </c>
      <c r="H13">
        <v>651919</v>
      </c>
      <c r="N13" s="2"/>
      <c r="O13" t="s">
        <v>195</v>
      </c>
      <c r="P13">
        <v>5708</v>
      </c>
      <c r="Q13">
        <v>0.06</v>
      </c>
      <c r="R13">
        <v>3.9E-2</v>
      </c>
      <c r="S13">
        <v>0.112</v>
      </c>
      <c r="T13">
        <v>343.60300000000001</v>
      </c>
      <c r="U13">
        <v>1267346</v>
      </c>
    </row>
    <row r="14" spans="1:25" x14ac:dyDescent="0.2">
      <c r="A14" s="2" t="s">
        <v>222</v>
      </c>
      <c r="B14" t="s">
        <v>198</v>
      </c>
      <c r="C14">
        <v>210603</v>
      </c>
      <c r="D14">
        <v>0.111</v>
      </c>
      <c r="E14">
        <v>1.2E-2</v>
      </c>
      <c r="F14">
        <v>0.63600000000000001</v>
      </c>
      <c r="G14">
        <v>23433.494999999999</v>
      </c>
      <c r="H14">
        <v>41708747</v>
      </c>
      <c r="J14">
        <f>G14-(C14*D15)</f>
        <v>7848.8729999999996</v>
      </c>
      <c r="N14" s="2" t="s">
        <v>222</v>
      </c>
      <c r="O14" t="s">
        <v>198</v>
      </c>
      <c r="P14">
        <v>210603</v>
      </c>
      <c r="Q14">
        <v>5.7000000000000002E-2</v>
      </c>
      <c r="R14">
        <v>0.01</v>
      </c>
      <c r="S14">
        <v>0.77300000000000002</v>
      </c>
      <c r="T14">
        <v>12063.298000000001</v>
      </c>
      <c r="U14">
        <v>47141205</v>
      </c>
      <c r="W14">
        <f>T14-(P14*R15)</f>
        <v>6166.4140000000007</v>
      </c>
    </row>
    <row r="15" spans="1:25" x14ac:dyDescent="0.2">
      <c r="A15" s="2"/>
      <c r="B15" t="s">
        <v>195</v>
      </c>
      <c r="C15">
        <v>6646</v>
      </c>
      <c r="D15">
        <v>7.3999999999999996E-2</v>
      </c>
      <c r="E15">
        <v>2.5000000000000001E-2</v>
      </c>
      <c r="F15">
        <v>0.128</v>
      </c>
      <c r="G15">
        <v>489.69600000000003</v>
      </c>
      <c r="H15">
        <v>1431677</v>
      </c>
      <c r="N15" s="2"/>
      <c r="O15" t="s">
        <v>195</v>
      </c>
      <c r="P15">
        <v>4388</v>
      </c>
      <c r="Q15">
        <v>4.9000000000000002E-2</v>
      </c>
      <c r="R15">
        <v>2.8000000000000001E-2</v>
      </c>
      <c r="S15">
        <v>0.106</v>
      </c>
      <c r="T15">
        <v>213.75200000000001</v>
      </c>
      <c r="U15">
        <v>1000521</v>
      </c>
    </row>
    <row r="16" spans="1:25" x14ac:dyDescent="0.2">
      <c r="A16" s="2" t="s">
        <v>223</v>
      </c>
      <c r="B16" t="s">
        <v>198</v>
      </c>
      <c r="C16">
        <v>230853</v>
      </c>
      <c r="D16">
        <v>0.108</v>
      </c>
      <c r="E16">
        <v>9.0999999999999998E-2</v>
      </c>
      <c r="F16">
        <v>0.22600000000000001</v>
      </c>
      <c r="G16">
        <f>C16*D16</f>
        <v>24932.124</v>
      </c>
      <c r="H16">
        <v>44302626</v>
      </c>
      <c r="J16">
        <f>G16-(C16*D17)</f>
        <v>11080.944</v>
      </c>
      <c r="N16" s="2" t="s">
        <v>223</v>
      </c>
      <c r="O16" t="s">
        <v>198</v>
      </c>
      <c r="P16">
        <v>230853</v>
      </c>
      <c r="Q16">
        <v>6.5000000000000002E-2</v>
      </c>
      <c r="R16">
        <v>0.01</v>
      </c>
      <c r="S16">
        <v>0.52600000000000002</v>
      </c>
      <c r="T16">
        <f>P16*Q16</f>
        <v>15005.445</v>
      </c>
      <c r="U16">
        <v>49920022</v>
      </c>
      <c r="W16">
        <f>T16-(P16*R17)</f>
        <v>3693.6479999999992</v>
      </c>
      <c r="Y16" s="2"/>
    </row>
    <row r="17" spans="1:38" x14ac:dyDescent="0.2">
      <c r="A17" s="2"/>
      <c r="B17" t="s">
        <v>195</v>
      </c>
      <c r="C17">
        <v>5708</v>
      </c>
      <c r="D17">
        <v>0.06</v>
      </c>
      <c r="E17">
        <v>3.9E-2</v>
      </c>
      <c r="F17">
        <v>0.112</v>
      </c>
      <c r="G17">
        <v>343.60300000000001</v>
      </c>
      <c r="H17">
        <v>117634</v>
      </c>
      <c r="N17" s="2"/>
      <c r="O17" t="s">
        <v>195</v>
      </c>
      <c r="P17">
        <v>5708</v>
      </c>
      <c r="Q17">
        <v>0.06</v>
      </c>
      <c r="R17">
        <v>4.9000000000000002E-2</v>
      </c>
      <c r="S17">
        <v>0.112</v>
      </c>
      <c r="T17">
        <v>343.60300000000001</v>
      </c>
      <c r="U17">
        <v>1203021</v>
      </c>
      <c r="Y17" s="2"/>
    </row>
    <row r="18" spans="1:38" x14ac:dyDescent="0.2">
      <c r="A18" s="2" t="s">
        <v>224</v>
      </c>
      <c r="B18" t="s">
        <v>198</v>
      </c>
      <c r="C18">
        <v>207582</v>
      </c>
      <c r="D18">
        <v>0.06</v>
      </c>
      <c r="E18">
        <v>0.01</v>
      </c>
      <c r="F18">
        <v>0.77300000000000002</v>
      </c>
      <c r="G18">
        <f>C18*D18</f>
        <v>12454.92</v>
      </c>
      <c r="H18">
        <v>28770982</v>
      </c>
      <c r="J18">
        <f>G18-(C18*E19)</f>
        <v>9341.19</v>
      </c>
      <c r="N18" s="2" t="s">
        <v>224</v>
      </c>
      <c r="O18" t="s">
        <v>198</v>
      </c>
      <c r="P18">
        <v>207582</v>
      </c>
      <c r="Q18">
        <v>5.7000000000000002E-2</v>
      </c>
      <c r="R18">
        <v>0.01</v>
      </c>
      <c r="S18">
        <v>0.77300000000000002</v>
      </c>
      <c r="T18">
        <f>P18*Q18</f>
        <v>11832.174000000001</v>
      </c>
      <c r="U18">
        <v>39084341</v>
      </c>
      <c r="W18">
        <f>T18-(P18*R19)</f>
        <v>3736.4760000000006</v>
      </c>
      <c r="Y18" s="2"/>
    </row>
    <row r="19" spans="1:38" x14ac:dyDescent="0.2">
      <c r="A19" s="2"/>
      <c r="B19" t="s">
        <v>195</v>
      </c>
      <c r="C19">
        <v>4388</v>
      </c>
      <c r="D19">
        <v>4.9000000000000002E-2</v>
      </c>
      <c r="E19">
        <v>1.4999999999999999E-2</v>
      </c>
      <c r="F19">
        <v>0.106</v>
      </c>
      <c r="G19">
        <v>213.75200000000001</v>
      </c>
      <c r="H19">
        <v>108702</v>
      </c>
      <c r="N19" s="2"/>
      <c r="O19" t="s">
        <v>195</v>
      </c>
      <c r="P19">
        <v>4388</v>
      </c>
      <c r="Q19">
        <v>4.9000000000000002E-2</v>
      </c>
      <c r="R19">
        <v>3.9E-2</v>
      </c>
      <c r="S19">
        <v>0.106</v>
      </c>
      <c r="T19">
        <v>213.75200000000001</v>
      </c>
      <c r="U19">
        <v>1039883</v>
      </c>
      <c r="Y19" s="2"/>
    </row>
    <row r="20" spans="1:38" x14ac:dyDescent="0.2">
      <c r="A20" t="s">
        <v>199</v>
      </c>
      <c r="J20" s="3"/>
      <c r="N20" t="s">
        <v>199</v>
      </c>
      <c r="W20" s="3">
        <f>AVERAGE(W4:W10,W12,W14)</f>
        <v>4351.547333333333</v>
      </c>
    </row>
    <row r="21" spans="1:38" x14ac:dyDescent="0.2">
      <c r="A21" s="25"/>
      <c r="J21" s="3"/>
    </row>
    <row r="22" spans="1:38" x14ac:dyDescent="0.2">
      <c r="A22" s="36" t="s">
        <v>233</v>
      </c>
      <c r="B22" s="25" t="s">
        <v>232</v>
      </c>
      <c r="N22" s="36" t="s">
        <v>234</v>
      </c>
      <c r="O22" s="7" t="s">
        <v>194</v>
      </c>
    </row>
    <row r="23" spans="1:38" x14ac:dyDescent="0.2">
      <c r="A23" s="2" t="s">
        <v>9</v>
      </c>
      <c r="B23" t="s">
        <v>198</v>
      </c>
      <c r="C23">
        <v>291952</v>
      </c>
      <c r="D23">
        <v>0.13200000000000001</v>
      </c>
      <c r="E23">
        <v>2.1000000000000001E-2</v>
      </c>
      <c r="F23">
        <v>0.621</v>
      </c>
      <c r="G23">
        <v>38665.498</v>
      </c>
      <c r="H23">
        <v>55407296</v>
      </c>
      <c r="J23">
        <f>G23-(C23*D24)</f>
        <v>10930.058000000001</v>
      </c>
      <c r="N23" s="2" t="s">
        <v>9</v>
      </c>
      <c r="O23" t="s">
        <v>198</v>
      </c>
      <c r="P23">
        <v>291952</v>
      </c>
      <c r="Q23">
        <v>4.8000000000000001E-2</v>
      </c>
      <c r="R23">
        <v>0.01</v>
      </c>
      <c r="S23">
        <v>0.28599999999999998</v>
      </c>
      <c r="T23">
        <v>14115.022999999999</v>
      </c>
      <c r="U23">
        <v>66642049</v>
      </c>
      <c r="W23">
        <f>T23-(P23*Q24)</f>
        <v>2436.9429999999993</v>
      </c>
    </row>
    <row r="24" spans="1:38" x14ac:dyDescent="0.2">
      <c r="A24" s="2"/>
      <c r="B24" t="s">
        <v>195</v>
      </c>
      <c r="C24">
        <v>13771</v>
      </c>
      <c r="D24">
        <v>9.5000000000000001E-2</v>
      </c>
      <c r="E24">
        <v>0.06</v>
      </c>
      <c r="F24">
        <v>0.23599999999999999</v>
      </c>
      <c r="G24">
        <f>C24*D24</f>
        <v>1308.2450000000001</v>
      </c>
      <c r="H24">
        <v>2885429</v>
      </c>
      <c r="N24" s="2"/>
      <c r="O24" t="s">
        <v>195</v>
      </c>
      <c r="P24">
        <v>6601</v>
      </c>
      <c r="Q24">
        <v>0.04</v>
      </c>
      <c r="R24">
        <v>1.9E-2</v>
      </c>
      <c r="S24">
        <v>0.08</v>
      </c>
      <c r="T24">
        <v>264.49799999999999</v>
      </c>
      <c r="U24">
        <v>1535142</v>
      </c>
    </row>
    <row r="25" spans="1:38" x14ac:dyDescent="0.2">
      <c r="A25" s="2" t="s">
        <v>6</v>
      </c>
      <c r="B25" t="s">
        <v>198</v>
      </c>
      <c r="C25">
        <v>179820</v>
      </c>
      <c r="D25">
        <v>0.106</v>
      </c>
      <c r="E25">
        <v>0.01</v>
      </c>
      <c r="F25">
        <v>0.51400000000000001</v>
      </c>
      <c r="G25">
        <v>19143.949000000001</v>
      </c>
      <c r="H25">
        <v>35992621</v>
      </c>
      <c r="J25">
        <f>G25-(C25*D26)</f>
        <v>7096.009</v>
      </c>
      <c r="N25" s="2" t="s">
        <v>6</v>
      </c>
      <c r="O25" t="s">
        <v>198</v>
      </c>
      <c r="P25">
        <v>179820</v>
      </c>
      <c r="Q25">
        <v>3.7999999999999999E-2</v>
      </c>
      <c r="R25">
        <v>7.0000000000000001E-3</v>
      </c>
      <c r="S25">
        <v>0.52600000000000002</v>
      </c>
      <c r="T25">
        <v>6889.8389999999999</v>
      </c>
      <c r="U25">
        <v>42007724</v>
      </c>
      <c r="W25">
        <f>T25-(P25*R26)</f>
        <v>3473.259</v>
      </c>
    </row>
    <row r="26" spans="1:38" x14ac:dyDescent="0.2">
      <c r="A26" s="2"/>
      <c r="B26" t="s">
        <v>195</v>
      </c>
      <c r="C26">
        <v>5904</v>
      </c>
      <c r="D26">
        <v>6.7000000000000004E-2</v>
      </c>
      <c r="E26">
        <v>1.9E-2</v>
      </c>
      <c r="F26">
        <v>0.17899999999999999</v>
      </c>
      <c r="G26">
        <v>395.17700000000002</v>
      </c>
      <c r="H26">
        <v>1292414</v>
      </c>
      <c r="N26" s="2"/>
      <c r="O26" t="s">
        <v>195</v>
      </c>
      <c r="P26">
        <v>17480</v>
      </c>
      <c r="Q26">
        <v>3.4000000000000002E-2</v>
      </c>
      <c r="R26">
        <v>1.9E-2</v>
      </c>
      <c r="S26">
        <v>4.7E-2</v>
      </c>
      <c r="T26">
        <v>598.38400000000001</v>
      </c>
      <c r="U26">
        <v>4120022</v>
      </c>
    </row>
    <row r="27" spans="1:38" x14ac:dyDescent="0.2">
      <c r="A27" s="2" t="s">
        <v>14</v>
      </c>
      <c r="B27" t="s">
        <v>198</v>
      </c>
      <c r="C27">
        <v>248096</v>
      </c>
      <c r="D27">
        <v>0.106</v>
      </c>
      <c r="E27">
        <v>1.4E-2</v>
      </c>
      <c r="F27">
        <v>1.1060000000000001</v>
      </c>
      <c r="G27">
        <v>26386.575000000001</v>
      </c>
      <c r="H27">
        <v>50175273</v>
      </c>
      <c r="J27">
        <f>G27-(C27*D28)</f>
        <v>11004.623000000001</v>
      </c>
      <c r="N27" s="2" t="s">
        <v>14</v>
      </c>
      <c r="O27" t="s">
        <v>198</v>
      </c>
      <c r="P27">
        <v>248096</v>
      </c>
      <c r="Q27">
        <v>5.2999999999999999E-2</v>
      </c>
      <c r="R27">
        <v>1.2E-2</v>
      </c>
      <c r="S27">
        <v>0.71599999999999997</v>
      </c>
      <c r="T27">
        <v>13166.040999999999</v>
      </c>
      <c r="U27">
        <v>56066164</v>
      </c>
      <c r="W27">
        <f>T27-(P27*Q28)</f>
        <v>3738.393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8" x14ac:dyDescent="0.2">
      <c r="A28" s="2"/>
      <c r="B28" t="s">
        <v>195</v>
      </c>
      <c r="C28">
        <v>8407</v>
      </c>
      <c r="D28">
        <v>6.2E-2</v>
      </c>
      <c r="E28">
        <v>2.8000000000000001E-2</v>
      </c>
      <c r="F28">
        <v>0.13700000000000001</v>
      </c>
      <c r="G28">
        <v>524.83500000000004</v>
      </c>
      <c r="H28">
        <v>1857520</v>
      </c>
      <c r="N28" s="2"/>
      <c r="O28" t="s">
        <v>195</v>
      </c>
      <c r="P28">
        <v>7317</v>
      </c>
      <c r="Q28">
        <v>3.7999999999999999E-2</v>
      </c>
      <c r="R28">
        <v>2.5999999999999999E-2</v>
      </c>
      <c r="S28">
        <v>0.121</v>
      </c>
      <c r="T28">
        <v>280.839</v>
      </c>
      <c r="U28">
        <v>1708177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8" x14ac:dyDescent="0.2">
      <c r="A29" s="2" t="s">
        <v>11</v>
      </c>
      <c r="B29" t="s">
        <v>198</v>
      </c>
      <c r="C29">
        <v>254954</v>
      </c>
      <c r="D29">
        <v>0.13100000000000001</v>
      </c>
      <c r="E29">
        <v>0.01</v>
      </c>
      <c r="F29">
        <v>0.40699999999999997</v>
      </c>
      <c r="G29">
        <v>33351.633999999998</v>
      </c>
      <c r="H29">
        <v>48673467</v>
      </c>
      <c r="J29">
        <f>G29-(C29*D30)</f>
        <v>11680.543999999998</v>
      </c>
      <c r="N29" s="2" t="s">
        <v>11</v>
      </c>
      <c r="O29" t="s">
        <v>198</v>
      </c>
      <c r="P29">
        <v>254954</v>
      </c>
      <c r="Q29">
        <v>5.3999999999999999E-2</v>
      </c>
      <c r="R29">
        <v>8.9999999999999993E-3</v>
      </c>
      <c r="S29">
        <v>0.45200000000000001</v>
      </c>
      <c r="T29">
        <v>13763.289000000001</v>
      </c>
      <c r="U29">
        <v>57491788</v>
      </c>
      <c r="W29">
        <f>T29-(P29*Q30)</f>
        <v>3820.0830000000005</v>
      </c>
      <c r="X29" s="21"/>
      <c r="Y29" s="34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14"/>
      <c r="AK29" s="21"/>
      <c r="AL29" s="21"/>
    </row>
    <row r="30" spans="1:38" x14ac:dyDescent="0.2">
      <c r="A30" s="2"/>
      <c r="B30" t="s">
        <v>195</v>
      </c>
      <c r="C30">
        <v>6869</v>
      </c>
      <c r="D30">
        <v>8.5000000000000006E-2</v>
      </c>
      <c r="E30">
        <v>3.9E-2</v>
      </c>
      <c r="F30">
        <v>0.14399999999999999</v>
      </c>
      <c r="G30">
        <v>581.78099999999995</v>
      </c>
      <c r="H30">
        <v>1443062</v>
      </c>
      <c r="N30" s="2"/>
      <c r="O30" t="s">
        <v>195</v>
      </c>
      <c r="P30">
        <v>3364</v>
      </c>
      <c r="Q30">
        <v>3.9E-2</v>
      </c>
      <c r="R30">
        <v>1.4E-2</v>
      </c>
      <c r="S30">
        <v>6.4000000000000001E-2</v>
      </c>
      <c r="T30">
        <v>132.73099999999999</v>
      </c>
      <c r="U30">
        <v>783458</v>
      </c>
      <c r="X30" s="21"/>
      <c r="Y30" s="34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14"/>
      <c r="AK30" s="21"/>
      <c r="AL30" s="21"/>
    </row>
    <row r="31" spans="1:38" x14ac:dyDescent="0.2">
      <c r="A31" s="2" t="s">
        <v>8</v>
      </c>
      <c r="B31" t="s">
        <v>198</v>
      </c>
      <c r="C31">
        <v>135478</v>
      </c>
      <c r="D31">
        <v>0.23200000000000001</v>
      </c>
      <c r="E31">
        <v>6.8000000000000005E-2</v>
      </c>
      <c r="F31">
        <v>0.88800000000000001</v>
      </c>
      <c r="G31">
        <v>31447.302</v>
      </c>
      <c r="H31">
        <v>20633439</v>
      </c>
      <c r="J31">
        <f>G31-(C31*D32)</f>
        <v>6112.9160000000011</v>
      </c>
      <c r="N31" s="2" t="s">
        <v>8</v>
      </c>
      <c r="O31" t="s">
        <v>198</v>
      </c>
      <c r="P31">
        <v>190457</v>
      </c>
      <c r="Q31">
        <v>5.8000000000000003E-2</v>
      </c>
      <c r="R31">
        <v>1.2E-2</v>
      </c>
      <c r="S31">
        <v>0.53700000000000003</v>
      </c>
      <c r="T31">
        <v>10989.725</v>
      </c>
      <c r="U31">
        <v>42587518</v>
      </c>
      <c r="W31">
        <f>T31-(P31*R32)</f>
        <v>4514.1869999999999</v>
      </c>
      <c r="X31" s="21"/>
      <c r="Y31" s="34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14"/>
      <c r="AK31" s="21"/>
      <c r="AL31" s="21"/>
    </row>
    <row r="32" spans="1:38" x14ac:dyDescent="0.2">
      <c r="A32" s="2"/>
      <c r="B32" t="s">
        <v>195</v>
      </c>
      <c r="C32">
        <v>10558</v>
      </c>
      <c r="D32">
        <v>0.187</v>
      </c>
      <c r="E32">
        <v>6.6000000000000003E-2</v>
      </c>
      <c r="F32">
        <v>0.317</v>
      </c>
      <c r="G32">
        <v>1976.72</v>
      </c>
      <c r="H32">
        <v>1765582</v>
      </c>
      <c r="N32" s="2"/>
      <c r="O32" t="s">
        <v>195</v>
      </c>
      <c r="P32">
        <v>8770</v>
      </c>
      <c r="Q32">
        <v>5.0999999999999997E-2</v>
      </c>
      <c r="R32">
        <v>3.4000000000000002E-2</v>
      </c>
      <c r="S32">
        <v>8.2000000000000003E-2</v>
      </c>
      <c r="T32">
        <v>447.08</v>
      </c>
      <c r="U32">
        <v>1989017</v>
      </c>
      <c r="X32" s="21"/>
      <c r="Y32" s="34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19"/>
      <c r="AK32" s="21"/>
      <c r="AL32" s="21"/>
    </row>
    <row r="33" spans="1:38" x14ac:dyDescent="0.2">
      <c r="A33" s="2" t="s">
        <v>12</v>
      </c>
      <c r="B33" t="s">
        <v>198</v>
      </c>
      <c r="C33">
        <v>256558</v>
      </c>
      <c r="D33">
        <v>0.106</v>
      </c>
      <c r="E33">
        <v>1.9E-2</v>
      </c>
      <c r="F33">
        <v>0.35699999999999998</v>
      </c>
      <c r="G33">
        <v>27181.526999999998</v>
      </c>
      <c r="H33">
        <v>51530546</v>
      </c>
      <c r="J33">
        <f>G33-(C33*D34)</f>
        <v>7170.002999999997</v>
      </c>
      <c r="N33" s="2" t="s">
        <v>12</v>
      </c>
      <c r="O33" t="s">
        <v>198</v>
      </c>
      <c r="P33">
        <v>256558</v>
      </c>
      <c r="Q33">
        <v>3.5999999999999997E-2</v>
      </c>
      <c r="R33">
        <v>8.9999999999999993E-3</v>
      </c>
      <c r="S33">
        <v>0.45700000000000002</v>
      </c>
      <c r="T33">
        <v>9342.9040000000005</v>
      </c>
      <c r="U33">
        <v>60194370</v>
      </c>
      <c r="W33">
        <f>T33-(P33*R34)</f>
        <v>4981.4180000000006</v>
      </c>
      <c r="X33" s="21"/>
      <c r="Y33" s="34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35"/>
      <c r="AK33" s="21"/>
      <c r="AL33" s="21"/>
    </row>
    <row r="34" spans="1:38" x14ac:dyDescent="0.2">
      <c r="A34" s="2"/>
      <c r="B34" t="s">
        <v>195</v>
      </c>
      <c r="C34">
        <v>14664</v>
      </c>
      <c r="D34">
        <v>7.8E-2</v>
      </c>
      <c r="E34">
        <v>3.6999999999999998E-2</v>
      </c>
      <c r="F34">
        <v>0.13500000000000001</v>
      </c>
      <c r="G34">
        <v>1141.5530000000001</v>
      </c>
      <c r="H34">
        <v>3127358</v>
      </c>
      <c r="N34" s="2"/>
      <c r="O34" t="s">
        <v>195</v>
      </c>
      <c r="P34">
        <v>5759</v>
      </c>
      <c r="Q34">
        <v>3.3000000000000002E-2</v>
      </c>
      <c r="R34">
        <v>1.7000000000000001E-2</v>
      </c>
      <c r="S34">
        <v>6.4000000000000001E-2</v>
      </c>
      <c r="T34">
        <v>188.965</v>
      </c>
      <c r="U34">
        <v>1361758</v>
      </c>
      <c r="X34" s="21"/>
      <c r="Y34" s="34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19"/>
      <c r="AK34" s="21"/>
      <c r="AL34" s="21"/>
    </row>
    <row r="35" spans="1:38" x14ac:dyDescent="0.2">
      <c r="A35" s="2" t="s">
        <v>6</v>
      </c>
      <c r="B35" t="s">
        <v>198</v>
      </c>
      <c r="C35">
        <v>146201</v>
      </c>
      <c r="D35">
        <v>0.17499999999999999</v>
      </c>
      <c r="E35">
        <v>1.7000000000000001E-2</v>
      </c>
      <c r="F35">
        <v>0.88800000000000001</v>
      </c>
      <c r="G35">
        <v>25646.187000000002</v>
      </c>
      <c r="H35">
        <v>25393007</v>
      </c>
      <c r="J35">
        <f>G35-(C35*D36)</f>
        <v>9856.4790000000012</v>
      </c>
      <c r="N35" s="2" t="s">
        <v>6</v>
      </c>
      <c r="O35" t="s">
        <v>198</v>
      </c>
      <c r="P35">
        <v>146201</v>
      </c>
      <c r="Q35">
        <v>4.3999999999999997E-2</v>
      </c>
      <c r="R35">
        <v>8.9999999999999993E-3</v>
      </c>
      <c r="S35">
        <v>0.69099999999999995</v>
      </c>
      <c r="T35">
        <v>6419.2659999999996</v>
      </c>
      <c r="U35">
        <v>33716254</v>
      </c>
      <c r="W35">
        <f>T35-(P35*R36)</f>
        <v>3056.6429999999996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x14ac:dyDescent="0.2">
      <c r="A36" s="2"/>
      <c r="B36" t="s">
        <v>195</v>
      </c>
      <c r="C36">
        <v>9334</v>
      </c>
      <c r="D36">
        <v>0.108</v>
      </c>
      <c r="E36">
        <v>4.2999999999999997E-2</v>
      </c>
      <c r="F36">
        <v>0.27300000000000002</v>
      </c>
      <c r="G36">
        <v>1009.5839999999999</v>
      </c>
      <c r="H36">
        <v>1861594</v>
      </c>
      <c r="N36" s="2"/>
      <c r="O36" t="s">
        <v>195</v>
      </c>
      <c r="P36">
        <v>6486</v>
      </c>
      <c r="Q36">
        <v>0.03</v>
      </c>
      <c r="R36">
        <v>2.3E-2</v>
      </c>
      <c r="S36">
        <v>5.8000000000000003E-2</v>
      </c>
      <c r="T36">
        <v>196.23099999999999</v>
      </c>
      <c r="U36">
        <v>1542670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x14ac:dyDescent="0.2">
      <c r="A37" s="2" t="s">
        <v>14</v>
      </c>
      <c r="B37" t="s">
        <v>198</v>
      </c>
      <c r="C37">
        <v>252128</v>
      </c>
      <c r="D37">
        <v>0.13400000000000001</v>
      </c>
      <c r="E37">
        <v>1.7000000000000001E-2</v>
      </c>
      <c r="F37">
        <v>0.69899999999999995</v>
      </c>
      <c r="G37">
        <v>33685.178</v>
      </c>
      <c r="H37">
        <v>47566055</v>
      </c>
      <c r="J37">
        <f>G37-(C37*D38)</f>
        <v>5194.7139999999999</v>
      </c>
      <c r="N37" s="2" t="s">
        <v>14</v>
      </c>
      <c r="O37" t="s">
        <v>198</v>
      </c>
      <c r="P37">
        <v>252128</v>
      </c>
      <c r="Q37">
        <v>4.7E-2</v>
      </c>
      <c r="R37">
        <v>7.0000000000000001E-3</v>
      </c>
      <c r="S37">
        <v>0.753</v>
      </c>
      <c r="T37">
        <v>11871.335999999999</v>
      </c>
      <c r="U37">
        <v>57723286</v>
      </c>
      <c r="W37">
        <f>T37-(P37*R38)</f>
        <v>6576.6479999999992</v>
      </c>
    </row>
    <row r="38" spans="1:38" x14ac:dyDescent="0.2">
      <c r="A38" s="2"/>
      <c r="B38" t="s">
        <v>195</v>
      </c>
      <c r="C38">
        <v>9423</v>
      </c>
      <c r="D38">
        <v>0.113</v>
      </c>
      <c r="E38">
        <v>4.1000000000000002E-2</v>
      </c>
      <c r="F38">
        <v>0.20499999999999999</v>
      </c>
      <c r="G38">
        <v>1066.144</v>
      </c>
      <c r="H38">
        <v>1854953</v>
      </c>
      <c r="N38" s="2"/>
      <c r="O38" t="s">
        <v>195</v>
      </c>
      <c r="P38">
        <v>8465</v>
      </c>
      <c r="Q38">
        <v>0.04</v>
      </c>
      <c r="R38">
        <v>2.1000000000000001E-2</v>
      </c>
      <c r="S38">
        <v>8.7999999999999995E-2</v>
      </c>
      <c r="T38">
        <v>337.78300000000002</v>
      </c>
      <c r="U38">
        <v>1969347</v>
      </c>
    </row>
    <row r="39" spans="1:38" x14ac:dyDescent="0.2">
      <c r="A39" t="s">
        <v>199</v>
      </c>
      <c r="J39" s="4">
        <f>AVERAGE(J35:J37)</f>
        <v>7525.5965000000006</v>
      </c>
      <c r="N39" t="s">
        <v>199</v>
      </c>
      <c r="W39" s="4">
        <f>AVERAGE(W23:W33,W35:W37)</f>
        <v>4074.6967500000001</v>
      </c>
    </row>
    <row r="40" spans="1:38" x14ac:dyDescent="0.2">
      <c r="A40" s="2"/>
      <c r="J40" s="4"/>
      <c r="W40" s="4"/>
    </row>
    <row r="41" spans="1:38" x14ac:dyDescent="0.2">
      <c r="A41" s="36" t="s">
        <v>239</v>
      </c>
      <c r="B41" s="7" t="s">
        <v>194</v>
      </c>
      <c r="N41" s="36" t="s">
        <v>240</v>
      </c>
      <c r="O41" s="7" t="s">
        <v>194</v>
      </c>
    </row>
    <row r="42" spans="1:38" x14ac:dyDescent="0.2">
      <c r="A42" s="2" t="s">
        <v>6</v>
      </c>
      <c r="B42" t="s">
        <v>198</v>
      </c>
      <c r="C42">
        <v>285928</v>
      </c>
      <c r="D42">
        <v>0.16700000000000001</v>
      </c>
      <c r="E42">
        <v>3.2000000000000001E-2</v>
      </c>
      <c r="F42">
        <v>0.47199999999999998</v>
      </c>
      <c r="G42">
        <v>47651.510999999999</v>
      </c>
      <c r="H42">
        <v>50118670</v>
      </c>
      <c r="J42">
        <f>G42-(C42*D43)</f>
        <v>15055.718999999997</v>
      </c>
      <c r="L42" s="14"/>
      <c r="N42" s="2" t="s">
        <v>6</v>
      </c>
      <c r="O42" t="s">
        <v>198</v>
      </c>
      <c r="P42">
        <v>285928</v>
      </c>
      <c r="Q42">
        <v>6.4000000000000001E-2</v>
      </c>
      <c r="R42">
        <v>1.2E-2</v>
      </c>
      <c r="S42">
        <v>0.82699999999999996</v>
      </c>
      <c r="T42">
        <v>18191.838</v>
      </c>
      <c r="U42">
        <v>63057265</v>
      </c>
      <c r="W42">
        <f>T42-(P42*R43)</f>
        <v>7612.5020000000004</v>
      </c>
      <c r="Y42" s="2"/>
    </row>
    <row r="43" spans="1:38" x14ac:dyDescent="0.2">
      <c r="A43" s="2"/>
      <c r="B43" t="s">
        <v>195</v>
      </c>
      <c r="C43">
        <v>3739</v>
      </c>
      <c r="D43">
        <v>0.114</v>
      </c>
      <c r="E43">
        <v>8.7999999999999995E-2</v>
      </c>
      <c r="F43">
        <v>0.14199999999999999</v>
      </c>
      <c r="G43">
        <v>425.28</v>
      </c>
      <c r="H43">
        <v>733901</v>
      </c>
      <c r="L43" s="14"/>
      <c r="N43" s="2"/>
      <c r="O43" t="s">
        <v>195</v>
      </c>
      <c r="P43">
        <v>2248</v>
      </c>
      <c r="Q43">
        <v>5.8999999999999997E-2</v>
      </c>
      <c r="R43">
        <v>3.6999999999999998E-2</v>
      </c>
      <c r="S43">
        <v>0.08</v>
      </c>
      <c r="T43">
        <v>132.13900000000001</v>
      </c>
      <c r="U43">
        <v>500759</v>
      </c>
      <c r="Y43" s="2"/>
    </row>
    <row r="44" spans="1:38" x14ac:dyDescent="0.2">
      <c r="A44" s="2" t="s">
        <v>7</v>
      </c>
      <c r="B44" t="s">
        <v>198</v>
      </c>
      <c r="C44">
        <v>188016</v>
      </c>
      <c r="D44">
        <v>0.19500000000000001</v>
      </c>
      <c r="E44">
        <v>1.6E-2</v>
      </c>
      <c r="F44">
        <v>0.88800000000000001</v>
      </c>
      <c r="G44">
        <v>36632.135000000002</v>
      </c>
      <c r="H44">
        <v>31309725</v>
      </c>
      <c r="J44">
        <f>G44-(C44*D45)</f>
        <v>12002.039000000001</v>
      </c>
      <c r="L44" s="14"/>
      <c r="N44" s="2" t="s">
        <v>7</v>
      </c>
      <c r="O44" t="s">
        <v>198</v>
      </c>
      <c r="P44">
        <v>193082</v>
      </c>
      <c r="Q44">
        <v>7.5999999999999998E-2</v>
      </c>
      <c r="R44">
        <v>0.01</v>
      </c>
      <c r="S44">
        <v>0.61399999999999999</v>
      </c>
      <c r="T44">
        <v>14657.075000000001</v>
      </c>
      <c r="U44">
        <v>41398414</v>
      </c>
      <c r="W44">
        <f>T44-(P44*R45)</f>
        <v>6354.5490000000009</v>
      </c>
      <c r="Y44" s="2"/>
    </row>
    <row r="45" spans="1:38" x14ac:dyDescent="0.2">
      <c r="A45" s="2"/>
      <c r="B45" t="s">
        <v>195</v>
      </c>
      <c r="C45">
        <v>25816</v>
      </c>
      <c r="D45">
        <v>0.13100000000000001</v>
      </c>
      <c r="E45">
        <v>8.5999999999999993E-2</v>
      </c>
      <c r="F45">
        <v>0.20799999999999999</v>
      </c>
      <c r="G45">
        <v>3371.473</v>
      </c>
      <c r="H45">
        <v>4877423</v>
      </c>
      <c r="L45" s="16"/>
      <c r="N45" s="2"/>
      <c r="O45" t="s">
        <v>195</v>
      </c>
      <c r="P45">
        <v>4197</v>
      </c>
      <c r="Q45">
        <v>7.0999999999999994E-2</v>
      </c>
      <c r="R45">
        <v>4.2999999999999997E-2</v>
      </c>
      <c r="S45">
        <v>0.13200000000000001</v>
      </c>
      <c r="T45">
        <v>299.98099999999999</v>
      </c>
      <c r="U45">
        <v>908030</v>
      </c>
      <c r="Y45" s="2"/>
    </row>
    <row r="46" spans="1:38" x14ac:dyDescent="0.2">
      <c r="A46" s="2" t="s">
        <v>231</v>
      </c>
      <c r="B46" t="s">
        <v>198</v>
      </c>
      <c r="C46">
        <v>213912</v>
      </c>
      <c r="D46">
        <v>7.9000000000000001E-2</v>
      </c>
      <c r="E46">
        <v>3.0000000000000001E-3</v>
      </c>
      <c r="F46">
        <v>0.161</v>
      </c>
      <c r="G46">
        <f>C46*D46</f>
        <v>16899.047999999999</v>
      </c>
      <c r="H46">
        <v>48783186</v>
      </c>
      <c r="J46">
        <f>G46-(C46*D47)</f>
        <v>7914.7439999999988</v>
      </c>
      <c r="L46" s="17"/>
      <c r="N46" s="2" t="s">
        <v>231</v>
      </c>
      <c r="O46" t="s">
        <v>198</v>
      </c>
      <c r="P46">
        <v>213912</v>
      </c>
      <c r="Q46">
        <v>0.06</v>
      </c>
      <c r="R46">
        <v>0.01</v>
      </c>
      <c r="S46">
        <v>0.57999999999999996</v>
      </c>
      <c r="T46">
        <v>12780.607</v>
      </c>
      <c r="U46">
        <v>47575108</v>
      </c>
      <c r="W46">
        <f>T46-(P46*R47)</f>
        <v>5507.5989999999993</v>
      </c>
      <c r="Y46" s="2"/>
    </row>
    <row r="47" spans="1:38" x14ac:dyDescent="0.2">
      <c r="A47" s="2"/>
      <c r="B47" t="s">
        <v>195</v>
      </c>
      <c r="C47">
        <v>4939</v>
      </c>
      <c r="D47">
        <v>4.2000000000000003E-2</v>
      </c>
      <c r="E47">
        <v>2.8000000000000001E-2</v>
      </c>
      <c r="F47">
        <v>5.8000000000000003E-2</v>
      </c>
      <c r="G47">
        <v>209.07400000000001</v>
      </c>
      <c r="H47">
        <v>1142537</v>
      </c>
      <c r="L47" s="18"/>
      <c r="N47" s="2"/>
      <c r="O47" t="s">
        <v>195</v>
      </c>
      <c r="P47">
        <v>9103</v>
      </c>
      <c r="Q47">
        <v>5.2999999999999999E-2</v>
      </c>
      <c r="R47">
        <v>3.4000000000000002E-2</v>
      </c>
      <c r="S47">
        <v>0.14899999999999999</v>
      </c>
      <c r="T47">
        <v>480.35</v>
      </c>
      <c r="U47">
        <v>2056120</v>
      </c>
      <c r="Y47" s="2"/>
    </row>
    <row r="48" spans="1:38" x14ac:dyDescent="0.2">
      <c r="A48" s="2" t="s">
        <v>11</v>
      </c>
      <c r="B48" t="s">
        <v>198</v>
      </c>
      <c r="C48">
        <v>161526</v>
      </c>
      <c r="D48">
        <v>0.16400000000000001</v>
      </c>
      <c r="E48">
        <v>0.03</v>
      </c>
      <c r="F48">
        <v>0.58699999999999997</v>
      </c>
      <c r="G48">
        <v>26416.172999999999</v>
      </c>
      <c r="H48">
        <v>28545520</v>
      </c>
      <c r="J48">
        <f>G48-(C48*D49)</f>
        <v>12040.359</v>
      </c>
      <c r="L48" s="19"/>
      <c r="N48" s="2" t="s">
        <v>11</v>
      </c>
      <c r="O48" t="s">
        <v>198</v>
      </c>
      <c r="P48">
        <v>161526</v>
      </c>
      <c r="Q48">
        <v>7.5999999999999998E-2</v>
      </c>
      <c r="R48">
        <v>1.9E-2</v>
      </c>
      <c r="S48">
        <v>0.57399999999999995</v>
      </c>
      <c r="T48">
        <v>12244.066999999999</v>
      </c>
      <c r="U48">
        <v>34670407</v>
      </c>
      <c r="W48">
        <f>T48-(P48*R49)</f>
        <v>4652.3449999999993</v>
      </c>
      <c r="Y48" s="2"/>
    </row>
    <row r="49" spans="1:25" ht="17" x14ac:dyDescent="0.2">
      <c r="A49" s="2"/>
      <c r="B49" t="s">
        <v>195</v>
      </c>
      <c r="C49">
        <v>4772</v>
      </c>
      <c r="D49">
        <v>8.8999999999999996E-2</v>
      </c>
      <c r="E49">
        <v>4.9000000000000002E-2</v>
      </c>
      <c r="F49">
        <v>0.13200000000000001</v>
      </c>
      <c r="G49">
        <v>424.18400000000003</v>
      </c>
      <c r="H49">
        <v>992260</v>
      </c>
      <c r="L49" s="14"/>
      <c r="N49" s="2"/>
      <c r="O49" t="s">
        <v>195</v>
      </c>
      <c r="P49">
        <v>5863</v>
      </c>
      <c r="Q49">
        <v>0.08</v>
      </c>
      <c r="R49">
        <v>4.7E-2</v>
      </c>
      <c r="S49">
        <v>0.121</v>
      </c>
      <c r="T49">
        <v>468.63</v>
      </c>
      <c r="U49">
        <v>1244305</v>
      </c>
      <c r="Y49" s="5"/>
    </row>
    <row r="50" spans="1:25" s="12" customFormat="1" x14ac:dyDescent="0.2">
      <c r="A50" s="15" t="s">
        <v>180</v>
      </c>
      <c r="B50" t="s">
        <v>198</v>
      </c>
      <c r="C50" s="15">
        <v>264294</v>
      </c>
      <c r="D50" s="15">
        <v>0.159</v>
      </c>
      <c r="E50" s="15">
        <v>3.2000000000000001E-2</v>
      </c>
      <c r="F50" s="15">
        <v>0.47199999999999998</v>
      </c>
      <c r="G50" s="15">
        <f>C50*D50</f>
        <v>42022.745999999999</v>
      </c>
      <c r="H50" s="15">
        <v>50118670</v>
      </c>
      <c r="I50" s="15"/>
      <c r="J50" s="15">
        <f>G50-(C50*D51)</f>
        <v>11893.23</v>
      </c>
      <c r="L50" s="14"/>
      <c r="N50" s="15" t="s">
        <v>18</v>
      </c>
      <c r="O50" t="s">
        <v>198</v>
      </c>
      <c r="P50" s="15">
        <v>266517</v>
      </c>
      <c r="Q50" s="15">
        <v>6.6000000000000003E-2</v>
      </c>
      <c r="R50" s="15">
        <v>1.2E-2</v>
      </c>
      <c r="S50" s="15">
        <v>0.82699999999999996</v>
      </c>
      <c r="T50" s="15">
        <f>P50*Q50</f>
        <v>17590.121999999999</v>
      </c>
      <c r="U50" s="15">
        <v>63057265</v>
      </c>
      <c r="W50">
        <f>T50-(P50*R51)</f>
        <v>9328.0949999999993</v>
      </c>
      <c r="X50" s="15"/>
    </row>
    <row r="51" spans="1:25" s="12" customFormat="1" x14ac:dyDescent="0.2">
      <c r="A51" s="15"/>
      <c r="B51" t="s">
        <v>195</v>
      </c>
      <c r="C51" s="15">
        <v>3739</v>
      </c>
      <c r="D51" s="15">
        <v>0.114</v>
      </c>
      <c r="E51" s="15">
        <v>8.7999999999999995E-2</v>
      </c>
      <c r="F51" s="15">
        <v>0.14199999999999999</v>
      </c>
      <c r="G51" s="15">
        <v>425.28</v>
      </c>
      <c r="H51" s="15">
        <v>733901</v>
      </c>
      <c r="I51" s="15"/>
      <c r="J51" s="15"/>
      <c r="L51" s="14"/>
      <c r="N51" s="15"/>
      <c r="O51" t="s">
        <v>195</v>
      </c>
      <c r="P51" s="15">
        <v>2248</v>
      </c>
      <c r="Q51" s="15">
        <v>5.8999999999999997E-2</v>
      </c>
      <c r="R51" s="15">
        <v>3.1E-2</v>
      </c>
      <c r="S51" s="15">
        <v>0.08</v>
      </c>
      <c r="T51" s="15">
        <v>132.13900000000001</v>
      </c>
      <c r="U51" s="15">
        <v>500759</v>
      </c>
      <c r="W51"/>
    </row>
    <row r="52" spans="1:25" s="12" customFormat="1" x14ac:dyDescent="0.2">
      <c r="A52" s="15" t="s">
        <v>181</v>
      </c>
      <c r="B52" t="s">
        <v>198</v>
      </c>
      <c r="C52" s="15">
        <v>186559</v>
      </c>
      <c r="D52" s="15">
        <v>0.186</v>
      </c>
      <c r="E52" s="15">
        <v>1.6E-2</v>
      </c>
      <c r="F52" s="15">
        <v>0.88800000000000001</v>
      </c>
      <c r="G52" s="15">
        <f>C52*D52</f>
        <v>34699.974000000002</v>
      </c>
      <c r="H52" s="15">
        <v>31309725</v>
      </c>
      <c r="I52" s="15"/>
      <c r="J52" s="15">
        <f>G52-(C52*D53)</f>
        <v>11753.217000000001</v>
      </c>
      <c r="L52" s="14"/>
      <c r="N52" s="15" t="s">
        <v>58</v>
      </c>
      <c r="O52" t="s">
        <v>198</v>
      </c>
      <c r="P52" s="15">
        <v>183703</v>
      </c>
      <c r="Q52" s="15">
        <v>6.6000000000000003E-2</v>
      </c>
      <c r="R52" s="15">
        <v>0.01</v>
      </c>
      <c r="S52" s="15">
        <v>0.61399999999999999</v>
      </c>
      <c r="T52" s="15">
        <f>P52*Q52</f>
        <v>12124.398000000001</v>
      </c>
      <c r="U52" s="15">
        <v>41398414</v>
      </c>
      <c r="W52">
        <f>T52-(P52*R53)</f>
        <v>7899.2290000000012</v>
      </c>
      <c r="X52" s="15"/>
    </row>
    <row r="53" spans="1:25" s="12" customFormat="1" x14ac:dyDescent="0.2">
      <c r="A53" s="15"/>
      <c r="B53" t="s">
        <v>195</v>
      </c>
      <c r="C53" s="15">
        <v>25816</v>
      </c>
      <c r="D53" s="15">
        <v>0.123</v>
      </c>
      <c r="E53" s="15">
        <v>8.5999999999999993E-2</v>
      </c>
      <c r="F53" s="15">
        <v>0.20799999999999999</v>
      </c>
      <c r="G53" s="15">
        <v>3371.473</v>
      </c>
      <c r="H53" s="15">
        <v>4877423</v>
      </c>
      <c r="I53" s="15"/>
      <c r="J53" s="15"/>
      <c r="L53" s="14"/>
      <c r="N53" s="15"/>
      <c r="O53" t="s">
        <v>195</v>
      </c>
      <c r="P53" s="15">
        <v>4197</v>
      </c>
      <c r="Q53" s="15">
        <v>7.0999999999999994E-2</v>
      </c>
      <c r="R53" s="15">
        <v>2.3E-2</v>
      </c>
      <c r="S53" s="15">
        <v>0.13200000000000001</v>
      </c>
      <c r="T53" s="15">
        <v>299.98099999999999</v>
      </c>
      <c r="U53" s="15">
        <v>908030</v>
      </c>
      <c r="W53"/>
    </row>
    <row r="54" spans="1:25" s="12" customFormat="1" x14ac:dyDescent="0.2">
      <c r="A54" s="15" t="s">
        <v>182</v>
      </c>
      <c r="B54" t="s">
        <v>198</v>
      </c>
      <c r="C54" s="15">
        <v>221517</v>
      </c>
      <c r="D54" s="15">
        <v>8.7999999999999995E-2</v>
      </c>
      <c r="E54" s="15">
        <v>3.0000000000000001E-3</v>
      </c>
      <c r="F54" s="15">
        <v>0.161</v>
      </c>
      <c r="G54" s="15">
        <f>C54*D54</f>
        <v>19493.495999999999</v>
      </c>
      <c r="H54" s="15">
        <v>48783186</v>
      </c>
      <c r="I54" s="15"/>
      <c r="J54" s="15">
        <f>G54-(C54*D55)</f>
        <v>11297.367</v>
      </c>
      <c r="L54" s="20"/>
      <c r="N54" s="15" t="s">
        <v>59</v>
      </c>
      <c r="O54" t="s">
        <v>198</v>
      </c>
      <c r="P54" s="15">
        <v>219616</v>
      </c>
      <c r="Q54" s="15">
        <v>0.06</v>
      </c>
      <c r="R54" s="15">
        <v>0.01</v>
      </c>
      <c r="S54" s="15">
        <v>0.57999999999999996</v>
      </c>
      <c r="T54" s="15">
        <f>P54*Q54</f>
        <v>13176.96</v>
      </c>
      <c r="U54" s="15">
        <v>47575108</v>
      </c>
      <c r="V54" s="15"/>
      <c r="W54" s="15">
        <f>T54-(P54*R55)</f>
        <v>6149.2479999999987</v>
      </c>
    </row>
    <row r="55" spans="1:25" s="12" customFormat="1" x14ac:dyDescent="0.2">
      <c r="A55" s="15"/>
      <c r="B55" t="s">
        <v>195</v>
      </c>
      <c r="C55" s="15">
        <v>4939</v>
      </c>
      <c r="D55" s="15">
        <v>3.6999999999999998E-2</v>
      </c>
      <c r="E55" s="15">
        <v>2.8000000000000001E-2</v>
      </c>
      <c r="F55" s="15">
        <v>5.8000000000000003E-2</v>
      </c>
      <c r="G55" s="15">
        <v>209.07400000000001</v>
      </c>
      <c r="H55" s="15">
        <v>1142537</v>
      </c>
      <c r="I55" s="15"/>
      <c r="J55" s="15"/>
      <c r="L55" s="14"/>
      <c r="N55" s="15"/>
      <c r="O55" t="s">
        <v>195</v>
      </c>
      <c r="P55" s="15">
        <v>9103</v>
      </c>
      <c r="Q55" s="15">
        <v>5.2999999999999999E-2</v>
      </c>
      <c r="R55" s="15">
        <v>3.2000000000000001E-2</v>
      </c>
      <c r="S55" s="15">
        <v>0.14899999999999999</v>
      </c>
      <c r="T55" s="15">
        <v>480.35</v>
      </c>
      <c r="U55" s="15">
        <v>2056120</v>
      </c>
      <c r="V55" s="15"/>
      <c r="W55" s="15"/>
    </row>
    <row r="56" spans="1:25" s="12" customFormat="1" x14ac:dyDescent="0.2">
      <c r="A56" s="15" t="s">
        <v>230</v>
      </c>
      <c r="B56" t="s">
        <v>198</v>
      </c>
      <c r="C56" s="15">
        <v>155192</v>
      </c>
      <c r="D56" s="15">
        <v>0.14199999999999999</v>
      </c>
      <c r="E56" s="15">
        <v>0.03</v>
      </c>
      <c r="F56" s="15">
        <v>0.58699999999999997</v>
      </c>
      <c r="G56" s="15">
        <f>C56*D56</f>
        <v>22037.263999999999</v>
      </c>
      <c r="H56" s="15">
        <v>28545520</v>
      </c>
      <c r="I56" s="15"/>
      <c r="J56" s="15">
        <f>G56-(C56*D57)</f>
        <v>7914.7919999999995</v>
      </c>
      <c r="K56" s="15"/>
      <c r="L56" s="14"/>
      <c r="N56" s="15" t="s">
        <v>230</v>
      </c>
      <c r="O56" t="s">
        <v>198</v>
      </c>
      <c r="P56" s="15">
        <v>156298</v>
      </c>
      <c r="Q56" s="15">
        <v>8.2000000000000003E-2</v>
      </c>
      <c r="R56" s="15">
        <v>1.9E-2</v>
      </c>
      <c r="S56" s="15">
        <v>0.57399999999999995</v>
      </c>
      <c r="T56" s="15">
        <f>P56*Q56</f>
        <v>12816.436</v>
      </c>
      <c r="U56" s="15">
        <v>34670407</v>
      </c>
      <c r="V56" s="15"/>
      <c r="W56">
        <f>T56-(P56*R57)</f>
        <v>5783.0259999999998</v>
      </c>
    </row>
    <row r="57" spans="1:25" s="12" customFormat="1" ht="17" x14ac:dyDescent="0.2">
      <c r="B57" t="s">
        <v>195</v>
      </c>
      <c r="C57" s="15">
        <v>4772</v>
      </c>
      <c r="D57" s="15">
        <v>9.0999999999999998E-2</v>
      </c>
      <c r="E57" s="15">
        <v>4.9000000000000002E-2</v>
      </c>
      <c r="F57" s="15">
        <v>0.13200000000000001</v>
      </c>
      <c r="G57" s="15">
        <v>424.18400000000003</v>
      </c>
      <c r="H57" s="15">
        <v>992260</v>
      </c>
      <c r="I57" s="15"/>
      <c r="J57" s="15"/>
      <c r="K57" s="15"/>
      <c r="L57" s="14"/>
      <c r="O57" t="s">
        <v>195</v>
      </c>
      <c r="P57" s="15">
        <v>5863</v>
      </c>
      <c r="Q57" s="15">
        <v>0.08</v>
      </c>
      <c r="R57" s="15">
        <v>4.4999999999999998E-2</v>
      </c>
      <c r="S57" s="15">
        <v>0.121</v>
      </c>
      <c r="T57" s="15">
        <v>468.63</v>
      </c>
      <c r="U57" s="15">
        <v>1244305</v>
      </c>
      <c r="V57" s="15"/>
      <c r="Y57" s="13"/>
    </row>
    <row r="58" spans="1:25" s="12" customFormat="1" ht="17" x14ac:dyDescent="0.2">
      <c r="A58" t="s">
        <v>199</v>
      </c>
      <c r="B58" s="15"/>
      <c r="C58" s="15"/>
      <c r="D58" s="15"/>
      <c r="E58" s="15"/>
      <c r="F58" s="15"/>
      <c r="G58" s="15"/>
      <c r="H58" s="15"/>
      <c r="I58" s="15"/>
      <c r="J58" s="3">
        <f>AVERAGE(J42,J46,J44,J48)</f>
        <v>11753.215249999997</v>
      </c>
      <c r="K58" s="15"/>
      <c r="L58" s="14"/>
      <c r="N58" t="s">
        <v>199</v>
      </c>
      <c r="O58" s="15"/>
      <c r="P58" s="15"/>
      <c r="Q58" s="15"/>
      <c r="R58" s="15"/>
      <c r="S58" s="15"/>
      <c r="T58" s="15"/>
      <c r="U58" s="15"/>
      <c r="V58" s="15"/>
      <c r="W58" s="3">
        <f>AVERAGE(W42,W46,W44,W48)</f>
        <v>6031.7487500000007</v>
      </c>
      <c r="Y58" s="13"/>
    </row>
    <row r="59" spans="1:25" s="12" customFormat="1" ht="17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4"/>
      <c r="N59" s="15"/>
      <c r="O59" s="15"/>
      <c r="P59" s="15"/>
      <c r="Q59" s="15"/>
      <c r="R59" s="15"/>
      <c r="S59" s="15"/>
      <c r="T59" s="15"/>
      <c r="U59" s="15"/>
      <c r="V59" s="15"/>
      <c r="Y59" s="13"/>
    </row>
    <row r="60" spans="1:25" x14ac:dyDescent="0.2">
      <c r="A60" s="36" t="s">
        <v>235</v>
      </c>
      <c r="B60" s="7" t="s">
        <v>194</v>
      </c>
      <c r="L60" s="21"/>
      <c r="N60" s="36" t="s">
        <v>235</v>
      </c>
      <c r="O60" s="7" t="s">
        <v>194</v>
      </c>
    </row>
    <row r="61" spans="1:25" x14ac:dyDescent="0.2">
      <c r="A61" s="2" t="s">
        <v>9</v>
      </c>
      <c r="B61" t="s">
        <v>198</v>
      </c>
      <c r="C61">
        <v>272800</v>
      </c>
      <c r="D61">
        <v>4.5999999999999999E-2</v>
      </c>
      <c r="E61">
        <v>2E-3</v>
      </c>
      <c r="F61">
        <v>7.5999999999999998E-2</v>
      </c>
      <c r="G61">
        <f>C61*D61</f>
        <v>12548.8</v>
      </c>
      <c r="H61">
        <v>64751353</v>
      </c>
      <c r="J61">
        <f>G61-(C61*D62)</f>
        <v>6001.5999999999995</v>
      </c>
      <c r="L61" s="22"/>
      <c r="N61" s="2" t="s">
        <v>9</v>
      </c>
      <c r="O61" t="s">
        <v>198</v>
      </c>
      <c r="P61">
        <v>272800</v>
      </c>
      <c r="Q61">
        <v>5.6000000000000001E-2</v>
      </c>
      <c r="R61">
        <v>0.01</v>
      </c>
      <c r="S61">
        <v>0.49299999999999999</v>
      </c>
      <c r="T61">
        <v>15247.683000000001</v>
      </c>
      <c r="U61">
        <v>61204423</v>
      </c>
      <c r="W61">
        <f>T61-(P61*R62)</f>
        <v>5972.4830000000002</v>
      </c>
    </row>
    <row r="62" spans="1:25" x14ac:dyDescent="0.2">
      <c r="A62" s="2"/>
      <c r="B62" t="s">
        <v>195</v>
      </c>
      <c r="C62">
        <v>22632</v>
      </c>
      <c r="D62">
        <v>2.4E-2</v>
      </c>
      <c r="E62">
        <v>0.01</v>
      </c>
      <c r="F62">
        <v>5.0999999999999997E-2</v>
      </c>
      <c r="G62">
        <v>533.32600000000002</v>
      </c>
      <c r="H62">
        <v>5467356</v>
      </c>
      <c r="L62" s="22"/>
      <c r="N62" s="2"/>
      <c r="O62" t="s">
        <v>195</v>
      </c>
      <c r="P62">
        <v>7104</v>
      </c>
      <c r="Q62">
        <v>4.5999999999999999E-2</v>
      </c>
      <c r="R62">
        <v>3.4000000000000002E-2</v>
      </c>
      <c r="S62">
        <v>7.0000000000000007E-2</v>
      </c>
      <c r="T62">
        <v>326.41399999999999</v>
      </c>
      <c r="U62">
        <v>1629772</v>
      </c>
    </row>
    <row r="63" spans="1:25" x14ac:dyDescent="0.2">
      <c r="A63" s="2" t="s">
        <v>6</v>
      </c>
      <c r="B63" t="s">
        <v>198</v>
      </c>
      <c r="C63">
        <v>258199</v>
      </c>
      <c r="D63">
        <v>8.4000000000000005E-2</v>
      </c>
      <c r="E63">
        <v>2E-3</v>
      </c>
      <c r="F63">
        <v>0.61399999999999999</v>
      </c>
      <c r="G63">
        <v>21707.901999999998</v>
      </c>
      <c r="H63">
        <v>54481103</v>
      </c>
      <c r="J63">
        <f>G63-(C63*D64)</f>
        <v>6215.9619999999995</v>
      </c>
      <c r="L63" s="23"/>
      <c r="N63" s="2" t="s">
        <v>6</v>
      </c>
      <c r="O63" t="s">
        <v>198</v>
      </c>
      <c r="P63">
        <v>258199</v>
      </c>
      <c r="Q63">
        <v>7.9000000000000001E-2</v>
      </c>
      <c r="R63">
        <v>1.4E-2</v>
      </c>
      <c r="S63">
        <v>0.621</v>
      </c>
      <c r="T63">
        <v>20269.883999999998</v>
      </c>
      <c r="U63">
        <v>55078560</v>
      </c>
      <c r="W63">
        <f>T63-(P63*R64)</f>
        <v>7618.132999999998</v>
      </c>
    </row>
    <row r="64" spans="1:25" x14ac:dyDescent="0.2">
      <c r="A64" s="2"/>
      <c r="B64" t="s">
        <v>195</v>
      </c>
      <c r="C64">
        <v>9965</v>
      </c>
      <c r="D64">
        <v>0.06</v>
      </c>
      <c r="E64">
        <v>7.0000000000000001E-3</v>
      </c>
      <c r="F64">
        <v>0.20799999999999999</v>
      </c>
      <c r="G64">
        <v>594.24699999999996</v>
      </c>
      <c r="H64">
        <v>2217452</v>
      </c>
      <c r="L64" s="22"/>
      <c r="N64" s="2"/>
      <c r="O64" t="s">
        <v>195</v>
      </c>
      <c r="P64">
        <v>3778</v>
      </c>
      <c r="Q64">
        <v>6.9000000000000006E-2</v>
      </c>
      <c r="R64">
        <v>4.9000000000000002E-2</v>
      </c>
      <c r="S64">
        <v>0.17599999999999999</v>
      </c>
      <c r="T64">
        <v>260.59500000000003</v>
      </c>
      <c r="U64">
        <v>822686</v>
      </c>
    </row>
    <row r="65" spans="1:25" x14ac:dyDescent="0.2">
      <c r="A65" s="2" t="s">
        <v>7</v>
      </c>
      <c r="B65" t="s">
        <v>198</v>
      </c>
      <c r="C65">
        <v>170827</v>
      </c>
      <c r="D65">
        <v>0.16900000000000001</v>
      </c>
      <c r="E65">
        <v>1.7000000000000001E-2</v>
      </c>
      <c r="F65">
        <v>0.97499999999999998</v>
      </c>
      <c r="G65">
        <f>C65*D65</f>
        <v>28869.763000000003</v>
      </c>
      <c r="H65">
        <v>33823609</v>
      </c>
      <c r="J65">
        <f>G65-(C65*D66)</f>
        <v>10762.101000000002</v>
      </c>
      <c r="L65" s="22"/>
      <c r="N65" s="2" t="s">
        <v>7</v>
      </c>
      <c r="O65" t="s">
        <v>198</v>
      </c>
      <c r="P65">
        <v>170827</v>
      </c>
      <c r="Q65">
        <v>6.6000000000000003E-2</v>
      </c>
      <c r="R65">
        <v>0.01</v>
      </c>
      <c r="S65">
        <v>0.53100000000000003</v>
      </c>
      <c r="T65">
        <v>11350.031000000001</v>
      </c>
      <c r="U65">
        <v>37425712</v>
      </c>
      <c r="W65">
        <f>T65-(P65*R66)</f>
        <v>8445.9720000000016</v>
      </c>
    </row>
    <row r="66" spans="1:25" x14ac:dyDescent="0.2">
      <c r="A66" s="2"/>
      <c r="B66" t="s">
        <v>195</v>
      </c>
      <c r="C66">
        <v>4261</v>
      </c>
      <c r="D66">
        <v>0.106</v>
      </c>
      <c r="E66">
        <v>0.08</v>
      </c>
      <c r="F66">
        <v>0.17599999999999999</v>
      </c>
      <c r="G66">
        <v>516.66200000000003</v>
      </c>
      <c r="H66">
        <v>822379</v>
      </c>
      <c r="L66" s="23"/>
      <c r="N66" s="2"/>
      <c r="O66" t="s">
        <v>195</v>
      </c>
      <c r="P66">
        <v>10568</v>
      </c>
      <c r="Q66">
        <v>5.7000000000000002E-2</v>
      </c>
      <c r="R66">
        <v>1.7000000000000001E-2</v>
      </c>
      <c r="S66">
        <v>0.14399999999999999</v>
      </c>
      <c r="T66">
        <v>607.149</v>
      </c>
      <c r="U66">
        <v>2363600</v>
      </c>
    </row>
    <row r="67" spans="1:25" x14ac:dyDescent="0.2">
      <c r="A67" s="2" t="s">
        <v>14</v>
      </c>
      <c r="B67" t="s">
        <v>198</v>
      </c>
      <c r="C67">
        <v>178032</v>
      </c>
      <c r="D67">
        <v>7.3999999999999996E-2</v>
      </c>
      <c r="E67">
        <v>1.9E-2</v>
      </c>
      <c r="F67">
        <v>0.219</v>
      </c>
      <c r="G67">
        <v>13127.985000000001</v>
      </c>
      <c r="H67">
        <v>38359329</v>
      </c>
      <c r="J67">
        <f>G67-(C67*E68)</f>
        <v>8499.1530000000021</v>
      </c>
      <c r="L67" s="22"/>
      <c r="N67" s="2" t="s">
        <v>14</v>
      </c>
      <c r="O67" t="s">
        <v>198</v>
      </c>
      <c r="P67">
        <v>178032</v>
      </c>
      <c r="Q67">
        <v>0.05</v>
      </c>
      <c r="R67">
        <v>1.4E-2</v>
      </c>
      <c r="S67">
        <v>0.35699999999999998</v>
      </c>
      <c r="T67">
        <v>8866.8790000000008</v>
      </c>
      <c r="U67">
        <v>40512200</v>
      </c>
      <c r="W67">
        <f>T67-(P67*R68)</f>
        <v>4416.0790000000006</v>
      </c>
    </row>
    <row r="68" spans="1:25" x14ac:dyDescent="0.2">
      <c r="A68" s="2"/>
      <c r="B68" t="s">
        <v>195</v>
      </c>
      <c r="C68">
        <v>11369</v>
      </c>
      <c r="D68">
        <v>5.2999999999999999E-2</v>
      </c>
      <c r="E68">
        <v>2.5999999999999999E-2</v>
      </c>
      <c r="F68">
        <v>8.2000000000000003E-2</v>
      </c>
      <c r="G68">
        <v>606.404</v>
      </c>
      <c r="H68">
        <v>2564754</v>
      </c>
      <c r="L68" s="22"/>
      <c r="N68" s="2"/>
      <c r="O68" t="s">
        <v>195</v>
      </c>
      <c r="P68">
        <v>9202</v>
      </c>
      <c r="Q68">
        <v>3.9E-2</v>
      </c>
      <c r="R68">
        <v>2.5000000000000001E-2</v>
      </c>
      <c r="S68">
        <v>0.106</v>
      </c>
      <c r="T68">
        <v>355.87599999999998</v>
      </c>
      <c r="U68">
        <v>2146872</v>
      </c>
    </row>
    <row r="69" spans="1:25" x14ac:dyDescent="0.2">
      <c r="A69" s="2" t="s">
        <v>11</v>
      </c>
      <c r="B69" t="s">
        <v>198</v>
      </c>
      <c r="C69">
        <v>192430</v>
      </c>
      <c r="D69">
        <v>0.182</v>
      </c>
      <c r="E69">
        <v>0.06</v>
      </c>
      <c r="F69">
        <v>1.0449999999999999</v>
      </c>
      <c r="G69">
        <v>34944.688999999998</v>
      </c>
      <c r="H69">
        <v>32746643</v>
      </c>
      <c r="J69">
        <f>G69-(C69*D70)</f>
        <v>11660.659</v>
      </c>
      <c r="L69" s="21"/>
      <c r="N69" s="2" t="s">
        <v>11</v>
      </c>
      <c r="O69" t="s">
        <v>198</v>
      </c>
      <c r="P69">
        <v>239848</v>
      </c>
      <c r="Q69">
        <v>5.6000000000000001E-2</v>
      </c>
      <c r="R69">
        <v>0.01</v>
      </c>
      <c r="S69">
        <v>1.1060000000000001</v>
      </c>
      <c r="T69">
        <v>13488.869000000001</v>
      </c>
      <c r="U69">
        <v>53781003</v>
      </c>
      <c r="W69">
        <f>T69-(P69*R70)</f>
        <v>5094.1890000000003</v>
      </c>
      <c r="Y69" s="2"/>
    </row>
    <row r="70" spans="1:25" x14ac:dyDescent="0.2">
      <c r="A70" s="2"/>
      <c r="B70" t="s">
        <v>195</v>
      </c>
      <c r="C70">
        <v>8769</v>
      </c>
      <c r="D70">
        <v>0.121</v>
      </c>
      <c r="E70">
        <v>8.7999999999999995E-2</v>
      </c>
      <c r="F70">
        <v>0.29899999999999999</v>
      </c>
      <c r="G70">
        <v>1411.3340000000001</v>
      </c>
      <c r="H70">
        <v>1546358</v>
      </c>
      <c r="L70" s="21"/>
      <c r="N70" s="2"/>
      <c r="O70" t="s">
        <v>195</v>
      </c>
      <c r="P70">
        <v>13195</v>
      </c>
      <c r="Q70">
        <v>5.0999999999999997E-2</v>
      </c>
      <c r="R70">
        <v>3.5000000000000003E-2</v>
      </c>
      <c r="S70">
        <v>0.114</v>
      </c>
      <c r="T70">
        <v>677.06899999999996</v>
      </c>
      <c r="U70">
        <v>2990402</v>
      </c>
      <c r="Y70" s="2"/>
    </row>
    <row r="71" spans="1:25" x14ac:dyDescent="0.2">
      <c r="A71" s="2" t="s">
        <v>12</v>
      </c>
      <c r="B71" t="s">
        <v>198</v>
      </c>
      <c r="C71">
        <v>224750</v>
      </c>
      <c r="D71">
        <v>0.14199999999999999</v>
      </c>
      <c r="E71">
        <v>2.3E-2</v>
      </c>
      <c r="F71">
        <v>0.56799999999999995</v>
      </c>
      <c r="G71">
        <v>31941.248</v>
      </c>
      <c r="H71">
        <v>41880688</v>
      </c>
      <c r="J71">
        <f>G71-(C71*D72)</f>
        <v>8342.4979999999996</v>
      </c>
      <c r="L71" s="21"/>
      <c r="N71" s="2" t="s">
        <v>12</v>
      </c>
      <c r="O71" t="s">
        <v>198</v>
      </c>
      <c r="P71">
        <v>224750</v>
      </c>
      <c r="Q71">
        <v>7.6999999999999999E-2</v>
      </c>
      <c r="R71">
        <v>1.9E-2</v>
      </c>
      <c r="S71">
        <v>0.59399999999999997</v>
      </c>
      <c r="T71">
        <v>17265.079000000002</v>
      </c>
      <c r="U71">
        <v>48111683</v>
      </c>
      <c r="W71">
        <f>T71-(P71*R72)</f>
        <v>5128.5790000000015</v>
      </c>
      <c r="Y71" s="2"/>
    </row>
    <row r="72" spans="1:25" ht="17" x14ac:dyDescent="0.2">
      <c r="A72" s="2"/>
      <c r="B72" t="s">
        <v>195</v>
      </c>
      <c r="C72">
        <v>15373</v>
      </c>
      <c r="D72">
        <v>0.105</v>
      </c>
      <c r="E72">
        <v>6.2E-2</v>
      </c>
      <c r="F72">
        <v>0.17100000000000001</v>
      </c>
      <c r="G72">
        <v>1612.528</v>
      </c>
      <c r="H72">
        <v>3081881</v>
      </c>
      <c r="L72" s="21"/>
      <c r="N72" s="2"/>
      <c r="O72" t="s">
        <v>195</v>
      </c>
      <c r="P72">
        <v>3760</v>
      </c>
      <c r="Q72">
        <v>6.7000000000000004E-2</v>
      </c>
      <c r="R72">
        <v>5.3999999999999999E-2</v>
      </c>
      <c r="S72">
        <v>0.10299999999999999</v>
      </c>
      <c r="T72">
        <v>252.13499999999999</v>
      </c>
      <c r="U72">
        <v>821743</v>
      </c>
      <c r="Y72" s="5"/>
    </row>
    <row r="73" spans="1:25" s="12" customFormat="1" x14ac:dyDescent="0.2">
      <c r="A73" s="15" t="s">
        <v>183</v>
      </c>
      <c r="B73" t="s">
        <v>198</v>
      </c>
      <c r="C73" s="15">
        <v>180044</v>
      </c>
      <c r="D73" s="15">
        <v>0.17100000000000001</v>
      </c>
      <c r="E73" s="15">
        <v>0.06</v>
      </c>
      <c r="F73" s="15">
        <v>1.0449999999999999</v>
      </c>
      <c r="G73" s="15">
        <f>C73*D73</f>
        <v>30787.524000000001</v>
      </c>
      <c r="H73" s="15">
        <v>32746643</v>
      </c>
      <c r="I73" s="15"/>
      <c r="J73" s="15">
        <f>G73-(C73*D74)</f>
        <v>9002.2000000000007</v>
      </c>
      <c r="L73" s="23"/>
      <c r="N73" s="15" t="s">
        <v>59</v>
      </c>
      <c r="O73" t="s">
        <v>198</v>
      </c>
      <c r="P73" s="15">
        <v>180044</v>
      </c>
      <c r="Q73" s="15">
        <v>6.2E-2</v>
      </c>
      <c r="R73" s="15">
        <v>0.01</v>
      </c>
      <c r="S73" s="15">
        <v>1.1060000000000001</v>
      </c>
      <c r="T73" s="15">
        <f>P73*Q73</f>
        <v>11162.727999999999</v>
      </c>
      <c r="U73" s="15">
        <v>53781003</v>
      </c>
      <c r="V73" s="15"/>
      <c r="W73" s="15">
        <f>T73-(P73*R74)</f>
        <v>6841.6719999999987</v>
      </c>
      <c r="X73"/>
    </row>
    <row r="74" spans="1:25" s="12" customFormat="1" x14ac:dyDescent="0.2">
      <c r="A74" s="15"/>
      <c r="B74" t="s">
        <v>195</v>
      </c>
      <c r="C74" s="15">
        <v>7744</v>
      </c>
      <c r="D74" s="15">
        <v>0.121</v>
      </c>
      <c r="E74" s="15">
        <v>7.1999999999999995E-2</v>
      </c>
      <c r="F74" s="15">
        <v>0.29899999999999999</v>
      </c>
      <c r="G74" s="15">
        <f>C74*D74</f>
        <v>937.024</v>
      </c>
      <c r="H74" s="15">
        <v>1546358</v>
      </c>
      <c r="I74" s="15"/>
      <c r="J74" s="15"/>
      <c r="L74" s="24"/>
      <c r="N74" s="15"/>
      <c r="O74" t="s">
        <v>195</v>
      </c>
      <c r="P74" s="15">
        <v>13195</v>
      </c>
      <c r="Q74" s="15">
        <v>5.0999999999999997E-2</v>
      </c>
      <c r="R74" s="15">
        <v>2.4E-2</v>
      </c>
      <c r="S74" s="15">
        <v>0.114</v>
      </c>
      <c r="T74" s="15">
        <f>P74*Q74</f>
        <v>672.94499999999994</v>
      </c>
      <c r="U74" s="15">
        <v>2990402</v>
      </c>
      <c r="V74" s="15"/>
      <c r="W74" s="15"/>
    </row>
    <row r="75" spans="1:25" s="12" customFormat="1" x14ac:dyDescent="0.2">
      <c r="A75" s="15" t="s">
        <v>184</v>
      </c>
      <c r="B75" t="s">
        <v>198</v>
      </c>
      <c r="C75" s="15">
        <v>202922</v>
      </c>
      <c r="D75" s="15">
        <v>0.14799999999999999</v>
      </c>
      <c r="E75" s="15">
        <v>2.3E-2</v>
      </c>
      <c r="F75" s="15">
        <v>0.56799999999999995</v>
      </c>
      <c r="G75" s="15">
        <f>C75*D75</f>
        <v>30032.455999999998</v>
      </c>
      <c r="H75" s="15">
        <v>41880688</v>
      </c>
      <c r="I75" s="15"/>
      <c r="J75" s="15">
        <f>G75-(C75*D76)</f>
        <v>7913.9579999999987</v>
      </c>
      <c r="L75" s="23"/>
      <c r="N75" s="15" t="s">
        <v>20</v>
      </c>
      <c r="O75" t="s">
        <v>198</v>
      </c>
      <c r="P75" s="15">
        <v>202922</v>
      </c>
      <c r="Q75" s="15">
        <v>7.4999999999999997E-2</v>
      </c>
      <c r="R75" s="15">
        <v>1.9E-2</v>
      </c>
      <c r="S75" s="15">
        <v>0.59399999999999997</v>
      </c>
      <c r="T75" s="15">
        <f>P75*Q75</f>
        <v>15219.15</v>
      </c>
      <c r="U75" s="15">
        <v>48111683</v>
      </c>
      <c r="V75" s="15"/>
      <c r="W75" s="15">
        <f>T75-(P75*R76)</f>
        <v>5275.9719999999998</v>
      </c>
      <c r="X75"/>
    </row>
    <row r="76" spans="1:25" s="12" customFormat="1" ht="17" x14ac:dyDescent="0.2">
      <c r="A76" s="15"/>
      <c r="B76" t="s">
        <v>195</v>
      </c>
      <c r="C76" s="15">
        <v>14423</v>
      </c>
      <c r="D76" s="15">
        <v>0.109</v>
      </c>
      <c r="E76" s="15">
        <v>8.8999999999999996E-2</v>
      </c>
      <c r="F76" s="15">
        <v>0.17100000000000001</v>
      </c>
      <c r="G76" s="15">
        <f>C76*D76</f>
        <v>1572.107</v>
      </c>
      <c r="H76" s="15">
        <v>3081881</v>
      </c>
      <c r="I76" s="15"/>
      <c r="J76" s="15"/>
      <c r="L76" s="24"/>
      <c r="N76" s="15"/>
      <c r="O76" t="s">
        <v>195</v>
      </c>
      <c r="P76" s="15">
        <v>3760</v>
      </c>
      <c r="Q76" s="15">
        <v>6.5000000000000002E-2</v>
      </c>
      <c r="R76" s="15">
        <v>4.9000000000000002E-2</v>
      </c>
      <c r="S76" s="15">
        <v>0.10299999999999999</v>
      </c>
      <c r="T76" s="15">
        <f>P76*Q76</f>
        <v>244.4</v>
      </c>
      <c r="U76" s="15">
        <v>821743</v>
      </c>
      <c r="V76" s="15"/>
      <c r="W76" s="15"/>
      <c r="Y76" s="13"/>
    </row>
    <row r="77" spans="1:25" s="12" customFormat="1" ht="17" x14ac:dyDescent="0.2">
      <c r="A77" t="s">
        <v>199</v>
      </c>
      <c r="B77" s="15"/>
      <c r="C77" s="15"/>
      <c r="D77" s="15"/>
      <c r="E77" s="15"/>
      <c r="F77" s="15"/>
      <c r="G77" s="15"/>
      <c r="H77" s="15"/>
      <c r="I77" s="15"/>
      <c r="J77" s="4">
        <f>AVERAGE(J61:J71)</f>
        <v>8580.3288333333348</v>
      </c>
      <c r="L77" s="24"/>
      <c r="N77" t="s">
        <v>199</v>
      </c>
      <c r="O77" s="15"/>
      <c r="P77" s="15"/>
      <c r="Q77" s="15"/>
      <c r="R77" s="15"/>
      <c r="S77" s="15"/>
      <c r="T77" s="15"/>
      <c r="U77" s="15"/>
      <c r="V77" s="15"/>
      <c r="W77" s="4">
        <f>AVERAGE(W61:W75)</f>
        <v>6099.1348749999997</v>
      </c>
      <c r="Y77" s="13"/>
    </row>
    <row r="78" spans="1:25" s="12" customFormat="1" ht="17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L78" s="24"/>
      <c r="N78" s="15"/>
      <c r="O78" s="15"/>
      <c r="P78" s="15"/>
      <c r="Q78" s="15"/>
      <c r="R78" s="15"/>
      <c r="S78" s="15"/>
      <c r="T78" s="15"/>
      <c r="U78" s="15"/>
      <c r="V78" s="15"/>
      <c r="W78" s="15"/>
      <c r="Y78" s="13"/>
    </row>
    <row r="79" spans="1:25" x14ac:dyDescent="0.2">
      <c r="A79" s="36" t="s">
        <v>241</v>
      </c>
      <c r="B79" s="7" t="s">
        <v>194</v>
      </c>
      <c r="L79" s="21"/>
      <c r="N79" s="36" t="s">
        <v>242</v>
      </c>
      <c r="O79" s="7" t="s">
        <v>194</v>
      </c>
    </row>
    <row r="80" spans="1:25" x14ac:dyDescent="0.2">
      <c r="A80" s="2" t="s">
        <v>226</v>
      </c>
      <c r="B80" t="s">
        <v>198</v>
      </c>
      <c r="C80">
        <v>257505</v>
      </c>
      <c r="D80">
        <v>0.19</v>
      </c>
      <c r="E80">
        <v>1.9E-2</v>
      </c>
      <c r="F80">
        <v>1.151</v>
      </c>
      <c r="G80">
        <v>48972.226000000002</v>
      </c>
      <c r="H80">
        <v>42780196</v>
      </c>
      <c r="J80">
        <f>G80-(C80*D81)</f>
        <v>15239.071000000004</v>
      </c>
      <c r="L80" s="21"/>
      <c r="N80" s="2" t="s">
        <v>226</v>
      </c>
      <c r="O80" t="s">
        <v>198</v>
      </c>
      <c r="P80">
        <v>257505</v>
      </c>
      <c r="Q80">
        <v>8.5999999999999993E-2</v>
      </c>
      <c r="R80">
        <v>1.4E-2</v>
      </c>
      <c r="S80">
        <v>0.79400000000000004</v>
      </c>
      <c r="T80">
        <v>22254.86</v>
      </c>
      <c r="U80">
        <v>53960956</v>
      </c>
      <c r="W80">
        <f>T80-(P80*R81)</f>
        <v>9637.1149999999998</v>
      </c>
    </row>
    <row r="81" spans="1:25" x14ac:dyDescent="0.2">
      <c r="A81" s="2"/>
      <c r="B81" t="s">
        <v>195</v>
      </c>
      <c r="C81">
        <v>22204</v>
      </c>
      <c r="D81">
        <v>0.13100000000000001</v>
      </c>
      <c r="E81">
        <v>7.8E-2</v>
      </c>
      <c r="F81">
        <v>0.186</v>
      </c>
      <c r="G81">
        <v>2901.6979999999999</v>
      </c>
      <c r="H81">
        <v>4193200</v>
      </c>
      <c r="L81" s="21"/>
      <c r="N81" s="2"/>
      <c r="O81" t="s">
        <v>195</v>
      </c>
      <c r="P81">
        <v>7058</v>
      </c>
      <c r="Q81">
        <v>9.0999999999999998E-2</v>
      </c>
      <c r="R81">
        <v>4.9000000000000002E-2</v>
      </c>
      <c r="S81">
        <v>0.38500000000000001</v>
      </c>
      <c r="T81">
        <v>644.12699999999995</v>
      </c>
      <c r="U81">
        <v>1460540</v>
      </c>
    </row>
    <row r="82" spans="1:25" x14ac:dyDescent="0.2">
      <c r="A82" s="2" t="s">
        <v>6</v>
      </c>
      <c r="B82" t="s">
        <v>198</v>
      </c>
      <c r="C82">
        <v>240780</v>
      </c>
      <c r="D82">
        <v>6.7000000000000004E-2</v>
      </c>
      <c r="E82">
        <v>2E-3</v>
      </c>
      <c r="F82">
        <v>0.73399999999999999</v>
      </c>
      <c r="G82">
        <v>16222.911</v>
      </c>
      <c r="H82">
        <v>52659526</v>
      </c>
      <c r="J82">
        <f>G82-(C82*D83)</f>
        <v>6110.1509999999998</v>
      </c>
      <c r="L82" s="21"/>
      <c r="N82" s="2" t="s">
        <v>6</v>
      </c>
      <c r="O82" t="s">
        <v>198</v>
      </c>
      <c r="P82">
        <v>240780</v>
      </c>
      <c r="Q82">
        <v>4.5999999999999999E-2</v>
      </c>
      <c r="R82">
        <v>8.9999999999999993E-3</v>
      </c>
      <c r="S82">
        <v>1.026</v>
      </c>
      <c r="T82">
        <v>11079.504999999999</v>
      </c>
      <c r="U82">
        <v>55268132</v>
      </c>
      <c r="W82">
        <f>T82-(P82*R83)</f>
        <v>5782.3449999999993</v>
      </c>
    </row>
    <row r="83" spans="1:25" x14ac:dyDescent="0.2">
      <c r="A83" s="2"/>
      <c r="B83" t="s">
        <v>195</v>
      </c>
      <c r="C83" s="2">
        <v>7271</v>
      </c>
      <c r="D83" s="2">
        <v>4.2000000000000003E-2</v>
      </c>
      <c r="E83" s="2">
        <v>1.9E-2</v>
      </c>
      <c r="F83" s="2">
        <v>9.0999999999999998E-2</v>
      </c>
      <c r="G83" s="2">
        <v>305.38499999999999</v>
      </c>
      <c r="H83" s="2">
        <v>1683381</v>
      </c>
      <c r="L83" s="21"/>
      <c r="N83" s="2"/>
      <c r="O83" t="s">
        <v>195</v>
      </c>
      <c r="P83">
        <v>4845</v>
      </c>
      <c r="Q83">
        <v>4.2000000000000003E-2</v>
      </c>
      <c r="R83">
        <v>2.1999999999999999E-2</v>
      </c>
      <c r="S83">
        <v>0.30299999999999999</v>
      </c>
      <c r="T83">
        <v>205.405</v>
      </c>
      <c r="U83">
        <v>1121731</v>
      </c>
    </row>
    <row r="84" spans="1:25" x14ac:dyDescent="0.2">
      <c r="A84" s="2" t="s">
        <v>228</v>
      </c>
      <c r="B84" t="s">
        <v>198</v>
      </c>
      <c r="C84">
        <v>201828</v>
      </c>
      <c r="D84">
        <v>9.8000000000000004E-2</v>
      </c>
      <c r="E84">
        <v>7.0000000000000001E-3</v>
      </c>
      <c r="F84">
        <v>0.222</v>
      </c>
      <c r="G84">
        <v>19698.758000000002</v>
      </c>
      <c r="H84">
        <v>41216208</v>
      </c>
      <c r="J84">
        <f>G84-(C84*E85)</f>
        <v>10616.498000000001</v>
      </c>
      <c r="L84" s="21"/>
      <c r="N84" s="2" t="s">
        <v>228</v>
      </c>
      <c r="O84" t="s">
        <v>198</v>
      </c>
      <c r="P84">
        <v>201828</v>
      </c>
      <c r="Q84">
        <v>0.104</v>
      </c>
      <c r="R84">
        <v>1.2E-2</v>
      </c>
      <c r="S84">
        <v>0.79400000000000004</v>
      </c>
      <c r="T84">
        <v>20958.202000000001</v>
      </c>
      <c r="U84">
        <v>40654143</v>
      </c>
      <c r="W84">
        <f>T84-(P84*R85)</f>
        <v>12279.598000000002</v>
      </c>
    </row>
    <row r="85" spans="1:25" x14ac:dyDescent="0.2">
      <c r="A85" s="2"/>
      <c r="B85" t="s">
        <v>195</v>
      </c>
      <c r="C85">
        <v>2282</v>
      </c>
      <c r="D85">
        <v>6.2E-2</v>
      </c>
      <c r="E85">
        <v>4.4999999999999998E-2</v>
      </c>
      <c r="F85">
        <v>0.106</v>
      </c>
      <c r="G85">
        <v>158.41999999999999</v>
      </c>
      <c r="H85">
        <v>496089</v>
      </c>
      <c r="L85" s="21"/>
      <c r="N85" s="2"/>
      <c r="O85" t="s">
        <v>195</v>
      </c>
      <c r="P85">
        <v>3252</v>
      </c>
      <c r="Q85">
        <v>0.13300000000000001</v>
      </c>
      <c r="R85">
        <v>4.2999999999999997E-2</v>
      </c>
      <c r="S85">
        <v>0.28599999999999998</v>
      </c>
      <c r="T85">
        <v>433.61599999999999</v>
      </c>
      <c r="U85">
        <v>611646</v>
      </c>
    </row>
    <row r="86" spans="1:25" x14ac:dyDescent="0.2">
      <c r="A86" s="2" t="s">
        <v>14</v>
      </c>
      <c r="B86" t="s">
        <v>198</v>
      </c>
      <c r="C86">
        <v>184130</v>
      </c>
      <c r="D86">
        <v>0.153</v>
      </c>
      <c r="E86">
        <v>2.1000000000000001E-2</v>
      </c>
      <c r="F86">
        <v>0.90100000000000002</v>
      </c>
      <c r="G86">
        <v>28165.615000000002</v>
      </c>
      <c r="H86">
        <v>33334855</v>
      </c>
      <c r="J86">
        <f>G86-(C86*E87)</f>
        <v>17486.075000000001</v>
      </c>
      <c r="N86" s="2" t="s">
        <v>14</v>
      </c>
      <c r="O86" t="s">
        <v>198</v>
      </c>
      <c r="P86">
        <v>184130</v>
      </c>
      <c r="Q86">
        <v>0.11899999999999999</v>
      </c>
      <c r="R86">
        <v>1.2E-2</v>
      </c>
      <c r="S86">
        <v>2.7080000000000002</v>
      </c>
      <c r="T86">
        <v>21959.817999999999</v>
      </c>
      <c r="U86">
        <v>35958657</v>
      </c>
      <c r="W86">
        <f>T86-(P86*R87)</f>
        <v>12385.057999999999</v>
      </c>
    </row>
    <row r="87" spans="1:25" x14ac:dyDescent="0.2">
      <c r="A87" s="2"/>
      <c r="B87" t="s">
        <v>195</v>
      </c>
      <c r="C87">
        <v>4880</v>
      </c>
      <c r="D87">
        <v>8.5000000000000006E-2</v>
      </c>
      <c r="E87">
        <v>5.8000000000000003E-2</v>
      </c>
      <c r="F87">
        <v>0.14399999999999999</v>
      </c>
      <c r="G87">
        <v>415.01600000000002</v>
      </c>
      <c r="H87">
        <v>1023682</v>
      </c>
      <c r="N87" s="2"/>
      <c r="O87" t="s">
        <v>195</v>
      </c>
      <c r="P87">
        <v>3563</v>
      </c>
      <c r="Q87">
        <v>7.6999999999999999E-2</v>
      </c>
      <c r="R87">
        <v>5.1999999999999998E-2</v>
      </c>
      <c r="S87">
        <v>0.17599999999999999</v>
      </c>
      <c r="T87">
        <v>275.77800000000002</v>
      </c>
      <c r="U87">
        <v>760688</v>
      </c>
    </row>
    <row r="88" spans="1:25" x14ac:dyDescent="0.2">
      <c r="A88" s="2" t="s">
        <v>227</v>
      </c>
      <c r="B88" t="s">
        <v>198</v>
      </c>
      <c r="C88">
        <v>287352</v>
      </c>
      <c r="D88">
        <v>0.2</v>
      </c>
      <c r="E88">
        <v>1.2E-2</v>
      </c>
      <c r="F88">
        <v>1.0449999999999999</v>
      </c>
      <c r="G88">
        <v>57535.811000000002</v>
      </c>
      <c r="H88">
        <v>46501678</v>
      </c>
      <c r="J88">
        <f>G88-(C88*D89)</f>
        <v>14720.363000000005</v>
      </c>
      <c r="N88" s="2" t="s">
        <v>227</v>
      </c>
      <c r="O88" t="s">
        <v>198</v>
      </c>
      <c r="P88">
        <v>287352</v>
      </c>
      <c r="Q88">
        <v>0.06</v>
      </c>
      <c r="R88">
        <v>3.0000000000000001E-3</v>
      </c>
      <c r="S88">
        <v>0.74399999999999999</v>
      </c>
      <c r="T88">
        <v>17130.682000000001</v>
      </c>
      <c r="U88">
        <v>63970978</v>
      </c>
      <c r="W88">
        <f>T88-(P88*R89)</f>
        <v>7935.4179999999997</v>
      </c>
    </row>
    <row r="89" spans="1:25" x14ac:dyDescent="0.2">
      <c r="A89" s="2"/>
      <c r="B89" t="s">
        <v>195</v>
      </c>
      <c r="C89">
        <v>1247</v>
      </c>
      <c r="D89">
        <v>0.14899999999999999</v>
      </c>
      <c r="E89">
        <v>0.11</v>
      </c>
      <c r="F89">
        <v>0.21099999999999999</v>
      </c>
      <c r="G89">
        <v>185.79900000000001</v>
      </c>
      <c r="H89">
        <v>225815</v>
      </c>
      <c r="N89" s="2"/>
      <c r="O89" t="s">
        <v>195</v>
      </c>
      <c r="P89">
        <v>2045</v>
      </c>
      <c r="Q89">
        <v>0.05</v>
      </c>
      <c r="R89">
        <v>3.2000000000000001E-2</v>
      </c>
      <c r="S89">
        <v>8.7999999999999995E-2</v>
      </c>
      <c r="T89">
        <v>101.996</v>
      </c>
      <c r="U89">
        <v>464951</v>
      </c>
    </row>
    <row r="90" spans="1:25" x14ac:dyDescent="0.2">
      <c r="A90" s="2" t="s">
        <v>229</v>
      </c>
      <c r="B90" t="s">
        <v>198</v>
      </c>
      <c r="C90">
        <v>288074</v>
      </c>
      <c r="D90">
        <v>0.20899999999999999</v>
      </c>
      <c r="E90">
        <v>2.1000000000000001E-2</v>
      </c>
      <c r="F90">
        <v>0.91500000000000004</v>
      </c>
      <c r="G90">
        <v>60164.766000000003</v>
      </c>
      <c r="H90">
        <v>45740631</v>
      </c>
      <c r="J90">
        <f>G90-(C90*D91)</f>
        <v>12920.630000000005</v>
      </c>
      <c r="N90" s="2" t="s">
        <v>229</v>
      </c>
      <c r="O90" t="s">
        <v>198</v>
      </c>
      <c r="P90">
        <v>288074</v>
      </c>
      <c r="Q90">
        <v>7.9000000000000001E-2</v>
      </c>
      <c r="R90">
        <v>0.01</v>
      </c>
      <c r="S90">
        <v>0.81499999999999995</v>
      </c>
      <c r="T90">
        <v>22736.42</v>
      </c>
      <c r="U90">
        <v>61377970</v>
      </c>
      <c r="W90">
        <f>T90-(P90*R91)</f>
        <v>10349.237999999999</v>
      </c>
    </row>
    <row r="91" spans="1:25" x14ac:dyDescent="0.2">
      <c r="A91" s="2"/>
      <c r="B91" t="s">
        <v>195</v>
      </c>
      <c r="C91">
        <v>4066</v>
      </c>
      <c r="D91">
        <v>0.16400000000000001</v>
      </c>
      <c r="E91">
        <v>0.14199999999999999</v>
      </c>
      <c r="F91">
        <v>0.20499999999999999</v>
      </c>
      <c r="G91">
        <v>664.88300000000004</v>
      </c>
      <c r="H91">
        <v>711674</v>
      </c>
      <c r="N91" s="2"/>
      <c r="O91" t="s">
        <v>195</v>
      </c>
      <c r="P91">
        <v>3780</v>
      </c>
      <c r="Q91">
        <v>6.9000000000000006E-2</v>
      </c>
      <c r="R91">
        <v>4.2999999999999997E-2</v>
      </c>
      <c r="S91">
        <v>0.17100000000000001</v>
      </c>
      <c r="T91">
        <v>259.90199999999999</v>
      </c>
      <c r="U91">
        <v>823167</v>
      </c>
    </row>
    <row r="92" spans="1:25" x14ac:dyDescent="0.2">
      <c r="A92" s="2" t="s">
        <v>12</v>
      </c>
      <c r="B92" t="s">
        <v>198</v>
      </c>
      <c r="C92">
        <v>293266</v>
      </c>
      <c r="D92">
        <v>0.16700000000000001</v>
      </c>
      <c r="E92">
        <v>2.5000000000000001E-2</v>
      </c>
      <c r="F92">
        <v>1.0840000000000001</v>
      </c>
      <c r="G92">
        <v>48914.173000000003</v>
      </c>
      <c r="H92">
        <v>51399766</v>
      </c>
      <c r="J92">
        <f>G92-(C92*D93)</f>
        <v>16654.913000000004</v>
      </c>
      <c r="L92" s="38"/>
      <c r="N92" s="2" t="s">
        <v>12</v>
      </c>
      <c r="O92" t="s">
        <v>198</v>
      </c>
      <c r="P92">
        <v>293266</v>
      </c>
      <c r="Q92">
        <v>8.2000000000000003E-2</v>
      </c>
      <c r="R92">
        <v>1.2E-2</v>
      </c>
      <c r="S92">
        <v>0.51400000000000001</v>
      </c>
      <c r="T92">
        <v>23945.065999999999</v>
      </c>
      <c r="U92">
        <v>62085109</v>
      </c>
      <c r="W92">
        <f>T92-(P92*R93)</f>
        <v>11921.159999999998</v>
      </c>
      <c r="Y92" s="2"/>
    </row>
    <row r="93" spans="1:25" x14ac:dyDescent="0.2">
      <c r="A93" s="2"/>
      <c r="B93" t="s">
        <v>195</v>
      </c>
      <c r="C93">
        <v>5056</v>
      </c>
      <c r="D93">
        <v>0.11</v>
      </c>
      <c r="E93">
        <v>8.2000000000000003E-2</v>
      </c>
      <c r="F93">
        <v>0.14599999999999999</v>
      </c>
      <c r="G93">
        <v>558.34</v>
      </c>
      <c r="H93">
        <v>1000039</v>
      </c>
      <c r="N93" s="2"/>
      <c r="O93" t="s">
        <v>195</v>
      </c>
      <c r="P93">
        <v>7282</v>
      </c>
      <c r="Q93">
        <v>7.0999999999999994E-2</v>
      </c>
      <c r="R93">
        <v>4.1000000000000002E-2</v>
      </c>
      <c r="S93">
        <v>0.159</v>
      </c>
      <c r="T93">
        <v>516.07000000000005</v>
      </c>
      <c r="U93">
        <v>1577666</v>
      </c>
      <c r="Y93" s="2"/>
    </row>
    <row r="94" spans="1:25" x14ac:dyDescent="0.2">
      <c r="A94" s="2" t="s">
        <v>225</v>
      </c>
      <c r="B94" t="s">
        <v>198</v>
      </c>
      <c r="C94">
        <v>179814</v>
      </c>
      <c r="D94">
        <v>0.185</v>
      </c>
      <c r="E94">
        <v>2.1000000000000001E-2</v>
      </c>
      <c r="F94">
        <v>1.1259999999999999</v>
      </c>
      <c r="G94">
        <f>C94*D94</f>
        <v>33265.589999999997</v>
      </c>
      <c r="H94">
        <v>39459551</v>
      </c>
      <c r="J94">
        <f>G94-(C94*D95)</f>
        <v>13486.049999999996</v>
      </c>
      <c r="L94" s="38"/>
      <c r="N94" s="2" t="s">
        <v>225</v>
      </c>
      <c r="O94" t="s">
        <v>198</v>
      </c>
      <c r="P94">
        <v>177928</v>
      </c>
      <c r="Q94">
        <v>0.12</v>
      </c>
      <c r="R94">
        <v>1.2E-2</v>
      </c>
      <c r="S94">
        <v>0.79400000000000004</v>
      </c>
      <c r="T94">
        <f>P94*Q94</f>
        <v>21351.360000000001</v>
      </c>
      <c r="U94">
        <v>40654143</v>
      </c>
      <c r="W94">
        <f>T94-(P94*R95)</f>
        <v>11921.176000000001</v>
      </c>
      <c r="Y94" s="2"/>
    </row>
    <row r="95" spans="1:25" x14ac:dyDescent="0.2">
      <c r="A95" s="2"/>
      <c r="B95" t="s">
        <v>195</v>
      </c>
      <c r="C95">
        <v>2832</v>
      </c>
      <c r="D95">
        <v>0.11</v>
      </c>
      <c r="E95">
        <v>7.8E-2</v>
      </c>
      <c r="F95">
        <v>0.158</v>
      </c>
      <c r="G95">
        <f>C95*D95</f>
        <v>311.52</v>
      </c>
      <c r="H95">
        <v>8346232</v>
      </c>
      <c r="N95" s="2"/>
      <c r="O95" t="s">
        <v>195</v>
      </c>
      <c r="P95">
        <v>3252</v>
      </c>
      <c r="Q95">
        <v>0.13300000000000001</v>
      </c>
      <c r="R95">
        <v>5.2999999999999999E-2</v>
      </c>
      <c r="S95">
        <v>0.28599999999999998</v>
      </c>
      <c r="T95">
        <f>P95*Q95</f>
        <v>432.51600000000002</v>
      </c>
      <c r="U95">
        <v>611646</v>
      </c>
      <c r="Y95" s="2"/>
    </row>
    <row r="96" spans="1:25" x14ac:dyDescent="0.2">
      <c r="A96" t="s">
        <v>199</v>
      </c>
      <c r="J96" s="3">
        <f>AVERAGE(J80:J92)</f>
        <v>13392.528714285714</v>
      </c>
      <c r="N96" s="2"/>
      <c r="W96" s="3">
        <f>AVERAGE(W80:W92)</f>
        <v>10041.418857142857</v>
      </c>
      <c r="Y96" s="2"/>
    </row>
    <row r="97" spans="1:25" x14ac:dyDescent="0.2">
      <c r="A97" s="2"/>
      <c r="N97" s="2"/>
      <c r="Y97" s="2"/>
    </row>
    <row r="98" spans="1:25" x14ac:dyDescent="0.2">
      <c r="A98" s="36" t="s">
        <v>243</v>
      </c>
      <c r="B98" s="7" t="s">
        <v>194</v>
      </c>
      <c r="N98" s="36" t="s">
        <v>244</v>
      </c>
      <c r="O98" s="7" t="s">
        <v>194</v>
      </c>
    </row>
    <row r="99" spans="1:25" x14ac:dyDescent="0.2">
      <c r="A99" s="2" t="s">
        <v>9</v>
      </c>
      <c r="B99" t="s">
        <v>198</v>
      </c>
      <c r="C99">
        <v>165824</v>
      </c>
      <c r="D99">
        <v>6.0999999999999999E-2</v>
      </c>
      <c r="E99">
        <v>0.01</v>
      </c>
      <c r="F99">
        <v>0.35299999999999998</v>
      </c>
      <c r="G99">
        <v>10038.096</v>
      </c>
      <c r="H99">
        <v>36840882</v>
      </c>
      <c r="J99">
        <f>G99-(C99*E100)</f>
        <v>6887.44</v>
      </c>
      <c r="N99" s="2" t="s">
        <v>9</v>
      </c>
      <c r="O99" t="s">
        <v>198</v>
      </c>
      <c r="P99">
        <v>165994</v>
      </c>
      <c r="Q99">
        <v>3.4000000000000002E-2</v>
      </c>
      <c r="R99">
        <v>2E-3</v>
      </c>
      <c r="S99">
        <v>0.64300000000000002</v>
      </c>
      <c r="T99">
        <v>5702.4629999999997</v>
      </c>
      <c r="U99">
        <v>39150392</v>
      </c>
      <c r="W99">
        <f>T99-(P99*R100)</f>
        <v>4540.5049999999992</v>
      </c>
    </row>
    <row r="100" spans="1:25" x14ac:dyDescent="0.2">
      <c r="A100" s="2"/>
      <c r="B100" t="s">
        <v>195</v>
      </c>
      <c r="C100">
        <v>15270</v>
      </c>
      <c r="D100">
        <v>5.2999999999999999E-2</v>
      </c>
      <c r="E100">
        <v>1.9E-2</v>
      </c>
      <c r="F100">
        <v>9.0999999999999998E-2</v>
      </c>
      <c r="G100">
        <v>810.92499999999995</v>
      </c>
      <c r="H100">
        <v>3448103</v>
      </c>
      <c r="N100" s="2"/>
      <c r="O100" t="s">
        <v>195</v>
      </c>
      <c r="P100">
        <v>4306</v>
      </c>
      <c r="Q100">
        <v>2.5000000000000001E-2</v>
      </c>
      <c r="R100">
        <v>7.0000000000000001E-3</v>
      </c>
      <c r="S100">
        <v>4.2999999999999997E-2</v>
      </c>
      <c r="T100">
        <v>107.82</v>
      </c>
      <c r="U100">
        <v>1036538</v>
      </c>
      <c r="Y100" s="21"/>
    </row>
    <row r="101" spans="1:25" x14ac:dyDescent="0.2">
      <c r="A101" s="2" t="s">
        <v>6</v>
      </c>
      <c r="B101" t="s">
        <v>198</v>
      </c>
      <c r="C101">
        <v>190963</v>
      </c>
      <c r="D101">
        <v>0.05</v>
      </c>
      <c r="E101">
        <v>0</v>
      </c>
      <c r="F101">
        <v>2.7080000000000002</v>
      </c>
      <c r="G101">
        <v>9482.7090000000007</v>
      </c>
      <c r="H101">
        <v>43792372</v>
      </c>
      <c r="J101">
        <f>G101-(C101*E102)</f>
        <v>6236.3380000000006</v>
      </c>
      <c r="N101" s="2" t="s">
        <v>6</v>
      </c>
      <c r="O101" t="s">
        <v>198</v>
      </c>
      <c r="P101">
        <v>183538</v>
      </c>
      <c r="Q101">
        <v>6.2E-2</v>
      </c>
      <c r="R101">
        <v>8.9999999999999993E-3</v>
      </c>
      <c r="S101">
        <v>0.60699999999999998</v>
      </c>
      <c r="T101">
        <v>11304.218999999999</v>
      </c>
      <c r="U101">
        <v>40697633</v>
      </c>
      <c r="W101">
        <f>T101-(P101*R102)</f>
        <v>7266.3829999999998</v>
      </c>
      <c r="Y101" s="31"/>
    </row>
    <row r="102" spans="1:25" x14ac:dyDescent="0.2">
      <c r="A102" s="2"/>
      <c r="B102" t="s">
        <v>195</v>
      </c>
      <c r="C102">
        <v>5057</v>
      </c>
      <c r="D102">
        <v>3.1E-2</v>
      </c>
      <c r="E102">
        <v>1.7000000000000001E-2</v>
      </c>
      <c r="F102">
        <v>0.13900000000000001</v>
      </c>
      <c r="G102">
        <v>155.464</v>
      </c>
      <c r="H102">
        <v>1202042</v>
      </c>
      <c r="J102" t="s">
        <v>171</v>
      </c>
      <c r="N102" s="2"/>
      <c r="O102" t="s">
        <v>195</v>
      </c>
      <c r="P102">
        <v>5599</v>
      </c>
      <c r="Q102">
        <v>4.3999999999999997E-2</v>
      </c>
      <c r="R102">
        <v>2.1999999999999999E-2</v>
      </c>
      <c r="S102">
        <v>0.08</v>
      </c>
      <c r="T102">
        <v>243.904</v>
      </c>
      <c r="U102">
        <v>1291573</v>
      </c>
      <c r="Y102" s="31"/>
    </row>
    <row r="103" spans="1:25" x14ac:dyDescent="0.2">
      <c r="A103" s="2" t="s">
        <v>7</v>
      </c>
      <c r="B103" t="s">
        <v>198</v>
      </c>
      <c r="C103">
        <v>164061</v>
      </c>
      <c r="D103">
        <v>5.5E-2</v>
      </c>
      <c r="E103">
        <v>2E-3</v>
      </c>
      <c r="F103">
        <v>0.251</v>
      </c>
      <c r="G103">
        <v>9015.9320000000007</v>
      </c>
      <c r="H103">
        <v>37010626</v>
      </c>
      <c r="J103">
        <f>G103-(C103*E104)</f>
        <v>5406.5900000000011</v>
      </c>
      <c r="N103" s="2" t="s">
        <v>7</v>
      </c>
      <c r="O103" t="s">
        <v>198</v>
      </c>
      <c r="P103">
        <v>164061</v>
      </c>
      <c r="Q103">
        <v>6.7000000000000004E-2</v>
      </c>
      <c r="R103">
        <v>1.2E-2</v>
      </c>
      <c r="S103">
        <v>0.82699999999999996</v>
      </c>
      <c r="T103">
        <v>11036.762000000001</v>
      </c>
      <c r="U103">
        <v>35875615</v>
      </c>
      <c r="W103">
        <f>T103-(P103*R104)</f>
        <v>5786.81</v>
      </c>
      <c r="Y103" s="32"/>
    </row>
    <row r="104" spans="1:25" x14ac:dyDescent="0.2">
      <c r="A104" s="2"/>
      <c r="B104" t="s">
        <v>195</v>
      </c>
      <c r="C104">
        <v>16581</v>
      </c>
      <c r="D104">
        <v>3.7999999999999999E-2</v>
      </c>
      <c r="E104">
        <v>2.1999999999999999E-2</v>
      </c>
      <c r="F104">
        <v>5.0999999999999997E-2</v>
      </c>
      <c r="G104">
        <v>622.19100000000003</v>
      </c>
      <c r="H104">
        <v>3878333</v>
      </c>
      <c r="L104" s="21"/>
      <c r="N104" s="2"/>
      <c r="O104" t="s">
        <v>195</v>
      </c>
      <c r="P104">
        <v>2864</v>
      </c>
      <c r="Q104">
        <v>4.7E-2</v>
      </c>
      <c r="R104">
        <v>3.2000000000000001E-2</v>
      </c>
      <c r="S104">
        <v>6.8000000000000005E-2</v>
      </c>
      <c r="T104">
        <v>135.51599999999999</v>
      </c>
      <c r="U104">
        <v>655002</v>
      </c>
      <c r="Y104" s="32"/>
    </row>
    <row r="105" spans="1:25" x14ac:dyDescent="0.2">
      <c r="A105" s="2" t="s">
        <v>14</v>
      </c>
      <c r="B105" t="s">
        <v>198</v>
      </c>
      <c r="C105">
        <v>314658</v>
      </c>
      <c r="D105">
        <v>0.13200000000000001</v>
      </c>
      <c r="E105">
        <v>2.1000000000000001E-2</v>
      </c>
      <c r="F105">
        <v>0.81499999999999995</v>
      </c>
      <c r="G105">
        <v>41573.514999999999</v>
      </c>
      <c r="H105">
        <v>59724733</v>
      </c>
      <c r="J105">
        <f>G105-(C105*D106)</f>
        <v>7905.1089999999967</v>
      </c>
      <c r="L105" s="26"/>
      <c r="N105" s="2" t="s">
        <v>14</v>
      </c>
      <c r="O105" t="s">
        <v>198</v>
      </c>
      <c r="P105">
        <v>314658</v>
      </c>
      <c r="Q105">
        <v>0.09</v>
      </c>
      <c r="R105">
        <v>0.01</v>
      </c>
      <c r="S105">
        <v>0.95899999999999996</v>
      </c>
      <c r="T105">
        <v>28199.532999999999</v>
      </c>
      <c r="U105">
        <v>65655660</v>
      </c>
      <c r="W105">
        <f>T105-(P105*R106)</f>
        <v>15298.554999999998</v>
      </c>
      <c r="Y105" s="33"/>
    </row>
    <row r="106" spans="1:25" x14ac:dyDescent="0.2">
      <c r="A106" s="2"/>
      <c r="B106" t="s">
        <v>195</v>
      </c>
      <c r="C106">
        <v>39294</v>
      </c>
      <c r="D106">
        <v>0.107</v>
      </c>
      <c r="E106">
        <v>6.4000000000000001E-2</v>
      </c>
      <c r="F106">
        <v>0.254</v>
      </c>
      <c r="G106">
        <v>4199.6030000000001</v>
      </c>
      <c r="H106">
        <v>7839879</v>
      </c>
      <c r="L106" s="27"/>
      <c r="N106" s="2"/>
      <c r="O106" t="s">
        <v>195</v>
      </c>
      <c r="P106">
        <v>3562</v>
      </c>
      <c r="Q106">
        <v>5.8000000000000003E-2</v>
      </c>
      <c r="R106">
        <v>4.1000000000000002E-2</v>
      </c>
      <c r="S106">
        <v>0.313</v>
      </c>
      <c r="T106">
        <v>207.43199999999999</v>
      </c>
      <c r="U106">
        <v>794924</v>
      </c>
      <c r="Y106" s="31"/>
    </row>
    <row r="107" spans="1:25" s="11" customFormat="1" x14ac:dyDescent="0.2">
      <c r="A107" s="15" t="s">
        <v>236</v>
      </c>
      <c r="B107" t="s">
        <v>198</v>
      </c>
      <c r="C107" s="15">
        <v>175670</v>
      </c>
      <c r="D107" s="15">
        <v>5.7000000000000002E-2</v>
      </c>
      <c r="E107" s="15">
        <v>0.03</v>
      </c>
      <c r="F107" s="15">
        <v>0.35299999999999998</v>
      </c>
      <c r="G107" s="15">
        <f t="shared" ref="G107:G114" si="0">C107*D107</f>
        <v>10013.19</v>
      </c>
      <c r="H107" s="15">
        <v>36840882</v>
      </c>
      <c r="I107" s="15"/>
      <c r="J107" s="15">
        <f>G107-(C107*E108)</f>
        <v>7905.1500000000005</v>
      </c>
      <c r="L107" s="26"/>
      <c r="N107" s="15" t="s">
        <v>236</v>
      </c>
      <c r="O107" t="s">
        <v>198</v>
      </c>
      <c r="P107" s="15">
        <v>175670</v>
      </c>
      <c r="Q107" s="15">
        <v>3.4000000000000002E-2</v>
      </c>
      <c r="R107" s="15">
        <v>2E-3</v>
      </c>
      <c r="S107" s="15">
        <v>0.64300000000000002</v>
      </c>
      <c r="T107" s="15">
        <f t="shared" ref="T107:T114" si="1">P107*Q107</f>
        <v>5972.7800000000007</v>
      </c>
      <c r="U107" s="15">
        <v>39150392</v>
      </c>
      <c r="V107" s="15"/>
      <c r="W107" s="15">
        <f>T107-(P107*R108)</f>
        <v>4567.42</v>
      </c>
      <c r="Y107" s="32"/>
    </row>
    <row r="108" spans="1:25" s="11" customFormat="1" x14ac:dyDescent="0.2">
      <c r="A108" s="15"/>
      <c r="B108" t="s">
        <v>195</v>
      </c>
      <c r="C108" s="15">
        <v>15270</v>
      </c>
      <c r="D108" s="15">
        <v>0.05</v>
      </c>
      <c r="E108" s="15">
        <v>1.2E-2</v>
      </c>
      <c r="F108" s="15">
        <v>9.0999999999999998E-2</v>
      </c>
      <c r="G108" s="15">
        <f t="shared" si="0"/>
        <v>763.5</v>
      </c>
      <c r="H108" s="15">
        <v>3448103</v>
      </c>
      <c r="I108" s="15"/>
      <c r="J108" s="15"/>
      <c r="L108" s="27"/>
      <c r="N108" s="15"/>
      <c r="O108" t="s">
        <v>195</v>
      </c>
      <c r="P108" s="15">
        <v>3899</v>
      </c>
      <c r="Q108" s="15">
        <v>2.5000000000000001E-2</v>
      </c>
      <c r="R108" s="15">
        <v>8.0000000000000002E-3</v>
      </c>
      <c r="S108" s="15">
        <v>4.2999999999999997E-2</v>
      </c>
      <c r="T108" s="15">
        <f t="shared" si="1"/>
        <v>97.475000000000009</v>
      </c>
      <c r="U108" s="15">
        <v>1036538</v>
      </c>
      <c r="V108" s="15"/>
      <c r="W108" s="15"/>
      <c r="Y108" s="31"/>
    </row>
    <row r="109" spans="1:25" s="11" customFormat="1" x14ac:dyDescent="0.2">
      <c r="A109" s="15" t="s">
        <v>185</v>
      </c>
      <c r="B109" t="s">
        <v>198</v>
      </c>
      <c r="C109" s="15">
        <v>182705</v>
      </c>
      <c r="D109" s="15">
        <v>3.9E-2</v>
      </c>
      <c r="E109" s="15">
        <v>0</v>
      </c>
      <c r="F109" s="15">
        <v>2.7080000000000002</v>
      </c>
      <c r="G109" s="15">
        <f t="shared" si="0"/>
        <v>7125.4949999999999</v>
      </c>
      <c r="H109" s="15">
        <v>43792372</v>
      </c>
      <c r="I109" s="15"/>
      <c r="J109" s="15">
        <f>G109-(C109*E110)</f>
        <v>4750.33</v>
      </c>
      <c r="L109" s="26"/>
      <c r="N109" s="15" t="s">
        <v>18</v>
      </c>
      <c r="O109" t="s">
        <v>198</v>
      </c>
      <c r="P109" s="15">
        <v>182705</v>
      </c>
      <c r="Q109" s="15">
        <v>6.4000000000000001E-2</v>
      </c>
      <c r="R109" s="15">
        <v>8.9999999999999993E-3</v>
      </c>
      <c r="S109" s="15">
        <v>0.60699999999999998</v>
      </c>
      <c r="T109" s="15">
        <f t="shared" si="1"/>
        <v>11693.12</v>
      </c>
      <c r="U109" s="15">
        <v>40697633</v>
      </c>
      <c r="V109" s="15"/>
      <c r="W109" s="15">
        <f>T109-(P109*R110)</f>
        <v>7308.2000000000007</v>
      </c>
      <c r="Y109" s="29"/>
    </row>
    <row r="110" spans="1:25" s="11" customFormat="1" x14ac:dyDescent="0.2">
      <c r="A110" s="15"/>
      <c r="B110" t="s">
        <v>195</v>
      </c>
      <c r="C110" s="15">
        <v>5042</v>
      </c>
      <c r="D110" s="15">
        <v>2.7E-2</v>
      </c>
      <c r="E110" s="15">
        <v>1.2999999999999999E-2</v>
      </c>
      <c r="F110" s="15">
        <v>0.129</v>
      </c>
      <c r="G110" s="15">
        <f t="shared" si="0"/>
        <v>136.13399999999999</v>
      </c>
      <c r="H110" s="15">
        <v>1202042</v>
      </c>
      <c r="I110" s="15"/>
      <c r="J110" s="15" t="s">
        <v>171</v>
      </c>
      <c r="L110" s="26"/>
      <c r="N110" s="15"/>
      <c r="O110" t="s">
        <v>195</v>
      </c>
      <c r="P110" s="15">
        <v>5599</v>
      </c>
      <c r="Q110" s="15">
        <v>4.2000000000000003E-2</v>
      </c>
      <c r="R110" s="15">
        <v>2.4E-2</v>
      </c>
      <c r="S110" s="15">
        <v>0.08</v>
      </c>
      <c r="T110" s="15">
        <f t="shared" si="1"/>
        <v>235.15800000000002</v>
      </c>
      <c r="U110" s="15">
        <v>1291573</v>
      </c>
      <c r="V110" s="15"/>
      <c r="W110" s="15"/>
      <c r="Y110" s="29"/>
    </row>
    <row r="111" spans="1:25" s="11" customFormat="1" x14ac:dyDescent="0.2">
      <c r="A111" s="15" t="s">
        <v>186</v>
      </c>
      <c r="B111" t="s">
        <v>198</v>
      </c>
      <c r="C111" s="15">
        <v>150638</v>
      </c>
      <c r="D111" s="15">
        <v>5.2999999999999999E-2</v>
      </c>
      <c r="E111" s="15">
        <v>2E-3</v>
      </c>
      <c r="F111" s="15">
        <v>0.251</v>
      </c>
      <c r="G111" s="15">
        <f t="shared" si="0"/>
        <v>7983.8139999999994</v>
      </c>
      <c r="H111" s="15">
        <v>37010626</v>
      </c>
      <c r="I111" s="15"/>
      <c r="J111" s="15">
        <f>G111-(C111*E112)</f>
        <v>4669.7780000000002</v>
      </c>
      <c r="L111" s="27"/>
      <c r="N111" s="15" t="s">
        <v>59</v>
      </c>
      <c r="O111" t="s">
        <v>198</v>
      </c>
      <c r="P111" s="15">
        <v>150638</v>
      </c>
      <c r="Q111" s="15">
        <v>6.0999999999999999E-2</v>
      </c>
      <c r="R111" s="15">
        <v>1.2E-2</v>
      </c>
      <c r="S111" s="15">
        <v>0.82699999999999996</v>
      </c>
      <c r="T111" s="15">
        <f t="shared" si="1"/>
        <v>9188.9179999999997</v>
      </c>
      <c r="U111" s="15">
        <v>35875615</v>
      </c>
      <c r="V111" s="15"/>
      <c r="W111" s="15">
        <f>T111-(P111*R112)</f>
        <v>7230.6239999999998</v>
      </c>
      <c r="Y111" s="29"/>
    </row>
    <row r="112" spans="1:25" s="11" customFormat="1" x14ac:dyDescent="0.2">
      <c r="A112" s="15"/>
      <c r="B112" t="s">
        <v>195</v>
      </c>
      <c r="C112" s="15">
        <v>16581</v>
      </c>
      <c r="D112" s="15">
        <v>4.2000000000000003E-2</v>
      </c>
      <c r="E112" s="15">
        <v>2.1999999999999999E-2</v>
      </c>
      <c r="F112" s="15">
        <v>5.0999999999999997E-2</v>
      </c>
      <c r="G112" s="15">
        <f t="shared" si="0"/>
        <v>696.40200000000004</v>
      </c>
      <c r="H112" s="15">
        <v>3878333</v>
      </c>
      <c r="I112" s="15"/>
      <c r="J112" s="15"/>
      <c r="L112" s="28"/>
      <c r="N112" s="15"/>
      <c r="O112" t="s">
        <v>195</v>
      </c>
      <c r="P112" s="15">
        <v>2269</v>
      </c>
      <c r="Q112" s="15">
        <v>4.7E-2</v>
      </c>
      <c r="R112" s="15">
        <v>1.2999999999999999E-2</v>
      </c>
      <c r="S112" s="15">
        <v>6.8000000000000005E-2</v>
      </c>
      <c r="T112" s="15">
        <f t="shared" si="1"/>
        <v>106.643</v>
      </c>
      <c r="U112" s="15">
        <v>655002</v>
      </c>
      <c r="V112" s="15"/>
      <c r="W112" s="15"/>
    </row>
    <row r="113" spans="1:23" s="11" customFormat="1" x14ac:dyDescent="0.2">
      <c r="A113" s="15" t="s">
        <v>187</v>
      </c>
      <c r="B113" t="s">
        <v>198</v>
      </c>
      <c r="C113" s="15">
        <v>218484</v>
      </c>
      <c r="D113" s="15">
        <v>0.14199999999999999</v>
      </c>
      <c r="E113" s="15">
        <v>2.1000000000000001E-2</v>
      </c>
      <c r="F113" s="15">
        <v>0.81499999999999995</v>
      </c>
      <c r="G113" s="15">
        <f t="shared" si="0"/>
        <v>31024.727999999996</v>
      </c>
      <c r="H113" s="15">
        <v>59724733</v>
      </c>
      <c r="I113" s="15"/>
      <c r="J113" s="15">
        <f>G113-(C113*D114)</f>
        <v>6554.5199999999968</v>
      </c>
      <c r="L113" s="29"/>
      <c r="N113" s="15" t="s">
        <v>20</v>
      </c>
      <c r="O113" t="s">
        <v>198</v>
      </c>
      <c r="P113" s="15">
        <v>218484</v>
      </c>
      <c r="Q113" s="15">
        <v>6.7000000000000004E-2</v>
      </c>
      <c r="R113" s="15">
        <v>0.01</v>
      </c>
      <c r="S113" s="15">
        <v>0.95899999999999996</v>
      </c>
      <c r="T113" s="15">
        <f t="shared" si="1"/>
        <v>14638.428000000002</v>
      </c>
      <c r="U113" s="15">
        <v>65655660</v>
      </c>
      <c r="V113" s="15"/>
      <c r="W113" s="15">
        <f>T113-(P113*R114)</f>
        <v>5899.0680000000011</v>
      </c>
    </row>
    <row r="114" spans="1:23" s="11" customFormat="1" ht="17" x14ac:dyDescent="0.2">
      <c r="A114" s="30"/>
      <c r="B114" t="s">
        <v>195</v>
      </c>
      <c r="C114" s="15">
        <v>39294</v>
      </c>
      <c r="D114" s="15">
        <v>0.112</v>
      </c>
      <c r="E114" s="15">
        <v>6.4000000000000001E-2</v>
      </c>
      <c r="F114" s="15">
        <v>0.254</v>
      </c>
      <c r="G114" s="15">
        <f t="shared" si="0"/>
        <v>4400.9279999999999</v>
      </c>
      <c r="H114" s="15">
        <v>7839879</v>
      </c>
      <c r="I114" s="15"/>
      <c r="J114" s="15"/>
      <c r="N114" s="30"/>
      <c r="O114" t="s">
        <v>195</v>
      </c>
      <c r="P114" s="15">
        <v>3562</v>
      </c>
      <c r="Q114" s="15">
        <v>5.8000000000000003E-2</v>
      </c>
      <c r="R114" s="15">
        <v>0.04</v>
      </c>
      <c r="S114" s="15">
        <v>0.313</v>
      </c>
      <c r="T114" s="15">
        <f t="shared" si="1"/>
        <v>206.596</v>
      </c>
      <c r="U114" s="15">
        <v>794924</v>
      </c>
      <c r="V114" s="15"/>
      <c r="W114" s="15"/>
    </row>
    <row r="115" spans="1:23" x14ac:dyDescent="0.2">
      <c r="A115" t="s">
        <v>199</v>
      </c>
      <c r="J115" s="4">
        <f>AVERAGE(J99:J105)</f>
        <v>6608.8692499999997</v>
      </c>
      <c r="N115" t="s">
        <v>199</v>
      </c>
      <c r="W115" s="4">
        <f>AVERAGE(W99:W105)</f>
        <v>8223.0632499999992</v>
      </c>
    </row>
    <row r="116" spans="1:23" x14ac:dyDescent="0.2">
      <c r="J116" s="4"/>
      <c r="W116" s="4"/>
    </row>
    <row r="117" spans="1:23" x14ac:dyDescent="0.2">
      <c r="A117" s="36" t="s">
        <v>245</v>
      </c>
      <c r="B117" s="7" t="s">
        <v>194</v>
      </c>
      <c r="N117" s="36" t="s">
        <v>245</v>
      </c>
      <c r="O117" s="7" t="s">
        <v>194</v>
      </c>
    </row>
    <row r="118" spans="1:23" x14ac:dyDescent="0.2">
      <c r="A118" s="2" t="s">
        <v>15</v>
      </c>
      <c r="B118" t="s">
        <v>198</v>
      </c>
      <c r="C118">
        <v>123324</v>
      </c>
      <c r="D118">
        <v>0.156</v>
      </c>
      <c r="E118">
        <v>7.0000000000000001E-3</v>
      </c>
      <c r="F118">
        <v>0.94399999999999995</v>
      </c>
      <c r="G118">
        <v>22376.475999999999</v>
      </c>
      <c r="H118">
        <v>21711618</v>
      </c>
      <c r="J118">
        <f>G118-(C118*D119)</f>
        <v>9797.4279999999999</v>
      </c>
      <c r="N118" s="2" t="s">
        <v>15</v>
      </c>
      <c r="O118" t="s">
        <v>198</v>
      </c>
      <c r="P118">
        <v>195878</v>
      </c>
      <c r="Q118">
        <v>4.1000000000000002E-2</v>
      </c>
      <c r="R118">
        <v>3.0000000000000001E-3</v>
      </c>
      <c r="S118">
        <v>0.11899999999999999</v>
      </c>
      <c r="T118">
        <v>8127.759</v>
      </c>
      <c r="U118">
        <v>45420525</v>
      </c>
      <c r="W118">
        <f>T118-(P118*R119)</f>
        <v>7148.3689999999997</v>
      </c>
    </row>
    <row r="119" spans="1:23" x14ac:dyDescent="0.2">
      <c r="A119" s="2"/>
      <c r="B119" t="s">
        <v>195</v>
      </c>
      <c r="C119">
        <v>4825</v>
      </c>
      <c r="D119">
        <v>0.10199999999999999</v>
      </c>
      <c r="E119">
        <v>1.7000000000000001E-2</v>
      </c>
      <c r="F119">
        <v>6.4000000000000001E-2</v>
      </c>
      <c r="G119">
        <v>200.9</v>
      </c>
      <c r="H119">
        <v>1118238</v>
      </c>
      <c r="N119" s="2"/>
      <c r="O119" t="s">
        <v>195</v>
      </c>
      <c r="P119">
        <v>6253</v>
      </c>
      <c r="Q119">
        <v>0.04</v>
      </c>
      <c r="R119">
        <v>5.0000000000000001E-3</v>
      </c>
      <c r="S119">
        <v>5.3999999999999999E-2</v>
      </c>
      <c r="T119">
        <v>248.869</v>
      </c>
      <c r="U119">
        <v>1455021</v>
      </c>
    </row>
    <row r="120" spans="1:23" x14ac:dyDescent="0.2">
      <c r="A120" s="2" t="s">
        <v>6</v>
      </c>
      <c r="B120" t="s">
        <v>198</v>
      </c>
      <c r="C120">
        <v>287588</v>
      </c>
      <c r="D120">
        <v>0.104</v>
      </c>
      <c r="E120">
        <v>1.6E-2</v>
      </c>
      <c r="F120">
        <v>0.57399999999999995</v>
      </c>
      <c r="G120">
        <v>29869.537</v>
      </c>
      <c r="H120">
        <v>58033538</v>
      </c>
      <c r="J120">
        <f>G120-(C120*D121)</f>
        <v>9450.7890000000007</v>
      </c>
      <c r="N120" s="2" t="s">
        <v>6</v>
      </c>
      <c r="O120" t="s">
        <v>198</v>
      </c>
      <c r="P120">
        <v>287588</v>
      </c>
      <c r="Q120">
        <v>0.128</v>
      </c>
      <c r="R120">
        <v>1.7000000000000001E-2</v>
      </c>
      <c r="S120">
        <v>0.81499999999999995</v>
      </c>
      <c r="T120">
        <v>36776.461000000003</v>
      </c>
      <c r="U120">
        <v>55184303</v>
      </c>
      <c r="W120">
        <f>T120-(P120*R121)</f>
        <v>20096.357000000004</v>
      </c>
    </row>
    <row r="121" spans="1:23" x14ac:dyDescent="0.2">
      <c r="A121" s="2"/>
      <c r="B121" t="s">
        <v>195</v>
      </c>
      <c r="C121">
        <v>7126</v>
      </c>
      <c r="D121">
        <v>7.0999999999999994E-2</v>
      </c>
      <c r="E121">
        <v>4.9000000000000002E-2</v>
      </c>
      <c r="F121">
        <v>0.10299999999999999</v>
      </c>
      <c r="G121">
        <v>503.70699999999999</v>
      </c>
      <c r="H121">
        <v>1544298</v>
      </c>
      <c r="N121" s="2"/>
      <c r="O121" t="s">
        <v>195</v>
      </c>
      <c r="P121">
        <v>2492</v>
      </c>
      <c r="Q121">
        <v>9.0999999999999998E-2</v>
      </c>
      <c r="R121">
        <v>5.8000000000000003E-2</v>
      </c>
      <c r="S121">
        <v>0.20499999999999999</v>
      </c>
      <c r="T121">
        <v>227.48699999999999</v>
      </c>
      <c r="U121">
        <v>515378</v>
      </c>
    </row>
    <row r="122" spans="1:23" x14ac:dyDescent="0.2">
      <c r="A122" s="2" t="s">
        <v>7</v>
      </c>
      <c r="B122" t="s">
        <v>198</v>
      </c>
      <c r="C122">
        <v>305036</v>
      </c>
      <c r="D122">
        <v>0.20699999999999999</v>
      </c>
      <c r="E122">
        <v>1.2E-2</v>
      </c>
      <c r="F122">
        <v>0.56100000000000005</v>
      </c>
      <c r="G122">
        <v>63285.815999999999</v>
      </c>
      <c r="H122">
        <v>48652479</v>
      </c>
      <c r="J122">
        <f>G122-(C122*D123)</f>
        <v>6549.1200000000026</v>
      </c>
      <c r="N122" s="2" t="s">
        <v>7</v>
      </c>
      <c r="O122" t="s">
        <v>198</v>
      </c>
      <c r="P122">
        <v>305036</v>
      </c>
      <c r="Q122">
        <v>0.11</v>
      </c>
      <c r="R122">
        <v>8.9999999999999993E-3</v>
      </c>
      <c r="S122">
        <v>0.92900000000000005</v>
      </c>
      <c r="T122">
        <v>33476.78</v>
      </c>
      <c r="U122">
        <v>60655537</v>
      </c>
      <c r="W122">
        <f>T122-(P122*R123)</f>
        <v>21885.411999999997</v>
      </c>
    </row>
    <row r="123" spans="1:23" x14ac:dyDescent="0.2">
      <c r="A123" s="2"/>
      <c r="B123" t="s">
        <v>195</v>
      </c>
      <c r="C123">
        <v>3792</v>
      </c>
      <c r="D123">
        <v>0.186</v>
      </c>
      <c r="E123">
        <v>0.11899999999999999</v>
      </c>
      <c r="F123">
        <v>0.28599999999999998</v>
      </c>
      <c r="G123">
        <v>704.64800000000002</v>
      </c>
      <c r="H123">
        <v>631282</v>
      </c>
      <c r="N123" s="2"/>
      <c r="O123" t="s">
        <v>195</v>
      </c>
      <c r="P123">
        <v>5791</v>
      </c>
      <c r="Q123">
        <v>0.114</v>
      </c>
      <c r="R123">
        <v>3.7999999999999999E-2</v>
      </c>
      <c r="S123">
        <v>0.35299999999999998</v>
      </c>
      <c r="T123">
        <v>658.572</v>
      </c>
      <c r="U123">
        <v>1138365</v>
      </c>
    </row>
    <row r="124" spans="1:23" x14ac:dyDescent="0.2">
      <c r="A124" s="2" t="s">
        <v>14</v>
      </c>
      <c r="B124" t="s">
        <v>198</v>
      </c>
      <c r="C124">
        <v>291621</v>
      </c>
      <c r="D124">
        <v>5.7000000000000002E-2</v>
      </c>
      <c r="E124">
        <v>5.0000000000000001E-3</v>
      </c>
      <c r="F124">
        <v>0.16800000000000001</v>
      </c>
      <c r="G124">
        <v>16500.849999999999</v>
      </c>
      <c r="H124">
        <v>65373097</v>
      </c>
      <c r="J124">
        <f>G124-(C124*E125)</f>
        <v>12418.155999999999</v>
      </c>
      <c r="N124" s="2" t="s">
        <v>14</v>
      </c>
      <c r="O124" t="s">
        <v>198</v>
      </c>
      <c r="P124">
        <v>291621</v>
      </c>
      <c r="Q124">
        <v>0.13300000000000001</v>
      </c>
      <c r="R124">
        <v>8.9999999999999993E-3</v>
      </c>
      <c r="S124">
        <v>0.86199999999999999</v>
      </c>
      <c r="T124">
        <v>38739.161</v>
      </c>
      <c r="U124">
        <v>55225826</v>
      </c>
      <c r="W124">
        <f>T124-(P124*R125)</f>
        <v>21241.901000000002</v>
      </c>
    </row>
    <row r="125" spans="1:23" x14ac:dyDescent="0.2">
      <c r="A125" s="2"/>
      <c r="B125" t="s">
        <v>195</v>
      </c>
      <c r="C125">
        <v>4138</v>
      </c>
      <c r="D125">
        <v>3.4000000000000002E-2</v>
      </c>
      <c r="E125">
        <v>1.4E-2</v>
      </c>
      <c r="F125">
        <v>5.3999999999999999E-2</v>
      </c>
      <c r="G125">
        <v>138.655</v>
      </c>
      <c r="H125">
        <v>976923</v>
      </c>
      <c r="N125" s="2"/>
      <c r="O125" t="s">
        <v>195</v>
      </c>
      <c r="P125">
        <v>7782</v>
      </c>
      <c r="Q125">
        <v>0.10199999999999999</v>
      </c>
      <c r="R125">
        <v>0.06</v>
      </c>
      <c r="S125">
        <v>0.26400000000000001</v>
      </c>
      <c r="T125">
        <v>795.08100000000002</v>
      </c>
      <c r="U125">
        <v>1569844</v>
      </c>
    </row>
    <row r="126" spans="1:23" x14ac:dyDescent="0.2">
      <c r="A126" s="2" t="s">
        <v>246</v>
      </c>
      <c r="B126" t="s">
        <v>198</v>
      </c>
      <c r="C126">
        <v>287842</v>
      </c>
      <c r="D126">
        <v>0.27800000000000002</v>
      </c>
      <c r="E126">
        <v>1.6E-2</v>
      </c>
      <c r="F126">
        <v>1.26</v>
      </c>
      <c r="G126">
        <v>79933.607999999993</v>
      </c>
      <c r="H126">
        <v>39500993</v>
      </c>
      <c r="J126">
        <f>G126-(C126*D127)</f>
        <v>29273.415999999997</v>
      </c>
      <c r="N126" s="2" t="s">
        <v>246</v>
      </c>
      <c r="O126" t="s">
        <v>198</v>
      </c>
      <c r="P126">
        <v>287842</v>
      </c>
      <c r="Q126">
        <v>9.2999999999999999E-2</v>
      </c>
      <c r="R126">
        <v>7.0000000000000001E-3</v>
      </c>
      <c r="S126">
        <v>0.81499999999999995</v>
      </c>
      <c r="T126">
        <v>26660.884999999998</v>
      </c>
      <c r="U126">
        <v>59701045</v>
      </c>
      <c r="W126">
        <f>T126-(P126*R127)</f>
        <v>11693.100999999999</v>
      </c>
    </row>
    <row r="127" spans="1:23" x14ac:dyDescent="0.2">
      <c r="A127" s="2"/>
      <c r="B127" t="s">
        <v>195</v>
      </c>
      <c r="C127">
        <v>3617</v>
      </c>
      <c r="D127">
        <v>0.17599999999999999</v>
      </c>
      <c r="E127">
        <v>9.7000000000000003E-2</v>
      </c>
      <c r="F127">
        <v>0.27600000000000002</v>
      </c>
      <c r="G127">
        <v>635.505</v>
      </c>
      <c r="H127">
        <v>616846</v>
      </c>
      <c r="N127" s="2"/>
      <c r="O127" t="s">
        <v>195</v>
      </c>
      <c r="P127">
        <v>8897</v>
      </c>
      <c r="Q127">
        <v>0.13900000000000001</v>
      </c>
      <c r="R127">
        <v>5.1999999999999998E-2</v>
      </c>
      <c r="S127">
        <v>0.88800000000000001</v>
      </c>
      <c r="T127">
        <v>1235.854</v>
      </c>
      <c r="U127">
        <v>1656744</v>
      </c>
    </row>
    <row r="128" spans="1:23" x14ac:dyDescent="0.2">
      <c r="A128" s="2" t="s">
        <v>247</v>
      </c>
      <c r="B128" t="s">
        <v>198</v>
      </c>
      <c r="C128">
        <v>302837</v>
      </c>
      <c r="D128">
        <v>0.128</v>
      </c>
      <c r="E128">
        <v>8.9999999999999993E-3</v>
      </c>
      <c r="F128">
        <v>0.438</v>
      </c>
      <c r="G128">
        <v>38914.233</v>
      </c>
      <c r="H128">
        <v>57686563</v>
      </c>
      <c r="J128">
        <f>G128-(C128*D129)</f>
        <v>8933.369999999999</v>
      </c>
      <c r="N128" s="2" t="s">
        <v>247</v>
      </c>
      <c r="O128" t="s">
        <v>198</v>
      </c>
      <c r="P128">
        <v>302837</v>
      </c>
      <c r="Q128">
        <v>0.106</v>
      </c>
      <c r="R128">
        <v>8.9999999999999993E-3</v>
      </c>
      <c r="S128">
        <v>0.88800000000000001</v>
      </c>
      <c r="T128">
        <v>32251.924999999999</v>
      </c>
      <c r="U128">
        <v>60639037</v>
      </c>
      <c r="W128">
        <f>T128-(P128*R129)</f>
        <v>14081.705000000002</v>
      </c>
    </row>
    <row r="129" spans="1:23" x14ac:dyDescent="0.2">
      <c r="A129" s="2"/>
      <c r="B129" t="s">
        <v>195</v>
      </c>
      <c r="C129">
        <v>1224</v>
      </c>
      <c r="D129">
        <v>9.9000000000000005E-2</v>
      </c>
      <c r="E129">
        <v>8.4000000000000005E-2</v>
      </c>
      <c r="F129">
        <v>0.126</v>
      </c>
      <c r="G129">
        <v>121.75</v>
      </c>
      <c r="H129">
        <v>248263</v>
      </c>
      <c r="N129" s="2"/>
      <c r="O129" t="s">
        <v>195</v>
      </c>
      <c r="P129">
        <v>2465</v>
      </c>
      <c r="Q129">
        <v>8.6999999999999994E-2</v>
      </c>
      <c r="R129">
        <v>0.06</v>
      </c>
      <c r="S129">
        <v>0.17100000000000001</v>
      </c>
      <c r="T129">
        <v>215.40799999999999</v>
      </c>
      <c r="U129">
        <v>514240</v>
      </c>
    </row>
    <row r="130" spans="1:23" x14ac:dyDescent="0.2">
      <c r="A130" s="2" t="s">
        <v>12</v>
      </c>
      <c r="B130" t="s">
        <v>198</v>
      </c>
      <c r="C130">
        <v>345856</v>
      </c>
      <c r="D130">
        <v>0.23400000000000001</v>
      </c>
      <c r="E130">
        <v>2.5000000000000001E-2</v>
      </c>
      <c r="F130">
        <v>0.90100000000000002</v>
      </c>
      <c r="G130">
        <v>80987.12</v>
      </c>
      <c r="H130">
        <v>52569296</v>
      </c>
      <c r="J130">
        <f>G130-(C130*D131)</f>
        <v>23920.87999999999</v>
      </c>
      <c r="N130" s="2" t="s">
        <v>12</v>
      </c>
      <c r="O130" t="s">
        <v>198</v>
      </c>
      <c r="P130">
        <v>345856</v>
      </c>
      <c r="Q130">
        <v>0.13100000000000001</v>
      </c>
      <c r="R130">
        <v>1.7000000000000001E-2</v>
      </c>
      <c r="S130">
        <v>0.91500000000000004</v>
      </c>
      <c r="T130">
        <v>45188.281000000003</v>
      </c>
      <c r="U130">
        <v>65712163</v>
      </c>
      <c r="W130">
        <f>T130-(P130*R131)</f>
        <v>22707.641000000003</v>
      </c>
    </row>
    <row r="131" spans="1:23" x14ac:dyDescent="0.2">
      <c r="A131" s="2"/>
      <c r="B131" t="s">
        <v>195</v>
      </c>
      <c r="C131">
        <v>2315</v>
      </c>
      <c r="D131">
        <v>0.16500000000000001</v>
      </c>
      <c r="E131">
        <v>7.1999999999999995E-2</v>
      </c>
      <c r="F131">
        <v>0.13200000000000001</v>
      </c>
      <c r="G131">
        <v>243.03899999999999</v>
      </c>
      <c r="H131">
        <v>463708</v>
      </c>
      <c r="N131" s="2"/>
      <c r="O131" t="s">
        <v>195</v>
      </c>
      <c r="P131">
        <v>7067</v>
      </c>
      <c r="Q131">
        <v>9.6000000000000002E-2</v>
      </c>
      <c r="R131">
        <v>6.5000000000000002E-2</v>
      </c>
      <c r="S131">
        <v>0.27</v>
      </c>
      <c r="T131">
        <v>678.41</v>
      </c>
      <c r="U131">
        <v>1446254</v>
      </c>
    </row>
    <row r="132" spans="1:23" x14ac:dyDescent="0.2">
      <c r="A132" s="2" t="s">
        <v>13</v>
      </c>
      <c r="B132" t="s">
        <v>198</v>
      </c>
      <c r="C132">
        <v>319083</v>
      </c>
      <c r="D132">
        <v>0.26100000000000001</v>
      </c>
      <c r="E132">
        <v>2.3E-2</v>
      </c>
      <c r="F132">
        <v>1.0840000000000001</v>
      </c>
      <c r="G132">
        <v>83172.611999999994</v>
      </c>
      <c r="H132">
        <v>45347922</v>
      </c>
      <c r="J132">
        <f>G132-(C132*D133)</f>
        <v>27971.252999999997</v>
      </c>
      <c r="N132" s="2" t="s">
        <v>13</v>
      </c>
      <c r="O132" t="s">
        <v>198</v>
      </c>
      <c r="P132">
        <v>319083</v>
      </c>
      <c r="Q132">
        <v>0.10100000000000001</v>
      </c>
      <c r="R132">
        <v>0.01</v>
      </c>
      <c r="S132">
        <v>1.151</v>
      </c>
      <c r="T132">
        <v>32292.341</v>
      </c>
      <c r="U132">
        <v>64899524</v>
      </c>
      <c r="W132">
        <f>T132-(P132*R133)</f>
        <v>20805.353000000003</v>
      </c>
    </row>
    <row r="133" spans="1:23" x14ac:dyDescent="0.2">
      <c r="A133" s="2"/>
      <c r="B133" t="s">
        <v>195</v>
      </c>
      <c r="C133">
        <v>3877</v>
      </c>
      <c r="D133">
        <v>0.17299999999999999</v>
      </c>
      <c r="E133">
        <v>0.11</v>
      </c>
      <c r="F133">
        <v>0.245</v>
      </c>
      <c r="G133">
        <v>672.33199999999999</v>
      </c>
      <c r="H133">
        <v>664095</v>
      </c>
      <c r="N133" s="2"/>
      <c r="O133" t="s">
        <v>195</v>
      </c>
      <c r="P133">
        <v>4813</v>
      </c>
      <c r="Q133">
        <v>8.7999999999999995E-2</v>
      </c>
      <c r="R133">
        <v>3.5999999999999997E-2</v>
      </c>
      <c r="S133">
        <v>0.245</v>
      </c>
      <c r="T133">
        <v>422.82400000000001</v>
      </c>
      <c r="U133">
        <v>1003372</v>
      </c>
    </row>
    <row r="134" spans="1:23" x14ac:dyDescent="0.2">
      <c r="A134" s="2" t="s">
        <v>188</v>
      </c>
      <c r="J134" s="3">
        <f>AVERAGE(J118:J132)</f>
        <v>16039.301499999998</v>
      </c>
      <c r="N134" s="2" t="s">
        <v>188</v>
      </c>
      <c r="W134" s="3">
        <f>AVERAGE(W118:W132)</f>
        <v>17457.479875000001</v>
      </c>
    </row>
    <row r="135" spans="1:23" x14ac:dyDescent="0.2">
      <c r="A135" s="2"/>
      <c r="J135" s="3"/>
      <c r="W135" s="3"/>
    </row>
    <row r="136" spans="1:23" x14ac:dyDescent="0.2">
      <c r="A136" s="36" t="s">
        <v>248</v>
      </c>
      <c r="B136" s="7" t="s">
        <v>194</v>
      </c>
      <c r="N136" s="36" t="s">
        <v>248</v>
      </c>
      <c r="O136" s="7" t="s">
        <v>194</v>
      </c>
    </row>
    <row r="137" spans="1:23" x14ac:dyDescent="0.2">
      <c r="A137" s="2" t="s">
        <v>9</v>
      </c>
      <c r="B137" t="s">
        <v>198</v>
      </c>
      <c r="C137">
        <v>181679</v>
      </c>
      <c r="D137">
        <v>0.14599999999999999</v>
      </c>
      <c r="E137">
        <v>1.9E-2</v>
      </c>
      <c r="F137">
        <v>0.47199999999999998</v>
      </c>
      <c r="G137">
        <v>26449.098999999998</v>
      </c>
      <c r="H137">
        <v>33296060</v>
      </c>
      <c r="J137">
        <f>G137-(C137*D138)</f>
        <v>6646.0879999999997</v>
      </c>
      <c r="N137" s="2" t="s">
        <v>9</v>
      </c>
      <c r="O137" t="s">
        <v>198</v>
      </c>
      <c r="P137">
        <v>181679</v>
      </c>
      <c r="Q137">
        <v>8.5999999999999993E-2</v>
      </c>
      <c r="R137">
        <v>1.4E-2</v>
      </c>
      <c r="S137">
        <v>2.7080000000000002</v>
      </c>
      <c r="T137">
        <v>15591.72</v>
      </c>
      <c r="U137">
        <v>38111044</v>
      </c>
      <c r="W137">
        <f>T137-(P137*R138)</f>
        <v>9414.6339999999982</v>
      </c>
    </row>
    <row r="138" spans="1:23" x14ac:dyDescent="0.2">
      <c r="A138" s="2"/>
      <c r="B138" t="s">
        <v>195</v>
      </c>
      <c r="C138">
        <v>2987</v>
      </c>
      <c r="D138">
        <v>0.109</v>
      </c>
      <c r="E138">
        <v>0.08</v>
      </c>
      <c r="F138">
        <v>0.151</v>
      </c>
      <c r="G138">
        <v>324.81099999999998</v>
      </c>
      <c r="H138">
        <v>593136</v>
      </c>
      <c r="N138" s="2"/>
      <c r="O138" t="s">
        <v>195</v>
      </c>
      <c r="P138">
        <v>2170</v>
      </c>
      <c r="Q138">
        <v>6.3E-2</v>
      </c>
      <c r="R138">
        <v>3.4000000000000002E-2</v>
      </c>
      <c r="S138">
        <v>0.10100000000000001</v>
      </c>
      <c r="T138">
        <v>135.739</v>
      </c>
      <c r="U138">
        <v>479244</v>
      </c>
    </row>
    <row r="139" spans="1:23" x14ac:dyDescent="0.2">
      <c r="A139" s="2" t="s">
        <v>6</v>
      </c>
      <c r="B139" t="s">
        <v>198</v>
      </c>
      <c r="C139">
        <v>200491</v>
      </c>
      <c r="D139">
        <v>0.13800000000000001</v>
      </c>
      <c r="E139">
        <v>1.6E-2</v>
      </c>
      <c r="F139">
        <v>1.5609999999999999</v>
      </c>
      <c r="G139">
        <v>35653.341</v>
      </c>
      <c r="H139">
        <v>34410361</v>
      </c>
      <c r="J139">
        <f>G139-(C139*D140)</f>
        <v>11193.439000000002</v>
      </c>
      <c r="N139" s="2" t="s">
        <v>6</v>
      </c>
      <c r="O139" t="s">
        <v>198</v>
      </c>
      <c r="P139">
        <v>200491</v>
      </c>
      <c r="Q139">
        <v>9.8000000000000004E-2</v>
      </c>
      <c r="R139">
        <v>8.9999999999999993E-3</v>
      </c>
      <c r="S139">
        <v>1.1759999999999999</v>
      </c>
      <c r="T139">
        <v>19551.526000000002</v>
      </c>
      <c r="U139">
        <v>41027928</v>
      </c>
      <c r="W139">
        <f>T139-(P139*R140)</f>
        <v>12734.832000000002</v>
      </c>
    </row>
    <row r="140" spans="1:23" x14ac:dyDescent="0.2">
      <c r="A140" s="2"/>
      <c r="B140" t="s">
        <v>195</v>
      </c>
      <c r="C140">
        <v>6454</v>
      </c>
      <c r="D140">
        <v>0.122</v>
      </c>
      <c r="E140">
        <v>8.4000000000000005E-2</v>
      </c>
      <c r="F140">
        <v>0.192</v>
      </c>
      <c r="G140">
        <v>789.13900000000001</v>
      </c>
      <c r="H140">
        <v>1243215</v>
      </c>
      <c r="N140" s="2"/>
      <c r="O140" t="s">
        <v>195</v>
      </c>
      <c r="P140">
        <v>2798</v>
      </c>
      <c r="Q140">
        <v>5.1999999999999998E-2</v>
      </c>
      <c r="R140">
        <v>3.4000000000000002E-2</v>
      </c>
      <c r="S140">
        <v>0.126</v>
      </c>
      <c r="T140">
        <v>146.41800000000001</v>
      </c>
      <c r="U140">
        <v>632634</v>
      </c>
    </row>
    <row r="141" spans="1:23" x14ac:dyDescent="0.2">
      <c r="A141" s="2" t="s">
        <v>23</v>
      </c>
      <c r="B141" t="s">
        <v>198</v>
      </c>
      <c r="C141">
        <v>123624</v>
      </c>
      <c r="D141">
        <v>4.8000000000000001E-2</v>
      </c>
      <c r="E141">
        <v>8.9999999999999993E-3</v>
      </c>
      <c r="F141">
        <v>0.47699999999999998</v>
      </c>
      <c r="G141">
        <v>5957.1769999999997</v>
      </c>
      <c r="H141">
        <v>28236839</v>
      </c>
      <c r="J141">
        <f>G141-(C141*E142)</f>
        <v>2248.4569999999999</v>
      </c>
      <c r="N141" s="2" t="s">
        <v>23</v>
      </c>
      <c r="O141" t="s">
        <v>198</v>
      </c>
      <c r="P141">
        <v>247248</v>
      </c>
      <c r="Q141">
        <v>5.8999999999999997E-2</v>
      </c>
      <c r="R141">
        <v>8.9999999999999993E-3</v>
      </c>
      <c r="S141">
        <v>0.99199999999999999</v>
      </c>
      <c r="T141">
        <v>14595.154</v>
      </c>
      <c r="U141">
        <v>27544622</v>
      </c>
    </row>
    <row r="142" spans="1:23" x14ac:dyDescent="0.2">
      <c r="A142" s="2"/>
      <c r="B142" t="s">
        <v>195</v>
      </c>
      <c r="C142">
        <v>3903</v>
      </c>
      <c r="D142">
        <v>4.3999999999999997E-2</v>
      </c>
      <c r="E142">
        <v>0.03</v>
      </c>
      <c r="F142">
        <v>0.06</v>
      </c>
      <c r="G142">
        <v>171.166</v>
      </c>
      <c r="H142">
        <v>899741</v>
      </c>
      <c r="N142" s="2"/>
      <c r="O142" t="s">
        <v>195</v>
      </c>
      <c r="P142">
        <v>4622</v>
      </c>
      <c r="Q142">
        <v>4.9000000000000002E-2</v>
      </c>
      <c r="R142">
        <v>0.02</v>
      </c>
      <c r="S142">
        <v>8.4000000000000005E-2</v>
      </c>
      <c r="T142">
        <v>224.702</v>
      </c>
      <c r="U142">
        <v>1053930</v>
      </c>
    </row>
    <row r="143" spans="1:23" x14ac:dyDescent="0.2">
      <c r="A143" s="2" t="s">
        <v>22</v>
      </c>
      <c r="B143" t="s">
        <v>198</v>
      </c>
      <c r="C143">
        <v>248511</v>
      </c>
      <c r="D143">
        <v>8.2000000000000003E-2</v>
      </c>
      <c r="E143">
        <v>1.6E-2</v>
      </c>
      <c r="F143">
        <v>2.7080000000000002</v>
      </c>
      <c r="G143">
        <v>20491.97</v>
      </c>
      <c r="H143">
        <v>52602553</v>
      </c>
      <c r="J143">
        <f>G143-(C143*D144)</f>
        <v>4338.755000000001</v>
      </c>
      <c r="N143" s="2" t="s">
        <v>19</v>
      </c>
      <c r="O143" t="s">
        <v>198</v>
      </c>
      <c r="P143">
        <v>248511</v>
      </c>
      <c r="Q143">
        <v>9.6000000000000002E-2</v>
      </c>
      <c r="R143">
        <v>1.4E-2</v>
      </c>
      <c r="S143">
        <v>2.7080000000000002</v>
      </c>
      <c r="T143">
        <v>23892.704000000002</v>
      </c>
      <c r="U143">
        <v>50931868</v>
      </c>
      <c r="W143">
        <f>T143-(P143*R144)</f>
        <v>12212.687000000002</v>
      </c>
    </row>
    <row r="144" spans="1:23" x14ac:dyDescent="0.2">
      <c r="A144" s="2"/>
      <c r="B144" t="s">
        <v>195</v>
      </c>
      <c r="C144">
        <v>1600</v>
      </c>
      <c r="D144">
        <v>6.5000000000000002E-2</v>
      </c>
      <c r="E144">
        <v>5.8000000000000003E-2</v>
      </c>
      <c r="F144">
        <v>7.5999999999999998E-2</v>
      </c>
      <c r="G144">
        <v>104.17</v>
      </c>
      <c r="H144">
        <v>351209</v>
      </c>
      <c r="N144" s="2"/>
      <c r="O144" t="s">
        <v>195</v>
      </c>
      <c r="P144">
        <v>3833</v>
      </c>
      <c r="Q144">
        <v>0.08</v>
      </c>
      <c r="R144">
        <v>4.7E-2</v>
      </c>
      <c r="S144">
        <v>0.19700000000000001</v>
      </c>
      <c r="T144">
        <v>305.50799999999998</v>
      </c>
      <c r="U144">
        <v>814037</v>
      </c>
    </row>
    <row r="145" spans="1:23" x14ac:dyDescent="0.2">
      <c r="A145" s="2" t="s">
        <v>249</v>
      </c>
      <c r="B145" t="s">
        <v>198</v>
      </c>
      <c r="C145">
        <v>66310</v>
      </c>
      <c r="D145">
        <v>0.11799999999999999</v>
      </c>
      <c r="E145">
        <v>7.0000000000000001E-3</v>
      </c>
      <c r="F145">
        <v>0.60699999999999998</v>
      </c>
      <c r="G145">
        <v>7815.6350000000002</v>
      </c>
      <c r="H145">
        <v>13038065</v>
      </c>
      <c r="J145">
        <f>G145-(C145*D146)</f>
        <v>4897.9950000000008</v>
      </c>
      <c r="N145" s="2" t="s">
        <v>249</v>
      </c>
      <c r="O145" t="s">
        <v>198</v>
      </c>
      <c r="P145">
        <v>198930</v>
      </c>
      <c r="Q145">
        <v>7.5999999999999998E-2</v>
      </c>
      <c r="R145">
        <v>1.4E-2</v>
      </c>
      <c r="S145">
        <v>0.44700000000000001</v>
      </c>
      <c r="T145">
        <f>P145*Q145</f>
        <v>15118.68</v>
      </c>
      <c r="U145">
        <v>14230378</v>
      </c>
      <c r="W145">
        <f>T145-(P145*R146)</f>
        <v>13129.380000000001</v>
      </c>
    </row>
    <row r="146" spans="1:23" x14ac:dyDescent="0.2">
      <c r="A146" s="2"/>
      <c r="B146" t="s">
        <v>195</v>
      </c>
      <c r="C146">
        <v>3219</v>
      </c>
      <c r="D146">
        <v>4.3999999999999997E-2</v>
      </c>
      <c r="E146">
        <v>1.2E-2</v>
      </c>
      <c r="F146">
        <v>0.106</v>
      </c>
      <c r="G146">
        <v>140.68</v>
      </c>
      <c r="H146">
        <v>742730</v>
      </c>
      <c r="N146" s="2"/>
      <c r="O146" t="s">
        <v>195</v>
      </c>
      <c r="P146">
        <v>834</v>
      </c>
      <c r="Q146">
        <v>4.5999999999999999E-2</v>
      </c>
      <c r="R146">
        <v>0.01</v>
      </c>
      <c r="S146">
        <v>6.4000000000000001E-2</v>
      </c>
      <c r="T146">
        <v>38.695999999999998</v>
      </c>
      <c r="U146">
        <v>191147</v>
      </c>
    </row>
    <row r="147" spans="1:23" x14ac:dyDescent="0.2">
      <c r="A147" s="2" t="s">
        <v>8</v>
      </c>
      <c r="B147" t="s">
        <v>198</v>
      </c>
      <c r="C147">
        <v>118991</v>
      </c>
      <c r="D147">
        <v>0.107</v>
      </c>
      <c r="E147">
        <v>1.6E-2</v>
      </c>
      <c r="F147">
        <v>0.94399999999999995</v>
      </c>
      <c r="G147">
        <v>12695.365</v>
      </c>
      <c r="H147">
        <v>23836086</v>
      </c>
      <c r="J147">
        <f>G147-(C147*D148)</f>
        <v>1986.1749999999993</v>
      </c>
      <c r="N147" s="2" t="s">
        <v>8</v>
      </c>
      <c r="O147" t="s">
        <v>198</v>
      </c>
      <c r="P147" s="2">
        <v>118991</v>
      </c>
      <c r="Q147" s="2">
        <v>8.3000000000000004E-2</v>
      </c>
      <c r="R147" s="2">
        <v>1.2E-2</v>
      </c>
      <c r="S147" s="2">
        <v>0.80400000000000005</v>
      </c>
      <c r="T147" s="2">
        <v>9826.5049999999992</v>
      </c>
      <c r="U147" s="2">
        <v>25174671</v>
      </c>
      <c r="W147">
        <f>T147-(P147*R148)</f>
        <v>8398.6129999999994</v>
      </c>
    </row>
    <row r="148" spans="1:23" x14ac:dyDescent="0.2">
      <c r="A148" s="2"/>
      <c r="B148" t="s">
        <v>195</v>
      </c>
      <c r="C148">
        <v>4793</v>
      </c>
      <c r="D148">
        <v>0.09</v>
      </c>
      <c r="E148">
        <v>5.1999999999999998E-2</v>
      </c>
      <c r="F148">
        <v>0.161</v>
      </c>
      <c r="G148">
        <v>432.08100000000002</v>
      </c>
      <c r="H148">
        <v>993532</v>
      </c>
      <c r="N148" s="2"/>
      <c r="O148" t="s">
        <v>195</v>
      </c>
      <c r="P148">
        <v>9046</v>
      </c>
      <c r="Q148">
        <v>7.1999999999999995E-2</v>
      </c>
      <c r="R148">
        <v>1.2E-2</v>
      </c>
      <c r="S148">
        <v>0.26</v>
      </c>
      <c r="T148">
        <v>647.81100000000004</v>
      </c>
      <c r="U148">
        <v>1958374</v>
      </c>
    </row>
    <row r="149" spans="1:23" x14ac:dyDescent="0.2">
      <c r="A149" s="2" t="s">
        <v>12</v>
      </c>
      <c r="B149" t="s">
        <v>198</v>
      </c>
      <c r="C149">
        <v>237022</v>
      </c>
      <c r="D149">
        <v>0.11600000000000001</v>
      </c>
      <c r="E149">
        <v>1.4E-2</v>
      </c>
      <c r="F149">
        <v>0.39400000000000002</v>
      </c>
      <c r="G149">
        <v>27532.222000000002</v>
      </c>
      <c r="H149">
        <v>46414679</v>
      </c>
      <c r="J149">
        <f>G149-(C149*D150)</f>
        <v>5252.1540000000023</v>
      </c>
      <c r="N149" s="2" t="s">
        <v>12</v>
      </c>
      <c r="O149" t="s">
        <v>198</v>
      </c>
      <c r="P149">
        <v>237022</v>
      </c>
      <c r="Q149">
        <v>9.1999999999999998E-2</v>
      </c>
      <c r="R149">
        <v>1.2E-2</v>
      </c>
      <c r="S149">
        <v>1.1060000000000001</v>
      </c>
      <c r="T149">
        <v>21743.673999999999</v>
      </c>
      <c r="U149">
        <v>49247783</v>
      </c>
      <c r="W149">
        <f>T149-(P149*R150)</f>
        <v>18899.41</v>
      </c>
    </row>
    <row r="150" spans="1:23" x14ac:dyDescent="0.2">
      <c r="A150" s="2"/>
      <c r="B150" t="s">
        <v>195</v>
      </c>
      <c r="C150">
        <v>3442</v>
      </c>
      <c r="D150">
        <v>9.4E-2</v>
      </c>
      <c r="E150">
        <v>6.4000000000000001E-2</v>
      </c>
      <c r="F150">
        <v>0.192</v>
      </c>
      <c r="G150">
        <v>323.036</v>
      </c>
      <c r="H150">
        <v>707416</v>
      </c>
      <c r="N150" s="2"/>
      <c r="O150" t="s">
        <v>195</v>
      </c>
      <c r="P150">
        <v>5173</v>
      </c>
      <c r="Q150">
        <v>3.1E-2</v>
      </c>
      <c r="R150">
        <v>1.2E-2</v>
      </c>
      <c r="S150">
        <v>9.0999999999999998E-2</v>
      </c>
      <c r="T150">
        <v>158.709</v>
      </c>
      <c r="U150">
        <v>1229309</v>
      </c>
    </row>
    <row r="151" spans="1:23" x14ac:dyDescent="0.2">
      <c r="A151" s="2" t="s">
        <v>13</v>
      </c>
      <c r="B151" t="s">
        <v>198</v>
      </c>
      <c r="C151">
        <v>221124</v>
      </c>
      <c r="D151">
        <v>0.157</v>
      </c>
      <c r="E151">
        <v>1.9E-2</v>
      </c>
      <c r="F151">
        <v>0.99199999999999999</v>
      </c>
      <c r="G151">
        <v>34819.699000000001</v>
      </c>
      <c r="H151">
        <v>39803732</v>
      </c>
      <c r="J151">
        <f>G151-(C151*D152)</f>
        <v>7400.3230000000003</v>
      </c>
      <c r="N151" s="2" t="s">
        <v>13</v>
      </c>
      <c r="O151" t="s">
        <v>198</v>
      </c>
      <c r="P151">
        <v>221124</v>
      </c>
      <c r="Q151">
        <v>9.0999999999999998E-2</v>
      </c>
      <c r="R151">
        <v>1.4E-2</v>
      </c>
      <c r="S151">
        <v>0.79400000000000004</v>
      </c>
      <c r="T151">
        <v>20161.098000000002</v>
      </c>
      <c r="U151">
        <v>45817947</v>
      </c>
      <c r="W151">
        <f>T151-(P151*R152)</f>
        <v>11537.262000000002</v>
      </c>
    </row>
    <row r="152" spans="1:23" x14ac:dyDescent="0.2">
      <c r="A152" s="2"/>
      <c r="B152" t="s">
        <v>195</v>
      </c>
      <c r="C152">
        <v>4826</v>
      </c>
      <c r="D152">
        <v>0.124</v>
      </c>
      <c r="E152">
        <v>6.2E-2</v>
      </c>
      <c r="F152">
        <v>0.21299999999999999</v>
      </c>
      <c r="G152">
        <v>596.40099999999995</v>
      </c>
      <c r="H152">
        <v>926950</v>
      </c>
      <c r="N152" s="2"/>
      <c r="O152" t="s">
        <v>195</v>
      </c>
      <c r="P152">
        <v>8318</v>
      </c>
      <c r="Q152">
        <v>8.7999999999999995E-2</v>
      </c>
      <c r="R152">
        <v>3.9E-2</v>
      </c>
      <c r="S152">
        <v>0.219</v>
      </c>
      <c r="T152">
        <v>728.20799999999997</v>
      </c>
      <c r="U152">
        <v>1734861</v>
      </c>
    </row>
    <row r="153" spans="1:23" x14ac:dyDescent="0.2">
      <c r="A153" s="2" t="s">
        <v>17</v>
      </c>
      <c r="B153" t="s">
        <v>198</v>
      </c>
      <c r="C153">
        <v>220410</v>
      </c>
      <c r="D153">
        <v>0.18</v>
      </c>
      <c r="E153">
        <v>1.4E-2</v>
      </c>
      <c r="F153">
        <v>0.55500000000000005</v>
      </c>
      <c r="G153">
        <v>39680.167999999998</v>
      </c>
      <c r="H153">
        <v>37642132</v>
      </c>
      <c r="J153">
        <f>G153-(C153*D154)</f>
        <v>6177.8479999999981</v>
      </c>
      <c r="N153" s="2" t="s">
        <v>17</v>
      </c>
      <c r="O153" t="s">
        <v>198</v>
      </c>
      <c r="P153">
        <v>220410</v>
      </c>
      <c r="Q153">
        <v>7.0000000000000007E-2</v>
      </c>
      <c r="R153">
        <v>7.0000000000000001E-3</v>
      </c>
      <c r="S153">
        <v>0.90100000000000002</v>
      </c>
      <c r="T153">
        <v>15502.189</v>
      </c>
      <c r="U153">
        <v>47936381</v>
      </c>
      <c r="W153">
        <f>T153-(P153*R154)</f>
        <v>10653.169000000002</v>
      </c>
    </row>
    <row r="154" spans="1:23" x14ac:dyDescent="0.2">
      <c r="A154" s="2"/>
      <c r="B154" t="s">
        <v>195</v>
      </c>
      <c r="C154">
        <v>8549</v>
      </c>
      <c r="D154">
        <v>0.152</v>
      </c>
      <c r="E154">
        <v>7.0000000000000007E-2</v>
      </c>
      <c r="F154">
        <v>0.373</v>
      </c>
      <c r="G154">
        <v>1301.068</v>
      </c>
      <c r="H154">
        <v>1540888</v>
      </c>
      <c r="N154" s="2"/>
      <c r="O154" t="s">
        <v>195</v>
      </c>
      <c r="P154">
        <v>6229</v>
      </c>
      <c r="Q154">
        <v>3.6999999999999998E-2</v>
      </c>
      <c r="R154">
        <v>2.1999999999999999E-2</v>
      </c>
      <c r="S154">
        <v>5.3999999999999999E-2</v>
      </c>
      <c r="T154">
        <v>228.28200000000001</v>
      </c>
      <c r="U154">
        <v>1459880</v>
      </c>
    </row>
    <row r="155" spans="1:23" x14ac:dyDescent="0.2">
      <c r="A155" s="2" t="s">
        <v>188</v>
      </c>
      <c r="J155" s="4">
        <f>AVERAGE(J137:J153)</f>
        <v>5571.2482222222234</v>
      </c>
      <c r="N155" s="2" t="s">
        <v>188</v>
      </c>
      <c r="W155" s="4">
        <f>AVERAGE(W137:W153)</f>
        <v>12122.498375000003</v>
      </c>
    </row>
    <row r="156" spans="1:23" x14ac:dyDescent="0.2">
      <c r="A156" s="2"/>
      <c r="N156" s="2"/>
    </row>
    <row r="157" spans="1:23" x14ac:dyDescent="0.2">
      <c r="A157" s="36" t="s">
        <v>251</v>
      </c>
      <c r="B157" s="7" t="s">
        <v>194</v>
      </c>
      <c r="N157" s="36" t="s">
        <v>251</v>
      </c>
      <c r="O157" s="7" t="s">
        <v>194</v>
      </c>
    </row>
    <row r="158" spans="1:23" x14ac:dyDescent="0.2">
      <c r="A158" s="2" t="s">
        <v>9</v>
      </c>
      <c r="B158" t="s">
        <v>198</v>
      </c>
      <c r="C158">
        <v>137002</v>
      </c>
      <c r="D158">
        <v>7.0999999999999994E-2</v>
      </c>
      <c r="E158">
        <v>8.9999999999999993E-3</v>
      </c>
      <c r="F158">
        <v>0.55500000000000005</v>
      </c>
      <c r="G158">
        <v>9701.5769999999993</v>
      </c>
      <c r="H158">
        <v>29810126</v>
      </c>
      <c r="J158">
        <f>G158-(C158*D159)</f>
        <v>5180.5109999999995</v>
      </c>
      <c r="N158" s="2" t="s">
        <v>9</v>
      </c>
      <c r="O158" t="s">
        <v>198</v>
      </c>
      <c r="P158">
        <v>137002</v>
      </c>
      <c r="Q158">
        <v>0.1</v>
      </c>
      <c r="R158">
        <v>1.2E-2</v>
      </c>
      <c r="S158">
        <v>0.80400000000000005</v>
      </c>
      <c r="T158">
        <v>13641.096</v>
      </c>
      <c r="U158">
        <v>27916350</v>
      </c>
      <c r="W158">
        <f>T158-(P158*R159)</f>
        <v>8161.0159999999996</v>
      </c>
    </row>
    <row r="159" spans="1:23" x14ac:dyDescent="0.2">
      <c r="A159" s="2"/>
      <c r="B159" t="s">
        <v>195</v>
      </c>
      <c r="C159">
        <v>3315</v>
      </c>
      <c r="D159">
        <v>3.3000000000000002E-2</v>
      </c>
      <c r="E159">
        <v>1.4E-2</v>
      </c>
      <c r="F159">
        <v>6.8000000000000005E-2</v>
      </c>
      <c r="G159">
        <v>109.459</v>
      </c>
      <c r="H159">
        <v>783591</v>
      </c>
      <c r="N159" s="2"/>
      <c r="O159" t="s">
        <v>195</v>
      </c>
      <c r="P159">
        <v>6925</v>
      </c>
      <c r="Q159">
        <v>8.1000000000000003E-2</v>
      </c>
      <c r="R159">
        <v>0.04</v>
      </c>
      <c r="S159">
        <v>0.114</v>
      </c>
      <c r="T159">
        <v>557.96500000000003</v>
      </c>
      <c r="U159">
        <v>1466932</v>
      </c>
    </row>
    <row r="160" spans="1:23" x14ac:dyDescent="0.2">
      <c r="A160" s="2" t="s">
        <v>6</v>
      </c>
      <c r="B160" t="s">
        <v>198</v>
      </c>
      <c r="C160">
        <v>222895</v>
      </c>
      <c r="D160">
        <v>8.5000000000000006E-2</v>
      </c>
      <c r="E160">
        <v>7.0000000000000001E-3</v>
      </c>
      <c r="F160">
        <v>1.929</v>
      </c>
      <c r="G160">
        <v>19017.941999999999</v>
      </c>
      <c r="H160">
        <v>46826920</v>
      </c>
      <c r="J160">
        <f>G160-(C160*E161)</f>
        <v>8096.0869999999995</v>
      </c>
      <c r="N160" s="2" t="s">
        <v>6</v>
      </c>
      <c r="O160" t="s">
        <v>198</v>
      </c>
      <c r="P160" s="2">
        <v>222895</v>
      </c>
      <c r="Q160" s="2">
        <v>8.5000000000000006E-2</v>
      </c>
      <c r="R160" s="2">
        <v>7.0000000000000001E-3</v>
      </c>
      <c r="S160" s="2">
        <v>1.0640000000000001</v>
      </c>
      <c r="T160" s="2">
        <v>18998.862000000001</v>
      </c>
      <c r="U160" s="2">
        <v>47138199</v>
      </c>
      <c r="W160">
        <f>T160-(P160*R161)</f>
        <v>11420.432000000001</v>
      </c>
    </row>
    <row r="161" spans="1:23" x14ac:dyDescent="0.2">
      <c r="A161" s="2"/>
      <c r="B161" t="s">
        <v>195</v>
      </c>
      <c r="C161">
        <v>4288</v>
      </c>
      <c r="D161">
        <v>7.6999999999999999E-2</v>
      </c>
      <c r="E161">
        <v>4.9000000000000002E-2</v>
      </c>
      <c r="F161">
        <v>9.7000000000000003E-2</v>
      </c>
      <c r="G161">
        <v>328.79700000000003</v>
      </c>
      <c r="H161">
        <v>916935</v>
      </c>
      <c r="N161" s="2"/>
      <c r="O161" t="s">
        <v>195</v>
      </c>
      <c r="P161">
        <v>3840</v>
      </c>
      <c r="Q161">
        <v>6.5000000000000002E-2</v>
      </c>
      <c r="R161">
        <v>3.4000000000000002E-2</v>
      </c>
      <c r="S161">
        <v>0.13700000000000001</v>
      </c>
      <c r="T161">
        <v>248.69399999999999</v>
      </c>
      <c r="U161">
        <v>843727</v>
      </c>
    </row>
    <row r="162" spans="1:23" x14ac:dyDescent="0.2">
      <c r="A162" s="2" t="s">
        <v>14</v>
      </c>
      <c r="B162" t="s">
        <v>198</v>
      </c>
      <c r="C162">
        <v>85798</v>
      </c>
      <c r="D162">
        <v>0.128</v>
      </c>
      <c r="E162">
        <v>1.4E-2</v>
      </c>
      <c r="F162">
        <v>0.53100000000000003</v>
      </c>
      <c r="G162">
        <v>10983.18</v>
      </c>
      <c r="H162">
        <v>16503535</v>
      </c>
      <c r="J162">
        <f>G162-(C162*E163)</f>
        <v>5663.7040000000006</v>
      </c>
      <c r="N162" s="2" t="s">
        <v>14</v>
      </c>
      <c r="O162" t="s">
        <v>198</v>
      </c>
      <c r="P162">
        <v>207145</v>
      </c>
      <c r="Q162">
        <v>9.9000000000000005E-2</v>
      </c>
      <c r="R162">
        <v>1.4E-2</v>
      </c>
      <c r="S162">
        <v>1.5609999999999999</v>
      </c>
      <c r="T162">
        <v>20565.607</v>
      </c>
      <c r="U162">
        <v>42852767</v>
      </c>
      <c r="W162">
        <f>T162-(P162*R163)</f>
        <v>14351.257000000001</v>
      </c>
    </row>
    <row r="163" spans="1:23" x14ac:dyDescent="0.2">
      <c r="A163" s="2"/>
      <c r="B163" t="s">
        <v>195</v>
      </c>
      <c r="C163">
        <v>6599</v>
      </c>
      <c r="D163">
        <v>9.5000000000000001E-2</v>
      </c>
      <c r="E163">
        <v>6.2E-2</v>
      </c>
      <c r="F163">
        <v>0.16800000000000001</v>
      </c>
      <c r="G163">
        <v>629.11500000000001</v>
      </c>
      <c r="H163">
        <v>1351771</v>
      </c>
      <c r="N163" s="2"/>
      <c r="O163" t="s">
        <v>195</v>
      </c>
      <c r="P163">
        <v>128997</v>
      </c>
      <c r="Q163">
        <v>5.8999999999999997E-2</v>
      </c>
      <c r="R163">
        <v>0.03</v>
      </c>
      <c r="S163">
        <v>0.156</v>
      </c>
      <c r="T163">
        <v>7580.8389999999999</v>
      </c>
      <c r="U163">
        <v>28734542</v>
      </c>
    </row>
    <row r="164" spans="1:23" x14ac:dyDescent="0.2">
      <c r="A164" s="2" t="s">
        <v>250</v>
      </c>
      <c r="B164" t="s">
        <v>198</v>
      </c>
      <c r="C164">
        <v>199150</v>
      </c>
      <c r="D164">
        <v>0.11799999999999999</v>
      </c>
      <c r="E164">
        <v>1.4E-2</v>
      </c>
      <c r="F164">
        <v>0.38500000000000001</v>
      </c>
      <c r="G164">
        <v>23500.681</v>
      </c>
      <c r="H164">
        <v>39140217</v>
      </c>
      <c r="J164">
        <f>G164-(C164*D165)</f>
        <v>12746.581</v>
      </c>
      <c r="N164" s="2" t="s">
        <v>250</v>
      </c>
      <c r="O164" t="s">
        <v>198</v>
      </c>
      <c r="P164">
        <v>199150</v>
      </c>
      <c r="Q164">
        <v>9.1999999999999998E-2</v>
      </c>
      <c r="R164">
        <v>8.9999999999999993E-3</v>
      </c>
      <c r="S164">
        <v>1.151</v>
      </c>
      <c r="T164">
        <v>18377.179</v>
      </c>
      <c r="U164">
        <v>41686168</v>
      </c>
      <c r="W164">
        <f>T164-(P164*R165)</f>
        <v>13398.429</v>
      </c>
    </row>
    <row r="165" spans="1:23" x14ac:dyDescent="0.2">
      <c r="A165" s="2"/>
      <c r="B165" t="s">
        <v>195</v>
      </c>
      <c r="C165">
        <v>18306</v>
      </c>
      <c r="D165">
        <v>5.3999999999999999E-2</v>
      </c>
      <c r="E165">
        <v>1.7000000000000001E-2</v>
      </c>
      <c r="F165">
        <v>0.13500000000000001</v>
      </c>
      <c r="G165">
        <f>D165*C165</f>
        <v>988.524</v>
      </c>
      <c r="H165">
        <v>3944417</v>
      </c>
      <c r="N165" s="2"/>
      <c r="O165" t="s">
        <v>195</v>
      </c>
      <c r="P165">
        <v>7161</v>
      </c>
      <c r="Q165">
        <v>4.4999999999999998E-2</v>
      </c>
      <c r="R165">
        <v>2.5000000000000001E-2</v>
      </c>
      <c r="S165">
        <v>0.13500000000000001</v>
      </c>
      <c r="T165">
        <v>322.95</v>
      </c>
      <c r="U165">
        <v>1646306</v>
      </c>
    </row>
    <row r="166" spans="1:23" x14ac:dyDescent="0.2">
      <c r="A166" s="2" t="s">
        <v>12</v>
      </c>
      <c r="B166" t="s">
        <v>198</v>
      </c>
      <c r="C166">
        <v>188127</v>
      </c>
      <c r="D166">
        <v>0.23</v>
      </c>
      <c r="E166">
        <v>5.3999999999999999E-2</v>
      </c>
      <c r="F166">
        <v>0.61399999999999999</v>
      </c>
      <c r="G166">
        <v>43328.338000000003</v>
      </c>
      <c r="H166">
        <v>28715099</v>
      </c>
      <c r="J166">
        <f>G166-(C166*D167)</f>
        <v>10782.367000000006</v>
      </c>
      <c r="N166" s="2" t="s">
        <v>12</v>
      </c>
      <c r="O166" t="s">
        <v>198</v>
      </c>
      <c r="P166">
        <v>188127</v>
      </c>
      <c r="Q166">
        <v>0.11600000000000001</v>
      </c>
      <c r="R166">
        <v>2.3E-2</v>
      </c>
      <c r="S166">
        <v>0.61399999999999999</v>
      </c>
      <c r="T166">
        <v>21739.205000000002</v>
      </c>
      <c r="U166">
        <v>36951920</v>
      </c>
      <c r="W166">
        <f>T166-(P166*R167)</f>
        <v>13273.490000000002</v>
      </c>
    </row>
    <row r="167" spans="1:23" x14ac:dyDescent="0.2">
      <c r="A167" s="2"/>
      <c r="B167" t="s">
        <v>195</v>
      </c>
      <c r="C167">
        <v>2706</v>
      </c>
      <c r="D167">
        <v>0.17299999999999999</v>
      </c>
      <c r="E167">
        <v>0.126</v>
      </c>
      <c r="F167">
        <v>0.24199999999999999</v>
      </c>
      <c r="G167">
        <v>469.10300000000001</v>
      </c>
      <c r="H167">
        <v>463442</v>
      </c>
      <c r="N167" s="2"/>
      <c r="O167" t="s">
        <v>195</v>
      </c>
      <c r="P167">
        <v>8873</v>
      </c>
      <c r="Q167">
        <v>7.9000000000000001E-2</v>
      </c>
      <c r="R167">
        <v>4.4999999999999998E-2</v>
      </c>
      <c r="S167">
        <v>0.219</v>
      </c>
      <c r="T167">
        <v>696.98</v>
      </c>
      <c r="U167">
        <v>1889038</v>
      </c>
    </row>
    <row r="168" spans="1:23" x14ac:dyDescent="0.2">
      <c r="A168" s="2" t="s">
        <v>13</v>
      </c>
      <c r="B168" t="s">
        <v>198</v>
      </c>
      <c r="C168">
        <v>304395</v>
      </c>
      <c r="D168">
        <v>0.20399999999999999</v>
      </c>
      <c r="E168">
        <v>2.3E-2</v>
      </c>
      <c r="F168">
        <v>0.90100000000000002</v>
      </c>
      <c r="G168">
        <v>62086.209000000003</v>
      </c>
      <c r="H168">
        <v>49449599</v>
      </c>
      <c r="J168">
        <f>G168-(C168*D169)</f>
        <v>12165.429000000004</v>
      </c>
      <c r="N168" s="2" t="s">
        <v>13</v>
      </c>
      <c r="O168" t="s">
        <v>198</v>
      </c>
      <c r="P168">
        <v>304395</v>
      </c>
      <c r="Q168">
        <v>8.5000000000000006E-2</v>
      </c>
      <c r="R168">
        <v>0.01</v>
      </c>
      <c r="S168">
        <v>0.50900000000000001</v>
      </c>
      <c r="T168">
        <v>25995.814999999999</v>
      </c>
      <c r="U168">
        <v>63967362</v>
      </c>
      <c r="W168">
        <f>T168-(P168*R169)</f>
        <v>18385.939999999999</v>
      </c>
    </row>
    <row r="169" spans="1:23" x14ac:dyDescent="0.2">
      <c r="A169" s="2"/>
      <c r="B169" t="s">
        <v>195</v>
      </c>
      <c r="C169">
        <v>4518</v>
      </c>
      <c r="D169">
        <v>0.16400000000000001</v>
      </c>
      <c r="E169">
        <v>0.126</v>
      </c>
      <c r="F169">
        <v>0.21099999999999999</v>
      </c>
      <c r="G169">
        <v>739.47799999999995</v>
      </c>
      <c r="H169">
        <v>790719</v>
      </c>
      <c r="N169" s="2"/>
      <c r="O169" t="s">
        <v>195</v>
      </c>
      <c r="P169">
        <v>12785</v>
      </c>
      <c r="Q169">
        <v>5.0999999999999997E-2</v>
      </c>
      <c r="R169">
        <v>2.5000000000000001E-2</v>
      </c>
      <c r="S169">
        <v>0.108</v>
      </c>
      <c r="T169">
        <v>648.21299999999997</v>
      </c>
      <c r="U169">
        <v>2901691</v>
      </c>
    </row>
    <row r="170" spans="1:23" x14ac:dyDescent="0.2">
      <c r="A170" s="2" t="s">
        <v>21</v>
      </c>
      <c r="B170" t="s">
        <v>198</v>
      </c>
      <c r="C170">
        <v>280310</v>
      </c>
      <c r="D170">
        <v>0.223</v>
      </c>
      <c r="E170">
        <v>2.5999999999999999E-2</v>
      </c>
      <c r="F170">
        <v>0.753</v>
      </c>
      <c r="G170">
        <v>62492.805</v>
      </c>
      <c r="H170">
        <v>43177569</v>
      </c>
      <c r="J170">
        <f>G170-(C170*D171)</f>
        <v>2506.4650000000038</v>
      </c>
      <c r="N170" s="2" t="s">
        <v>20</v>
      </c>
      <c r="O170" t="s">
        <v>198</v>
      </c>
      <c r="P170">
        <v>280310</v>
      </c>
      <c r="Q170">
        <v>0.107</v>
      </c>
      <c r="R170">
        <v>1.4E-2</v>
      </c>
      <c r="S170">
        <v>0.94399999999999995</v>
      </c>
      <c r="T170">
        <v>29933.232</v>
      </c>
      <c r="U170">
        <v>56268042</v>
      </c>
      <c r="W170">
        <f>T170-(P170*R171)</f>
        <v>14235.871999999999</v>
      </c>
    </row>
    <row r="171" spans="1:23" x14ac:dyDescent="0.2">
      <c r="A171" s="2"/>
      <c r="B171" t="s">
        <v>195</v>
      </c>
      <c r="C171">
        <v>19764</v>
      </c>
      <c r="D171">
        <v>0.214</v>
      </c>
      <c r="E171">
        <v>0.16400000000000001</v>
      </c>
      <c r="F171">
        <v>0.317</v>
      </c>
      <c r="G171">
        <v>4224.6930000000002</v>
      </c>
      <c r="H171">
        <v>3083180</v>
      </c>
      <c r="N171" s="2"/>
      <c r="O171" t="s">
        <v>195</v>
      </c>
      <c r="P171">
        <v>4210</v>
      </c>
      <c r="Q171">
        <v>7.6999999999999999E-2</v>
      </c>
      <c r="R171">
        <v>5.6000000000000001E-2</v>
      </c>
      <c r="S171">
        <v>0.11700000000000001</v>
      </c>
      <c r="T171">
        <v>323.13600000000002</v>
      </c>
      <c r="U171">
        <v>899781</v>
      </c>
    </row>
    <row r="172" spans="1:23" x14ac:dyDescent="0.2">
      <c r="A172" s="2" t="s">
        <v>188</v>
      </c>
      <c r="J172" s="3">
        <f>AVERAGE(J158:J170)</f>
        <v>8163.0205714285739</v>
      </c>
      <c r="N172" s="2" t="s">
        <v>188</v>
      </c>
      <c r="W172" s="3">
        <f>AVERAGE(W159:W170)</f>
        <v>14177.570000000002</v>
      </c>
    </row>
    <row r="173" spans="1:23" x14ac:dyDescent="0.2">
      <c r="A173" s="2"/>
      <c r="N173" s="2"/>
    </row>
    <row r="174" spans="1:23" x14ac:dyDescent="0.2">
      <c r="A174" s="2"/>
    </row>
    <row r="175" spans="1:23" x14ac:dyDescent="0.2">
      <c r="A175" s="36" t="s">
        <v>252</v>
      </c>
      <c r="B175" s="7" t="s">
        <v>194</v>
      </c>
      <c r="N175" s="36" t="s">
        <v>252</v>
      </c>
      <c r="O175" s="7" t="s">
        <v>194</v>
      </c>
    </row>
    <row r="176" spans="1:23" x14ac:dyDescent="0.2">
      <c r="A176" s="2" t="s">
        <v>7</v>
      </c>
      <c r="B176" t="s">
        <v>198</v>
      </c>
      <c r="C176">
        <v>166971</v>
      </c>
      <c r="D176">
        <v>5.7000000000000002E-2</v>
      </c>
      <c r="E176">
        <v>5.0000000000000001E-3</v>
      </c>
      <c r="F176">
        <v>0.69099999999999995</v>
      </c>
      <c r="G176">
        <f>C176*D176</f>
        <v>9517.3469999999998</v>
      </c>
      <c r="H176">
        <v>38008733</v>
      </c>
      <c r="J176" s="7">
        <f>G176-(C176*D177)</f>
        <v>3673.3619999999992</v>
      </c>
      <c r="M176" s="2"/>
      <c r="N176" s="2" t="s">
        <v>7</v>
      </c>
      <c r="O176" t="s">
        <v>198</v>
      </c>
      <c r="P176">
        <v>170501</v>
      </c>
      <c r="Q176">
        <v>9.1999999999999998E-2</v>
      </c>
      <c r="R176">
        <v>7.0000000000000001E-3</v>
      </c>
      <c r="S176">
        <v>1.0840000000000001</v>
      </c>
      <c r="T176">
        <v>15619.35</v>
      </c>
      <c r="U176">
        <v>35349231</v>
      </c>
      <c r="W176">
        <f>T176-(P176*R177)</f>
        <v>9822.3159999999989</v>
      </c>
    </row>
    <row r="177" spans="1:23" x14ac:dyDescent="0.2">
      <c r="A177" s="2"/>
      <c r="B177" t="s">
        <v>195</v>
      </c>
      <c r="C177">
        <v>34358</v>
      </c>
      <c r="D177">
        <v>3.5000000000000003E-2</v>
      </c>
      <c r="E177">
        <v>1.6E-2</v>
      </c>
      <c r="F177">
        <v>0.13</v>
      </c>
      <c r="G177">
        <f>C177*D177</f>
        <v>1202.5300000000002</v>
      </c>
      <c r="H177">
        <v>7719723</v>
      </c>
      <c r="J177" s="7"/>
      <c r="M177" s="2"/>
      <c r="N177" s="2"/>
      <c r="O177" t="s">
        <v>195</v>
      </c>
      <c r="P177">
        <v>3968</v>
      </c>
      <c r="Q177">
        <v>5.8999999999999997E-2</v>
      </c>
      <c r="R177">
        <v>3.4000000000000002E-2</v>
      </c>
      <c r="S177">
        <v>9.7000000000000003E-2</v>
      </c>
      <c r="T177">
        <v>235.81700000000001</v>
      </c>
      <c r="U177">
        <v>882543</v>
      </c>
    </row>
    <row r="178" spans="1:23" x14ac:dyDescent="0.2">
      <c r="A178" s="2" t="s">
        <v>14</v>
      </c>
      <c r="B178" t="s">
        <v>198</v>
      </c>
      <c r="C178">
        <v>96867</v>
      </c>
      <c r="D178">
        <v>0.10199999999999999</v>
      </c>
      <c r="E178">
        <v>0.01</v>
      </c>
      <c r="F178">
        <v>0.628</v>
      </c>
      <c r="G178">
        <v>9845.9830000000002</v>
      </c>
      <c r="H178">
        <v>19680077</v>
      </c>
      <c r="J178" s="7">
        <f>G178-(C178*D179)</f>
        <v>3259.027</v>
      </c>
      <c r="M178" s="2"/>
      <c r="N178" s="2" t="s">
        <v>14</v>
      </c>
      <c r="O178" t="s">
        <v>198</v>
      </c>
      <c r="P178">
        <v>224959</v>
      </c>
      <c r="Q178">
        <v>7.4999999999999997E-2</v>
      </c>
      <c r="R178">
        <v>7.0000000000000001E-3</v>
      </c>
      <c r="S178">
        <v>0.875</v>
      </c>
      <c r="T178">
        <v>16805.165000000001</v>
      </c>
      <c r="U178">
        <v>48526555</v>
      </c>
      <c r="W178">
        <f>T178-(P178*R179)</f>
        <v>12530.944000000001</v>
      </c>
    </row>
    <row r="179" spans="1:23" x14ac:dyDescent="0.2">
      <c r="A179" s="2"/>
      <c r="B179" t="s">
        <v>195</v>
      </c>
      <c r="C179">
        <v>3989</v>
      </c>
      <c r="D179">
        <v>6.8000000000000005E-2</v>
      </c>
      <c r="E179">
        <v>4.4999999999999998E-2</v>
      </c>
      <c r="F179">
        <v>0.11</v>
      </c>
      <c r="G179">
        <v>269.60700000000003</v>
      </c>
      <c r="H179">
        <v>870909</v>
      </c>
      <c r="J179" s="7"/>
      <c r="M179" s="2"/>
      <c r="N179" s="2"/>
      <c r="O179" t="s">
        <v>195</v>
      </c>
      <c r="P179">
        <v>586</v>
      </c>
      <c r="Q179">
        <v>4.2000000000000003E-2</v>
      </c>
      <c r="R179">
        <v>1.9E-2</v>
      </c>
      <c r="S179">
        <v>5.8000000000000003E-2</v>
      </c>
      <c r="T179">
        <v>24.757999999999999</v>
      </c>
      <c r="U179">
        <v>135586</v>
      </c>
    </row>
    <row r="180" spans="1:23" x14ac:dyDescent="0.2">
      <c r="A180" s="2" t="s">
        <v>11</v>
      </c>
      <c r="B180" t="s">
        <v>198</v>
      </c>
      <c r="C180">
        <v>240533</v>
      </c>
      <c r="D180">
        <v>0.185</v>
      </c>
      <c r="E180">
        <v>1.2E-2</v>
      </c>
      <c r="F180">
        <v>0.753</v>
      </c>
      <c r="G180">
        <f>C180*D180</f>
        <v>44498.604999999996</v>
      </c>
      <c r="H180">
        <v>40133477</v>
      </c>
      <c r="J180" s="7">
        <f>G180-(C180*D181)</f>
        <v>3848.5279999999912</v>
      </c>
      <c r="M180" s="2"/>
      <c r="N180" s="2" t="s">
        <v>11</v>
      </c>
      <c r="O180" t="s">
        <v>198</v>
      </c>
      <c r="P180">
        <v>238183</v>
      </c>
      <c r="Q180">
        <v>7.6999999999999999E-2</v>
      </c>
      <c r="R180">
        <v>7.0000000000000001E-3</v>
      </c>
      <c r="S180">
        <v>0.753</v>
      </c>
      <c r="T180">
        <v>18293.901999999998</v>
      </c>
      <c r="U180">
        <v>51075017</v>
      </c>
      <c r="W180">
        <f>T180-(P180*R181)</f>
        <v>11148.411999999998</v>
      </c>
    </row>
    <row r="181" spans="1:23" x14ac:dyDescent="0.2">
      <c r="A181" s="2"/>
      <c r="B181" t="s">
        <v>195</v>
      </c>
      <c r="C181">
        <v>7512</v>
      </c>
      <c r="D181">
        <v>0.16900000000000001</v>
      </c>
      <c r="E181">
        <v>3.5000000000000003E-2</v>
      </c>
      <c r="F181">
        <v>0.313</v>
      </c>
      <c r="G181">
        <f>C181*D181</f>
        <v>1269.528</v>
      </c>
      <c r="H181">
        <v>1266822</v>
      </c>
      <c r="J181" s="7"/>
      <c r="M181" s="2"/>
      <c r="N181" s="2"/>
      <c r="O181" t="s">
        <v>195</v>
      </c>
      <c r="P181">
        <v>10380</v>
      </c>
      <c r="Q181">
        <v>4.5999999999999999E-2</v>
      </c>
      <c r="R181">
        <v>0.03</v>
      </c>
      <c r="S181">
        <v>7.3999999999999996E-2</v>
      </c>
      <c r="T181">
        <v>474.75799999999998</v>
      </c>
      <c r="U181">
        <v>2382516</v>
      </c>
    </row>
    <row r="182" spans="1:23" x14ac:dyDescent="0.2">
      <c r="A182" s="2" t="s">
        <v>8</v>
      </c>
      <c r="B182" t="s">
        <v>198</v>
      </c>
      <c r="C182">
        <v>202499</v>
      </c>
      <c r="D182">
        <v>3.6999999999999998E-2</v>
      </c>
      <c r="E182">
        <v>3.0000000000000001E-3</v>
      </c>
      <c r="F182">
        <v>0.126</v>
      </c>
      <c r="G182">
        <v>7411.12</v>
      </c>
      <c r="H182">
        <v>47478764</v>
      </c>
      <c r="J182" s="7">
        <f>G182-(C182*D183)</f>
        <v>2146.1459999999997</v>
      </c>
      <c r="M182" s="2"/>
      <c r="N182" s="2" t="s">
        <v>8</v>
      </c>
      <c r="O182" t="s">
        <v>198</v>
      </c>
      <c r="P182">
        <v>202499</v>
      </c>
      <c r="Q182">
        <v>0.10299999999999999</v>
      </c>
      <c r="R182">
        <v>8.9999999999999993E-3</v>
      </c>
      <c r="S182">
        <v>0.76300000000000001</v>
      </c>
      <c r="T182">
        <v>20814.733</v>
      </c>
      <c r="U182">
        <v>40857368</v>
      </c>
      <c r="W182">
        <f>T182-(P182*R183)</f>
        <v>15752.258</v>
      </c>
    </row>
    <row r="183" spans="1:23" x14ac:dyDescent="0.2">
      <c r="A183" s="2"/>
      <c r="B183" t="s">
        <v>195</v>
      </c>
      <c r="C183">
        <v>7641</v>
      </c>
      <c r="D183">
        <v>2.5999999999999999E-2</v>
      </c>
      <c r="E183">
        <v>7.0000000000000001E-3</v>
      </c>
      <c r="F183">
        <v>4.1000000000000002E-2</v>
      </c>
      <c r="G183">
        <v>197.75700000000001</v>
      </c>
      <c r="H183">
        <v>1835956</v>
      </c>
      <c r="J183" s="7"/>
      <c r="M183" s="2"/>
      <c r="N183" s="2"/>
      <c r="O183" t="s">
        <v>195</v>
      </c>
      <c r="P183">
        <v>1356</v>
      </c>
      <c r="Q183">
        <v>6.6000000000000003E-2</v>
      </c>
      <c r="R183">
        <v>2.5000000000000001E-2</v>
      </c>
      <c r="S183">
        <v>9.9000000000000005E-2</v>
      </c>
      <c r="T183">
        <v>89.138999999999996</v>
      </c>
      <c r="U183">
        <v>297474</v>
      </c>
    </row>
    <row r="184" spans="1:23" x14ac:dyDescent="0.2">
      <c r="A184" s="2" t="s">
        <v>12</v>
      </c>
      <c r="B184" t="s">
        <v>198</v>
      </c>
      <c r="C184" s="2">
        <v>175458</v>
      </c>
      <c r="D184" s="2">
        <v>0.19400000000000001</v>
      </c>
      <c r="E184" s="2">
        <v>2.3E-2</v>
      </c>
      <c r="F184" s="2">
        <v>0.97499999999999998</v>
      </c>
      <c r="G184" s="2">
        <v>34054.699999999997</v>
      </c>
      <c r="H184" s="2">
        <v>28962724</v>
      </c>
      <c r="J184" s="7">
        <f>G184-(C184*D185)</f>
        <v>1419.5119999999988</v>
      </c>
      <c r="M184" s="2"/>
      <c r="N184" s="2" t="s">
        <v>12</v>
      </c>
      <c r="O184" t="s">
        <v>198</v>
      </c>
      <c r="P184">
        <v>175458</v>
      </c>
      <c r="Q184">
        <v>7.0999999999999994E-2</v>
      </c>
      <c r="R184">
        <v>1.4E-2</v>
      </c>
      <c r="S184">
        <v>0.73399999999999999</v>
      </c>
      <c r="T184">
        <v>12425.606</v>
      </c>
      <c r="U184">
        <v>38066906</v>
      </c>
      <c r="W184">
        <f>T184-(P184*R185)</f>
        <v>8916.4459999999999</v>
      </c>
    </row>
    <row r="185" spans="1:23" x14ac:dyDescent="0.2">
      <c r="A185" s="2"/>
      <c r="B185" t="s">
        <v>195</v>
      </c>
      <c r="C185">
        <v>6788</v>
      </c>
      <c r="D185">
        <v>0.186</v>
      </c>
      <c r="E185">
        <v>5.6000000000000001E-2</v>
      </c>
      <c r="F185">
        <v>0.19700000000000001</v>
      </c>
      <c r="G185">
        <v>786.28899999999999</v>
      </c>
      <c r="H185">
        <v>1326932</v>
      </c>
      <c r="J185" s="7"/>
      <c r="M185" s="2"/>
      <c r="N185" s="2"/>
      <c r="O185" t="s">
        <v>195</v>
      </c>
      <c r="P185">
        <v>602</v>
      </c>
      <c r="Q185">
        <v>2.9000000000000001E-2</v>
      </c>
      <c r="R185">
        <v>0.02</v>
      </c>
      <c r="S185">
        <v>4.4999999999999998E-2</v>
      </c>
      <c r="T185">
        <v>17.187999999999999</v>
      </c>
      <c r="U185">
        <v>143769</v>
      </c>
    </row>
    <row r="186" spans="1:23" x14ac:dyDescent="0.2">
      <c r="A186" s="2" t="s">
        <v>254</v>
      </c>
      <c r="B186" t="s">
        <v>198</v>
      </c>
      <c r="C186">
        <v>209227</v>
      </c>
      <c r="D186">
        <v>0.183</v>
      </c>
      <c r="E186">
        <v>2.3E-2</v>
      </c>
      <c r="F186">
        <v>1.0840000000000001</v>
      </c>
      <c r="G186">
        <f>C186*D186</f>
        <v>38288.540999999997</v>
      </c>
      <c r="H186">
        <v>35438834</v>
      </c>
      <c r="J186" s="7">
        <f>G186-(C186*D187)</f>
        <v>6067.5829999999987</v>
      </c>
      <c r="M186" s="2"/>
      <c r="N186" s="2" t="s">
        <v>254</v>
      </c>
      <c r="O186" t="s">
        <v>198</v>
      </c>
      <c r="P186">
        <v>209088</v>
      </c>
      <c r="Q186">
        <v>8.5000000000000006E-2</v>
      </c>
      <c r="R186">
        <v>0.01</v>
      </c>
      <c r="S186">
        <v>0.69899999999999995</v>
      </c>
      <c r="T186">
        <v>17675.508000000002</v>
      </c>
      <c r="U186">
        <v>43969015</v>
      </c>
      <c r="W186">
        <f>T186-(P186*R187)</f>
        <v>5548.4040000000005</v>
      </c>
    </row>
    <row r="187" spans="1:23" x14ac:dyDescent="0.2">
      <c r="A187" s="2"/>
      <c r="B187" t="s">
        <v>195</v>
      </c>
      <c r="C187">
        <v>2983</v>
      </c>
      <c r="D187">
        <v>0.154</v>
      </c>
      <c r="E187">
        <v>3.9E-2</v>
      </c>
      <c r="F187">
        <v>0.16600000000000001</v>
      </c>
      <c r="G187">
        <f>C187*D187</f>
        <v>459.38200000000001</v>
      </c>
      <c r="H187">
        <v>571387</v>
      </c>
      <c r="J187" s="7"/>
      <c r="N187" s="2"/>
      <c r="O187" t="s">
        <v>195</v>
      </c>
      <c r="P187">
        <v>2235</v>
      </c>
      <c r="Q187">
        <v>6.5000000000000002E-2</v>
      </c>
      <c r="R187">
        <v>5.8000000000000003E-2</v>
      </c>
      <c r="S187">
        <v>8.2000000000000003E-2</v>
      </c>
      <c r="T187">
        <v>145.21199999999999</v>
      </c>
      <c r="U187">
        <v>490747</v>
      </c>
    </row>
    <row r="188" spans="1:23" x14ac:dyDescent="0.2">
      <c r="A188" s="2" t="s">
        <v>253</v>
      </c>
      <c r="B188" t="s">
        <v>198</v>
      </c>
      <c r="C188">
        <v>202499</v>
      </c>
      <c r="D188">
        <v>0.151</v>
      </c>
      <c r="E188">
        <v>2.3E-2</v>
      </c>
      <c r="F188">
        <v>1.0840000000000001</v>
      </c>
      <c r="G188">
        <f>C188*D188</f>
        <v>30577.348999999998</v>
      </c>
      <c r="H188">
        <v>28906624</v>
      </c>
      <c r="J188" s="7">
        <f>G188-(C188*D189)</f>
        <v>5264.9739999999983</v>
      </c>
      <c r="M188" s="2"/>
      <c r="N188" s="2" t="s">
        <v>253</v>
      </c>
      <c r="O188" t="s">
        <v>198</v>
      </c>
      <c r="P188">
        <v>202499</v>
      </c>
      <c r="Q188">
        <v>0.10299999999999999</v>
      </c>
      <c r="R188">
        <v>8.9999999999999993E-3</v>
      </c>
      <c r="S188">
        <v>0.76300000000000001</v>
      </c>
      <c r="T188">
        <v>20814.733</v>
      </c>
      <c r="U188">
        <v>40857368</v>
      </c>
      <c r="W188">
        <f>T188-(P188*Q189)</f>
        <v>7449.7989999999991</v>
      </c>
    </row>
    <row r="189" spans="1:23" x14ac:dyDescent="0.2">
      <c r="A189" s="2"/>
      <c r="B189" t="s">
        <v>195</v>
      </c>
      <c r="C189">
        <v>1887</v>
      </c>
      <c r="D189">
        <v>0.125</v>
      </c>
      <c r="E189">
        <v>4.9000000000000002E-2</v>
      </c>
      <c r="F189">
        <v>0.152</v>
      </c>
      <c r="G189">
        <f>C189*D189</f>
        <v>235.875</v>
      </c>
      <c r="H189">
        <v>460895</v>
      </c>
      <c r="M189" s="2"/>
      <c r="N189" s="2"/>
      <c r="O189" t="s">
        <v>195</v>
      </c>
      <c r="P189">
        <v>1356</v>
      </c>
      <c r="Q189">
        <v>6.6000000000000003E-2</v>
      </c>
      <c r="R189">
        <v>1.2E-2</v>
      </c>
      <c r="S189">
        <v>9.9000000000000005E-2</v>
      </c>
      <c r="T189">
        <v>89.138999999999996</v>
      </c>
      <c r="U189">
        <v>297474</v>
      </c>
    </row>
    <row r="190" spans="1:23" x14ac:dyDescent="0.2">
      <c r="A190" s="2" t="s">
        <v>188</v>
      </c>
      <c r="J190" s="4">
        <f>AVERAGE(J176:J186)</f>
        <v>3402.3596666666649</v>
      </c>
      <c r="N190" s="2" t="s">
        <v>188</v>
      </c>
      <c r="W190" s="4">
        <f>AVERAGE(W176:W184)</f>
        <v>11634.075200000001</v>
      </c>
    </row>
    <row r="191" spans="1:23" x14ac:dyDescent="0.2">
      <c r="A191" s="2"/>
      <c r="J191" s="4"/>
      <c r="W191" s="4"/>
    </row>
    <row r="192" spans="1:23" x14ac:dyDescent="0.2">
      <c r="A192" s="36" t="s">
        <v>255</v>
      </c>
      <c r="B192" s="7" t="s">
        <v>194</v>
      </c>
      <c r="N192" s="36" t="s">
        <v>255</v>
      </c>
      <c r="O192" s="7" t="s">
        <v>194</v>
      </c>
    </row>
    <row r="193" spans="1:23" x14ac:dyDescent="0.2">
      <c r="A193" s="2" t="s">
        <v>9</v>
      </c>
      <c r="B193" t="s">
        <v>198</v>
      </c>
      <c r="C193">
        <v>209581</v>
      </c>
      <c r="D193">
        <v>0.27600000000000002</v>
      </c>
      <c r="E193">
        <v>2.5999999999999999E-2</v>
      </c>
      <c r="F193">
        <v>0.69899999999999995</v>
      </c>
      <c r="G193">
        <v>57755.942000000003</v>
      </c>
      <c r="H193">
        <v>28653715</v>
      </c>
      <c r="J193">
        <f>G193-(C193*D194)</f>
        <v>3055.3009999999995</v>
      </c>
      <c r="N193" s="2" t="s">
        <v>9</v>
      </c>
      <c r="O193" t="s">
        <v>198</v>
      </c>
      <c r="P193">
        <v>209581</v>
      </c>
      <c r="Q193">
        <v>7.6999999999999999E-2</v>
      </c>
      <c r="R193">
        <v>8.9999999999999993E-3</v>
      </c>
      <c r="S193">
        <v>0.97499999999999998</v>
      </c>
      <c r="T193">
        <v>16148.382</v>
      </c>
      <c r="U193">
        <v>45360699</v>
      </c>
      <c r="W193">
        <f>T193-(P193*R194)</f>
        <v>8813.0469999999987</v>
      </c>
    </row>
    <row r="194" spans="1:23" x14ac:dyDescent="0.2">
      <c r="A194" s="2"/>
      <c r="B194" t="s">
        <v>195</v>
      </c>
      <c r="C194">
        <v>9969</v>
      </c>
      <c r="D194">
        <v>0.26100000000000001</v>
      </c>
      <c r="E194">
        <v>0.11</v>
      </c>
      <c r="F194">
        <v>0.498</v>
      </c>
      <c r="G194">
        <v>2399.1260000000002</v>
      </c>
      <c r="H194">
        <v>1465972</v>
      </c>
      <c r="N194" s="2"/>
      <c r="O194" t="s">
        <v>195</v>
      </c>
      <c r="P194">
        <v>20267</v>
      </c>
      <c r="Q194">
        <v>4.2000000000000003E-2</v>
      </c>
      <c r="R194">
        <v>3.5000000000000003E-2</v>
      </c>
      <c r="S194">
        <v>7.1999999999999995E-2</v>
      </c>
      <c r="T194">
        <v>845.32899999999995</v>
      </c>
      <c r="U194">
        <v>4694902</v>
      </c>
    </row>
    <row r="195" spans="1:23" x14ac:dyDescent="0.2">
      <c r="A195" s="2" t="s">
        <v>6</v>
      </c>
      <c r="B195" t="s">
        <v>198</v>
      </c>
      <c r="C195">
        <v>207698</v>
      </c>
      <c r="D195">
        <v>0.19900000000000001</v>
      </c>
      <c r="E195">
        <v>3.2000000000000001E-2</v>
      </c>
      <c r="F195">
        <v>0.54900000000000004</v>
      </c>
      <c r="G195">
        <v>41254.212</v>
      </c>
      <c r="H195">
        <v>33822496</v>
      </c>
      <c r="J195">
        <f>G195-(C195*D196)</f>
        <v>4699.3640000000014</v>
      </c>
      <c r="N195" s="2" t="s">
        <v>6</v>
      </c>
      <c r="O195" t="s">
        <v>198</v>
      </c>
      <c r="P195">
        <v>207698</v>
      </c>
      <c r="Q195">
        <v>8.5999999999999993E-2</v>
      </c>
      <c r="R195">
        <v>1.2E-2</v>
      </c>
      <c r="S195">
        <v>1.327</v>
      </c>
      <c r="T195">
        <v>17818.387999999999</v>
      </c>
      <c r="U195">
        <v>44317844</v>
      </c>
      <c r="W195">
        <f>T195-(P195*R196)</f>
        <v>11172.052</v>
      </c>
    </row>
    <row r="196" spans="1:23" x14ac:dyDescent="0.2">
      <c r="A196" s="2"/>
      <c r="B196" t="s">
        <v>195</v>
      </c>
      <c r="C196">
        <v>22953</v>
      </c>
      <c r="D196">
        <v>0.17599999999999999</v>
      </c>
      <c r="E196">
        <v>4.4999999999999998E-2</v>
      </c>
      <c r="F196">
        <v>0.40200000000000002</v>
      </c>
      <c r="G196">
        <v>4043.3519999999999</v>
      </c>
      <c r="H196">
        <v>3914460</v>
      </c>
      <c r="N196" s="2"/>
      <c r="O196" t="s">
        <v>195</v>
      </c>
      <c r="P196">
        <v>8841</v>
      </c>
      <c r="Q196">
        <v>3.5999999999999997E-2</v>
      </c>
      <c r="R196">
        <v>3.2000000000000001E-2</v>
      </c>
      <c r="S196">
        <v>5.3999999999999999E-2</v>
      </c>
      <c r="T196">
        <v>319.202</v>
      </c>
      <c r="U196">
        <v>2074636</v>
      </c>
    </row>
    <row r="197" spans="1:23" x14ac:dyDescent="0.2">
      <c r="A197" s="2" t="s">
        <v>165</v>
      </c>
      <c r="B197" t="s">
        <v>198</v>
      </c>
      <c r="C197">
        <v>424372</v>
      </c>
      <c r="D197">
        <v>7.4999999999999997E-2</v>
      </c>
      <c r="E197">
        <v>1.2E-2</v>
      </c>
      <c r="F197">
        <v>0.55500000000000005</v>
      </c>
      <c r="G197">
        <v>31677.811000000002</v>
      </c>
      <c r="H197">
        <v>91159637</v>
      </c>
      <c r="J197">
        <f>G197-(C197*D198)</f>
        <v>2820.5149999999994</v>
      </c>
      <c r="N197" s="2" t="s">
        <v>23</v>
      </c>
      <c r="O197" t="s">
        <v>198</v>
      </c>
      <c r="P197">
        <v>424372</v>
      </c>
      <c r="Q197">
        <v>7.8E-2</v>
      </c>
      <c r="R197">
        <v>1.9E-2</v>
      </c>
      <c r="S197">
        <v>0.42899999999999999</v>
      </c>
      <c r="T197">
        <v>33036.991000000002</v>
      </c>
      <c r="U197">
        <v>90592898</v>
      </c>
      <c r="W197">
        <f>T197-(P197*R198)</f>
        <v>14788.995000000003</v>
      </c>
    </row>
    <row r="198" spans="1:23" x14ac:dyDescent="0.2">
      <c r="A198" s="2"/>
      <c r="B198" t="s">
        <v>195</v>
      </c>
      <c r="C198">
        <v>20234</v>
      </c>
      <c r="D198">
        <v>6.8000000000000005E-2</v>
      </c>
      <c r="E198">
        <v>5.1999999999999998E-2</v>
      </c>
      <c r="F198">
        <v>0.11700000000000001</v>
      </c>
      <c r="G198">
        <v>1377.126</v>
      </c>
      <c r="H198">
        <v>4411708</v>
      </c>
      <c r="N198" s="2"/>
      <c r="O198" t="s">
        <v>195</v>
      </c>
      <c r="P198">
        <v>4636</v>
      </c>
      <c r="Q198">
        <v>6.2E-2</v>
      </c>
      <c r="R198">
        <v>4.2999999999999997E-2</v>
      </c>
      <c r="S198">
        <v>0.106</v>
      </c>
      <c r="T198">
        <v>289.05200000000002</v>
      </c>
      <c r="U198">
        <v>1024232</v>
      </c>
    </row>
    <row r="199" spans="1:23" x14ac:dyDescent="0.2">
      <c r="A199" s="2" t="s">
        <v>166</v>
      </c>
      <c r="B199" t="s">
        <v>198</v>
      </c>
      <c r="C199">
        <v>308215</v>
      </c>
      <c r="D199">
        <v>0.128</v>
      </c>
      <c r="E199">
        <v>2.1000000000000001E-2</v>
      </c>
      <c r="F199">
        <v>0.51400000000000001</v>
      </c>
      <c r="G199">
        <v>39460.872000000003</v>
      </c>
      <c r="H199">
        <v>58736323</v>
      </c>
      <c r="J199">
        <f>G199-(C199*D200)</f>
        <v>1858.6420000000071</v>
      </c>
      <c r="N199" s="2" t="s">
        <v>19</v>
      </c>
      <c r="O199" t="s">
        <v>198</v>
      </c>
      <c r="P199">
        <v>308215</v>
      </c>
      <c r="Q199">
        <v>7.6999999999999999E-2</v>
      </c>
      <c r="R199">
        <v>1.7000000000000001E-2</v>
      </c>
      <c r="S199">
        <v>0.82699999999999996</v>
      </c>
      <c r="T199">
        <v>23747.151999999998</v>
      </c>
      <c r="U199">
        <v>66257096</v>
      </c>
      <c r="W199">
        <f>T199-(P199*R200)</f>
        <v>12343.196999999998</v>
      </c>
    </row>
    <row r="200" spans="1:23" x14ac:dyDescent="0.2">
      <c r="A200" s="2"/>
      <c r="B200" t="s">
        <v>195</v>
      </c>
      <c r="C200">
        <v>17014</v>
      </c>
      <c r="D200">
        <v>0.122</v>
      </c>
      <c r="E200">
        <v>0.08</v>
      </c>
      <c r="F200">
        <v>0.20200000000000001</v>
      </c>
      <c r="G200">
        <v>2069.6819999999998</v>
      </c>
      <c r="H200">
        <v>3281253</v>
      </c>
      <c r="N200" s="2"/>
      <c r="O200" t="s">
        <v>195</v>
      </c>
      <c r="P200">
        <v>19353</v>
      </c>
      <c r="Q200">
        <v>5.3999999999999999E-2</v>
      </c>
      <c r="R200">
        <v>3.6999999999999998E-2</v>
      </c>
      <c r="S200">
        <v>8.4000000000000005E-2</v>
      </c>
      <c r="T200">
        <v>1048.904</v>
      </c>
      <c r="U200">
        <v>4356464</v>
      </c>
    </row>
    <row r="201" spans="1:23" x14ac:dyDescent="0.2">
      <c r="A201" s="2" t="s">
        <v>167</v>
      </c>
      <c r="B201" t="s">
        <v>198</v>
      </c>
      <c r="C201">
        <v>437335</v>
      </c>
      <c r="D201">
        <v>0.128</v>
      </c>
      <c r="E201">
        <v>2.5999999999999999E-2</v>
      </c>
      <c r="F201">
        <v>0.70799999999999996</v>
      </c>
      <c r="G201">
        <v>56012.845000000001</v>
      </c>
      <c r="H201">
        <v>83219917</v>
      </c>
      <c r="J201">
        <f>G201-(C201*D202)</f>
        <v>2220.6399999999994</v>
      </c>
      <c r="N201" s="2" t="s">
        <v>58</v>
      </c>
      <c r="O201" t="s">
        <v>198</v>
      </c>
      <c r="P201">
        <v>437335</v>
      </c>
      <c r="Q201">
        <v>8.7999999999999995E-2</v>
      </c>
      <c r="R201">
        <v>1.9E-2</v>
      </c>
      <c r="S201">
        <v>1.1759999999999999</v>
      </c>
      <c r="T201">
        <v>38490.476000000002</v>
      </c>
      <c r="U201">
        <v>91527761</v>
      </c>
      <c r="W201">
        <f>T201-(P201*Q202)</f>
        <v>10501.036</v>
      </c>
    </row>
    <row r="202" spans="1:23" x14ac:dyDescent="0.2">
      <c r="A202" s="2"/>
      <c r="B202" t="s">
        <v>195</v>
      </c>
      <c r="C202">
        <v>34887</v>
      </c>
      <c r="D202">
        <v>0.123</v>
      </c>
      <c r="E202">
        <v>7.8E-2</v>
      </c>
      <c r="F202">
        <v>0.27900000000000003</v>
      </c>
      <c r="G202">
        <v>4274.43</v>
      </c>
      <c r="H202">
        <v>6714660</v>
      </c>
      <c r="N202" s="2"/>
      <c r="O202" t="s">
        <v>195</v>
      </c>
      <c r="P202">
        <v>28321</v>
      </c>
      <c r="Q202">
        <v>6.4000000000000001E-2</v>
      </c>
      <c r="R202">
        <v>4.2999999999999997E-2</v>
      </c>
      <c r="S202">
        <v>0.186</v>
      </c>
      <c r="T202">
        <v>1802.8589999999999</v>
      </c>
      <c r="U202">
        <v>6238085</v>
      </c>
    </row>
    <row r="203" spans="1:23" x14ac:dyDescent="0.2">
      <c r="A203" s="2" t="s">
        <v>168</v>
      </c>
      <c r="B203" t="s">
        <v>198</v>
      </c>
      <c r="C203">
        <v>375441</v>
      </c>
      <c r="D203">
        <v>7.9000000000000001E-2</v>
      </c>
      <c r="E203">
        <v>1.4E-2</v>
      </c>
      <c r="F203">
        <v>0.48699999999999999</v>
      </c>
      <c r="G203">
        <v>29603.56</v>
      </c>
      <c r="H203">
        <v>79893270</v>
      </c>
      <c r="J203">
        <f>G203-(C203*D204)</f>
        <v>3322.6899999999987</v>
      </c>
      <c r="N203" s="2" t="s">
        <v>59</v>
      </c>
      <c r="O203" t="s">
        <v>198</v>
      </c>
      <c r="P203" s="2">
        <v>375441</v>
      </c>
      <c r="Q203" s="2">
        <v>7.8E-2</v>
      </c>
      <c r="R203" s="2">
        <v>1.7000000000000001E-2</v>
      </c>
      <c r="S203" s="2">
        <v>0.92900000000000005</v>
      </c>
      <c r="T203" s="2">
        <v>29459.055</v>
      </c>
      <c r="U203" s="2">
        <v>80045595</v>
      </c>
      <c r="W203">
        <f>T203-(P203*R204)</f>
        <v>14816.856</v>
      </c>
    </row>
    <row r="204" spans="1:23" x14ac:dyDescent="0.2">
      <c r="A204" s="2"/>
      <c r="B204" t="s">
        <v>195</v>
      </c>
      <c r="C204">
        <v>30545</v>
      </c>
      <c r="D204">
        <v>7.0000000000000007E-2</v>
      </c>
      <c r="E204">
        <v>5.1999999999999998E-2</v>
      </c>
      <c r="F204">
        <v>0.11899999999999999</v>
      </c>
      <c r="G204">
        <v>2140.8530000000001</v>
      </c>
      <c r="H204">
        <v>6629035</v>
      </c>
      <c r="N204" s="2"/>
      <c r="O204" t="s">
        <v>195</v>
      </c>
      <c r="P204" s="2">
        <v>13544</v>
      </c>
      <c r="Q204" s="2">
        <v>6.3E-2</v>
      </c>
      <c r="R204" s="2">
        <v>3.9E-2</v>
      </c>
      <c r="S204" s="2">
        <v>0.128</v>
      </c>
      <c r="T204" s="2">
        <v>855.37199999999996</v>
      </c>
      <c r="U204" s="2">
        <v>2986861</v>
      </c>
    </row>
    <row r="205" spans="1:23" x14ac:dyDescent="0.2">
      <c r="A205" s="2" t="s">
        <v>188</v>
      </c>
      <c r="J205" s="3">
        <f>AVERAGE(J193:J203)</f>
        <v>2996.1920000000009</v>
      </c>
      <c r="N205" s="2" t="s">
        <v>188</v>
      </c>
      <c r="P205" s="2"/>
      <c r="Q205" s="2"/>
      <c r="R205" s="2"/>
      <c r="S205" s="2"/>
      <c r="T205" s="2"/>
      <c r="U205" s="2"/>
      <c r="W205" s="3">
        <f>AVERAGE(W193:W203)</f>
        <v>12072.530499999999</v>
      </c>
    </row>
    <row r="206" spans="1:23" ht="17" x14ac:dyDescent="0.2">
      <c r="A206" s="2"/>
      <c r="N206" s="5"/>
      <c r="O206" s="2"/>
      <c r="P206" s="2"/>
      <c r="Q206" s="2"/>
      <c r="R206" s="2"/>
      <c r="S206" s="2"/>
      <c r="T206" s="2"/>
      <c r="U206" s="2"/>
    </row>
    <row r="207" spans="1:23" x14ac:dyDescent="0.2">
      <c r="A207" s="36" t="s">
        <v>256</v>
      </c>
      <c r="B207" s="7" t="s">
        <v>194</v>
      </c>
      <c r="N207" s="36" t="s">
        <v>256</v>
      </c>
      <c r="O207" s="7" t="s">
        <v>194</v>
      </c>
    </row>
    <row r="208" spans="1:23" x14ac:dyDescent="0.2">
      <c r="A208" s="2" t="s">
        <v>9</v>
      </c>
      <c r="B208" t="s">
        <v>198</v>
      </c>
      <c r="C208">
        <v>125072</v>
      </c>
      <c r="D208">
        <v>0.14199999999999999</v>
      </c>
      <c r="E208">
        <v>1.7000000000000001E-2</v>
      </c>
      <c r="F208">
        <v>0.41099999999999998</v>
      </c>
      <c r="G208">
        <v>17766.496999999999</v>
      </c>
      <c r="H208">
        <v>23210410</v>
      </c>
      <c r="J208">
        <f>G208-(C208*D209)</f>
        <v>2882.9290000000001</v>
      </c>
      <c r="N208" s="2" t="s">
        <v>9</v>
      </c>
      <c r="O208" t="s">
        <v>198</v>
      </c>
      <c r="P208">
        <v>125072</v>
      </c>
      <c r="Q208">
        <v>7.9000000000000001E-2</v>
      </c>
      <c r="R208">
        <v>1.7000000000000001E-2</v>
      </c>
      <c r="S208">
        <v>0.39400000000000002</v>
      </c>
      <c r="T208">
        <v>9898.0220000000008</v>
      </c>
      <c r="U208">
        <v>26612699</v>
      </c>
      <c r="W208">
        <f>T208-(P208*R209)</f>
        <v>4519.9260000000013</v>
      </c>
    </row>
    <row r="209" spans="1:23" x14ac:dyDescent="0.2">
      <c r="A209" s="2"/>
      <c r="B209" t="s">
        <v>195</v>
      </c>
      <c r="C209">
        <v>16083</v>
      </c>
      <c r="D209">
        <v>0.11899999999999999</v>
      </c>
      <c r="E209">
        <v>4.1000000000000002E-2</v>
      </c>
      <c r="F209">
        <v>0.189</v>
      </c>
      <c r="G209">
        <v>1914.076</v>
      </c>
      <c r="H209">
        <v>3121397</v>
      </c>
      <c r="N209" s="2"/>
      <c r="O209" t="s">
        <v>195</v>
      </c>
      <c r="P209">
        <v>10449</v>
      </c>
      <c r="Q209">
        <v>7.5999999999999998E-2</v>
      </c>
      <c r="R209">
        <v>4.2999999999999997E-2</v>
      </c>
      <c r="S209">
        <v>0.2</v>
      </c>
      <c r="T209">
        <v>794.77300000000002</v>
      </c>
      <c r="U209">
        <v>2237192</v>
      </c>
    </row>
    <row r="210" spans="1:23" x14ac:dyDescent="0.2">
      <c r="A210" s="2" t="s">
        <v>14</v>
      </c>
      <c r="B210" t="s">
        <v>198</v>
      </c>
      <c r="C210">
        <v>108451</v>
      </c>
      <c r="D210">
        <v>0.13100000000000001</v>
      </c>
      <c r="E210">
        <v>2.5000000000000001E-2</v>
      </c>
      <c r="F210">
        <v>0.55500000000000005</v>
      </c>
      <c r="G210">
        <v>14175.8</v>
      </c>
      <c r="H210">
        <v>20586410</v>
      </c>
      <c r="J210">
        <f>G210-(C210*D211)</f>
        <v>2788.4449999999997</v>
      </c>
      <c r="N210" s="2" t="s">
        <v>14</v>
      </c>
      <c r="O210" t="s">
        <v>198</v>
      </c>
      <c r="P210">
        <v>108451</v>
      </c>
      <c r="Q210">
        <v>0.109</v>
      </c>
      <c r="R210">
        <v>2.8000000000000001E-2</v>
      </c>
      <c r="S210">
        <v>0.48199999999999998</v>
      </c>
      <c r="T210">
        <v>11778.054</v>
      </c>
      <c r="U210">
        <v>21596825</v>
      </c>
      <c r="W210">
        <f>T210-(P210*R211)</f>
        <v>3318.8760000000002</v>
      </c>
    </row>
    <row r="211" spans="1:23" x14ac:dyDescent="0.2">
      <c r="A211" s="2"/>
      <c r="B211" t="s">
        <v>195</v>
      </c>
      <c r="C211">
        <v>15534</v>
      </c>
      <c r="D211">
        <v>0.105</v>
      </c>
      <c r="E211">
        <v>3.2000000000000001E-2</v>
      </c>
      <c r="F211">
        <v>0.22500000000000001</v>
      </c>
      <c r="G211">
        <v>1635.577</v>
      </c>
      <c r="H211">
        <v>3119239</v>
      </c>
      <c r="N211" s="2"/>
      <c r="O211" t="s">
        <v>195</v>
      </c>
      <c r="P211">
        <v>18973</v>
      </c>
      <c r="Q211">
        <v>0.11600000000000001</v>
      </c>
      <c r="R211">
        <v>7.8E-2</v>
      </c>
      <c r="S211">
        <v>0.45200000000000001</v>
      </c>
      <c r="T211">
        <v>2193.0149999999999</v>
      </c>
      <c r="U211">
        <v>3709582</v>
      </c>
    </row>
    <row r="212" spans="1:23" x14ac:dyDescent="0.2">
      <c r="A212" s="2" t="s">
        <v>8</v>
      </c>
      <c r="B212" t="s">
        <v>198</v>
      </c>
      <c r="C212">
        <v>141863</v>
      </c>
      <c r="D212">
        <v>0.113</v>
      </c>
      <c r="E212">
        <v>1.9E-2</v>
      </c>
      <c r="F212">
        <v>0.39400000000000002</v>
      </c>
      <c r="G212">
        <v>16025.207</v>
      </c>
      <c r="H212">
        <v>27993815</v>
      </c>
      <c r="J212">
        <f>G212-(C212*D213)</f>
        <v>1697.0439999999999</v>
      </c>
      <c r="N212" s="2" t="s">
        <v>8</v>
      </c>
      <c r="O212" t="s">
        <v>198</v>
      </c>
      <c r="P212">
        <v>193857</v>
      </c>
      <c r="Q212">
        <v>7.1999999999999995E-2</v>
      </c>
      <c r="R212">
        <v>1.7000000000000001E-2</v>
      </c>
      <c r="S212">
        <v>0.32400000000000001</v>
      </c>
      <c r="T212">
        <v>14003.325999999999</v>
      </c>
      <c r="U212">
        <v>41899916</v>
      </c>
      <c r="W212">
        <f>T212-(P212*R213)</f>
        <v>6442.9029999999993</v>
      </c>
    </row>
    <row r="213" spans="1:23" x14ac:dyDescent="0.2">
      <c r="A213" s="2"/>
      <c r="B213" t="s">
        <v>195</v>
      </c>
      <c r="C213">
        <v>6723</v>
      </c>
      <c r="D213">
        <v>0.10100000000000001</v>
      </c>
      <c r="E213">
        <v>5.6000000000000001E-2</v>
      </c>
      <c r="F213">
        <v>0.16600000000000001</v>
      </c>
      <c r="G213">
        <v>677.93499999999995</v>
      </c>
      <c r="H213">
        <v>1360662</v>
      </c>
      <c r="N213" s="2"/>
      <c r="O213" t="s">
        <v>195</v>
      </c>
      <c r="P213">
        <v>6511</v>
      </c>
      <c r="Q213">
        <v>6.0999999999999999E-2</v>
      </c>
      <c r="R213">
        <v>3.9E-2</v>
      </c>
      <c r="S213">
        <v>0.10299999999999999</v>
      </c>
      <c r="T213">
        <v>399.18299999999999</v>
      </c>
      <c r="U213">
        <v>1442049</v>
      </c>
    </row>
    <row r="214" spans="1:23" x14ac:dyDescent="0.2">
      <c r="A214" s="2" t="s">
        <v>12</v>
      </c>
      <c r="B214" t="s">
        <v>198</v>
      </c>
      <c r="C214">
        <v>140692</v>
      </c>
      <c r="D214">
        <v>0.127</v>
      </c>
      <c r="E214">
        <v>1.9E-2</v>
      </c>
      <c r="F214">
        <v>0.60699999999999998</v>
      </c>
      <c r="G214">
        <v>17931.218000000001</v>
      </c>
      <c r="H214">
        <v>27073661</v>
      </c>
      <c r="J214">
        <f>G214-(C214*D215)</f>
        <v>2595.7900000000009</v>
      </c>
      <c r="N214" s="2" t="s">
        <v>12</v>
      </c>
      <c r="O214" t="s">
        <v>198</v>
      </c>
      <c r="P214">
        <v>140692</v>
      </c>
      <c r="Q214">
        <v>6.4000000000000001E-2</v>
      </c>
      <c r="R214">
        <v>1.6E-2</v>
      </c>
      <c r="S214">
        <v>0.48699999999999999</v>
      </c>
      <c r="T214">
        <v>8991.1090000000004</v>
      </c>
      <c r="U214">
        <v>31000261</v>
      </c>
      <c r="W214">
        <f>T214-(P214*R215)</f>
        <v>4488.9650000000001</v>
      </c>
    </row>
    <row r="215" spans="1:23" x14ac:dyDescent="0.2">
      <c r="A215" s="2"/>
      <c r="B215" t="s">
        <v>195</v>
      </c>
      <c r="C215">
        <v>8804</v>
      </c>
      <c r="D215">
        <v>0.109</v>
      </c>
      <c r="E215">
        <v>4.4999999999999998E-2</v>
      </c>
      <c r="F215">
        <v>0.14899999999999999</v>
      </c>
      <c r="G215">
        <v>794.33900000000006</v>
      </c>
      <c r="H215">
        <v>1825736</v>
      </c>
      <c r="N215" s="2"/>
      <c r="O215" t="s">
        <v>195</v>
      </c>
      <c r="P215">
        <v>9943</v>
      </c>
      <c r="Q215">
        <v>4.3999999999999997E-2</v>
      </c>
      <c r="R215">
        <v>3.2000000000000001E-2</v>
      </c>
      <c r="S215">
        <v>6.8000000000000005E-2</v>
      </c>
      <c r="T215">
        <v>436.19499999999999</v>
      </c>
      <c r="U215">
        <v>2291960</v>
      </c>
    </row>
    <row r="216" spans="1:23" x14ac:dyDescent="0.2">
      <c r="A216" s="2" t="s">
        <v>13</v>
      </c>
      <c r="B216" t="s">
        <v>198</v>
      </c>
      <c r="C216">
        <v>125832</v>
      </c>
      <c r="D216">
        <v>0.112</v>
      </c>
      <c r="E216">
        <v>2.1000000000000001E-2</v>
      </c>
      <c r="F216">
        <v>0.51400000000000001</v>
      </c>
      <c r="G216">
        <v>14115.688</v>
      </c>
      <c r="H216">
        <v>24875590</v>
      </c>
      <c r="J216">
        <f>G216-(C216*D217)</f>
        <v>1532.4879999999994</v>
      </c>
      <c r="N216" s="2" t="s">
        <v>13</v>
      </c>
      <c r="O216" t="s">
        <v>198</v>
      </c>
      <c r="P216">
        <v>125832</v>
      </c>
      <c r="Q216">
        <v>8.5000000000000006E-2</v>
      </c>
      <c r="R216">
        <v>1.9E-2</v>
      </c>
      <c r="S216">
        <v>0.27900000000000003</v>
      </c>
      <c r="T216">
        <v>10751.157999999999</v>
      </c>
      <c r="U216">
        <v>26395436</v>
      </c>
      <c r="W216">
        <f>T216-(P216*R217)</f>
        <v>4207.8939999999993</v>
      </c>
    </row>
    <row r="217" spans="1:23" x14ac:dyDescent="0.2">
      <c r="A217" s="2"/>
      <c r="B217" t="s">
        <v>195</v>
      </c>
      <c r="C217">
        <v>13682</v>
      </c>
      <c r="D217">
        <v>0.1</v>
      </c>
      <c r="E217">
        <v>4.9000000000000002E-2</v>
      </c>
      <c r="F217">
        <v>0.17899999999999999</v>
      </c>
      <c r="G217">
        <v>1364.152</v>
      </c>
      <c r="H217">
        <v>2774571</v>
      </c>
      <c r="N217" s="2"/>
      <c r="O217" t="s">
        <v>195</v>
      </c>
      <c r="P217">
        <v>10483</v>
      </c>
      <c r="Q217">
        <v>8.2000000000000003E-2</v>
      </c>
      <c r="R217">
        <v>5.1999999999999998E-2</v>
      </c>
      <c r="S217">
        <v>0.114</v>
      </c>
      <c r="T217">
        <v>855.803</v>
      </c>
      <c r="U217">
        <v>2215531</v>
      </c>
    </row>
    <row r="218" spans="1:23" x14ac:dyDescent="0.2">
      <c r="A218" s="2" t="s">
        <v>179</v>
      </c>
      <c r="B218" t="s">
        <v>198</v>
      </c>
      <c r="C218">
        <v>125402</v>
      </c>
      <c r="D218">
        <v>0.112</v>
      </c>
      <c r="E218">
        <v>2.1000000000000001E-2</v>
      </c>
      <c r="F218">
        <v>0.51400000000000001</v>
      </c>
      <c r="G218">
        <v>14115.688</v>
      </c>
      <c r="H218">
        <v>24875590</v>
      </c>
      <c r="J218">
        <f>G218-(C218*D219)</f>
        <v>1324.6840000000011</v>
      </c>
      <c r="N218" s="2" t="s">
        <v>20</v>
      </c>
      <c r="O218" t="s">
        <v>198</v>
      </c>
      <c r="P218">
        <v>125402</v>
      </c>
      <c r="Q218">
        <v>0.112</v>
      </c>
      <c r="R218">
        <v>2.1000000000000001E-2</v>
      </c>
      <c r="S218">
        <v>0.51400000000000001</v>
      </c>
      <c r="T218">
        <v>14115.688</v>
      </c>
      <c r="U218">
        <v>24875590</v>
      </c>
      <c r="W218">
        <f>T218-(P218*R219)</f>
        <v>7970.99</v>
      </c>
    </row>
    <row r="219" spans="1:23" x14ac:dyDescent="0.2">
      <c r="A219" s="2"/>
      <c r="B219" t="s">
        <v>195</v>
      </c>
      <c r="C219">
        <v>13682</v>
      </c>
      <c r="D219">
        <v>0.10199999999999999</v>
      </c>
      <c r="E219">
        <v>3.9E-2</v>
      </c>
      <c r="F219">
        <v>0.16800000000000001</v>
      </c>
      <c r="G219">
        <v>1364.152</v>
      </c>
      <c r="H219">
        <v>2774571</v>
      </c>
      <c r="N219" s="2"/>
      <c r="O219" t="s">
        <v>195</v>
      </c>
      <c r="P219">
        <v>13682</v>
      </c>
      <c r="Q219">
        <v>0.10199999999999999</v>
      </c>
      <c r="R219">
        <v>4.9000000000000002E-2</v>
      </c>
      <c r="S219">
        <v>0.16800000000000001</v>
      </c>
      <c r="T219">
        <v>1364.152</v>
      </c>
      <c r="U219">
        <v>2774571</v>
      </c>
    </row>
    <row r="220" spans="1:23" x14ac:dyDescent="0.2">
      <c r="A220" s="2" t="s">
        <v>188</v>
      </c>
      <c r="J220" s="11">
        <f>AVERAGE(J208:J219)</f>
        <v>2136.896666666667</v>
      </c>
      <c r="N220" s="2" t="s">
        <v>188</v>
      </c>
      <c r="W220" s="11">
        <f>AVERAGE(W208:W219)</f>
        <v>5158.2590000000009</v>
      </c>
    </row>
  </sheetData>
  <sortState ref="K176:K188">
    <sortCondition descending="1" ref="K176"/>
  </sortState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5"/>
  <sheetViews>
    <sheetView zoomScale="50" workbookViewId="0">
      <selection activeCell="I25" sqref="I25:I39"/>
    </sheetView>
  </sheetViews>
  <sheetFormatPr baseColWidth="10" defaultRowHeight="16" x14ac:dyDescent="0.2"/>
  <cols>
    <col min="1" max="1" width="19.1640625" customWidth="1"/>
    <col min="10" max="10" width="13.33203125" customWidth="1"/>
    <col min="14" max="14" width="18.6640625" customWidth="1"/>
    <col min="23" max="23" width="13.83203125" customWidth="1"/>
  </cols>
  <sheetData>
    <row r="1" spans="1:23" x14ac:dyDescent="0.2">
      <c r="A1" s="8" t="s">
        <v>190</v>
      </c>
      <c r="N1" s="9" t="s">
        <v>189</v>
      </c>
    </row>
    <row r="2" spans="1:23" s="7" customFormat="1" x14ac:dyDescent="0.2">
      <c r="C2" s="7" t="s">
        <v>4</v>
      </c>
      <c r="D2" s="7" t="s">
        <v>1</v>
      </c>
      <c r="E2" s="7" t="s">
        <v>2</v>
      </c>
      <c r="F2" s="7" t="s">
        <v>3</v>
      </c>
      <c r="G2" s="7" t="s">
        <v>5</v>
      </c>
      <c r="H2" s="7" t="s">
        <v>10</v>
      </c>
      <c r="J2" s="37" t="s">
        <v>192</v>
      </c>
      <c r="P2" s="7" t="s">
        <v>4</v>
      </c>
      <c r="Q2" s="7" t="s">
        <v>1</v>
      </c>
      <c r="R2" s="7" t="s">
        <v>2</v>
      </c>
      <c r="S2" s="7" t="s">
        <v>3</v>
      </c>
      <c r="T2" s="7" t="s">
        <v>5</v>
      </c>
      <c r="U2" s="7" t="s">
        <v>10</v>
      </c>
      <c r="W2" s="37" t="s">
        <v>192</v>
      </c>
    </row>
    <row r="3" spans="1:23" x14ac:dyDescent="0.2">
      <c r="A3" s="36" t="s">
        <v>197</v>
      </c>
      <c r="B3" s="7" t="s">
        <v>194</v>
      </c>
      <c r="N3" s="36" t="s">
        <v>197</v>
      </c>
      <c r="O3" t="s">
        <v>203</v>
      </c>
    </row>
    <row r="4" spans="1:23" x14ac:dyDescent="0.2">
      <c r="A4" s="2" t="s">
        <v>24</v>
      </c>
      <c r="B4" t="s">
        <v>198</v>
      </c>
      <c r="C4">
        <v>137146</v>
      </c>
      <c r="D4">
        <v>9.0999999999999998E-2</v>
      </c>
      <c r="E4">
        <v>8.9999999999999993E-3</v>
      </c>
      <c r="F4">
        <v>0.6</v>
      </c>
      <c r="G4">
        <v>12427.016</v>
      </c>
      <c r="H4">
        <v>28489937</v>
      </c>
      <c r="J4">
        <f>G4-(C4*E5)</f>
        <v>6804.03</v>
      </c>
      <c r="N4" s="2" t="s">
        <v>24</v>
      </c>
      <c r="O4" t="s">
        <v>198</v>
      </c>
      <c r="P4">
        <v>137146</v>
      </c>
      <c r="Q4">
        <v>0.04</v>
      </c>
      <c r="R4">
        <v>8.9999999999999993E-3</v>
      </c>
      <c r="S4">
        <v>0.48199999999999998</v>
      </c>
      <c r="T4">
        <v>5514.4129999999996</v>
      </c>
      <c r="U4">
        <v>31899829</v>
      </c>
      <c r="W4">
        <f>T4-(P4*R5)</f>
        <v>2360.0549999999998</v>
      </c>
    </row>
    <row r="5" spans="1:23" x14ac:dyDescent="0.2">
      <c r="A5" s="2"/>
      <c r="B5" t="s">
        <v>195</v>
      </c>
      <c r="C5">
        <v>3106</v>
      </c>
      <c r="D5">
        <v>6.2E-2</v>
      </c>
      <c r="E5">
        <v>4.1000000000000002E-2</v>
      </c>
      <c r="F5">
        <v>0.11</v>
      </c>
      <c r="G5">
        <v>191.392</v>
      </c>
      <c r="H5">
        <v>687393</v>
      </c>
      <c r="N5" s="2"/>
      <c r="O5" t="s">
        <v>195</v>
      </c>
      <c r="P5">
        <v>4675</v>
      </c>
      <c r="Q5">
        <v>3.2000000000000001E-2</v>
      </c>
      <c r="R5">
        <v>2.3E-2</v>
      </c>
      <c r="S5">
        <v>5.0999999999999997E-2</v>
      </c>
      <c r="T5">
        <v>147.625</v>
      </c>
      <c r="U5">
        <v>1108557</v>
      </c>
    </row>
    <row r="6" spans="1:23" x14ac:dyDescent="0.2">
      <c r="A6" s="2" t="s">
        <v>25</v>
      </c>
      <c r="B6" t="s">
        <v>198</v>
      </c>
      <c r="C6">
        <v>105047</v>
      </c>
      <c r="D6">
        <v>7.1999999999999995E-2</v>
      </c>
      <c r="E6">
        <v>1.7000000000000001E-2</v>
      </c>
      <c r="F6">
        <v>0.54300000000000004</v>
      </c>
      <c r="G6">
        <v>7517.3289999999997</v>
      </c>
      <c r="H6">
        <v>22755065</v>
      </c>
      <c r="J6">
        <f>G6-(C6*E7)</f>
        <v>4891.1539999999995</v>
      </c>
      <c r="N6" s="2" t="s">
        <v>25</v>
      </c>
      <c r="O6" t="s">
        <v>198</v>
      </c>
      <c r="P6">
        <v>105047</v>
      </c>
      <c r="Q6">
        <v>3.5000000000000003E-2</v>
      </c>
      <c r="R6">
        <v>7.0000000000000001E-3</v>
      </c>
      <c r="S6">
        <v>0.35</v>
      </c>
      <c r="T6">
        <v>3640.607</v>
      </c>
      <c r="U6">
        <v>24751923</v>
      </c>
      <c r="W6">
        <f>T6-(P6*R7)</f>
        <v>1644.7139999999999</v>
      </c>
    </row>
    <row r="7" spans="1:23" x14ac:dyDescent="0.2">
      <c r="A7" s="2"/>
      <c r="B7" t="s">
        <v>195</v>
      </c>
      <c r="C7">
        <v>3929</v>
      </c>
      <c r="D7">
        <v>6.0999999999999999E-2</v>
      </c>
      <c r="E7">
        <v>2.5000000000000001E-2</v>
      </c>
      <c r="F7">
        <v>0.192</v>
      </c>
      <c r="G7">
        <v>239.78299999999999</v>
      </c>
      <c r="H7">
        <v>870824</v>
      </c>
      <c r="N7" s="2"/>
      <c r="O7" t="s">
        <v>195</v>
      </c>
      <c r="P7">
        <v>3741</v>
      </c>
      <c r="Q7">
        <v>2.5999999999999999E-2</v>
      </c>
      <c r="R7">
        <v>1.9E-2</v>
      </c>
      <c r="S7">
        <v>4.7E-2</v>
      </c>
      <c r="T7">
        <v>99.097999999999999</v>
      </c>
      <c r="U7">
        <v>897533</v>
      </c>
    </row>
    <row r="8" spans="1:23" x14ac:dyDescent="0.2">
      <c r="A8" s="2" t="s">
        <v>26</v>
      </c>
      <c r="B8" t="s">
        <v>198</v>
      </c>
      <c r="C8">
        <v>118887</v>
      </c>
      <c r="D8">
        <v>6.7000000000000004E-2</v>
      </c>
      <c r="E8">
        <v>7.0000000000000001E-3</v>
      </c>
      <c r="F8">
        <v>0.40200000000000002</v>
      </c>
      <c r="G8">
        <v>8006.4160000000002</v>
      </c>
      <c r="H8">
        <v>25992726</v>
      </c>
      <c r="J8">
        <f>G8-(C8*E9)</f>
        <v>5034.241</v>
      </c>
      <c r="N8" s="2" t="s">
        <v>27</v>
      </c>
      <c r="O8" t="s">
        <v>198</v>
      </c>
      <c r="P8">
        <v>118887</v>
      </c>
      <c r="Q8">
        <v>3.5999999999999997E-2</v>
      </c>
      <c r="R8">
        <v>7.0000000000000001E-3</v>
      </c>
      <c r="S8">
        <v>0.80400000000000005</v>
      </c>
      <c r="T8">
        <v>4234.1779999999999</v>
      </c>
      <c r="U8">
        <v>27969566</v>
      </c>
      <c r="W8">
        <f>T8-(P8*R9)</f>
        <v>1143.116</v>
      </c>
    </row>
    <row r="9" spans="1:23" x14ac:dyDescent="0.2">
      <c r="A9" s="2"/>
      <c r="B9" t="s">
        <v>195</v>
      </c>
      <c r="C9">
        <v>2373</v>
      </c>
      <c r="D9">
        <v>5.7000000000000002E-2</v>
      </c>
      <c r="E9">
        <v>2.5000000000000001E-2</v>
      </c>
      <c r="F9">
        <v>0.13700000000000001</v>
      </c>
      <c r="G9">
        <v>134.083</v>
      </c>
      <c r="H9">
        <v>531444</v>
      </c>
      <c r="N9" s="2"/>
      <c r="O9" t="s">
        <v>195</v>
      </c>
      <c r="P9">
        <v>1515</v>
      </c>
      <c r="Q9">
        <v>3.3000000000000002E-2</v>
      </c>
      <c r="R9">
        <v>2.5999999999999999E-2</v>
      </c>
      <c r="S9">
        <v>4.7E-2</v>
      </c>
      <c r="T9">
        <v>49.328000000000003</v>
      </c>
      <c r="U9">
        <v>358432</v>
      </c>
    </row>
    <row r="10" spans="1:23" x14ac:dyDescent="0.2">
      <c r="A10" s="2" t="s">
        <v>28</v>
      </c>
      <c r="B10" t="s">
        <v>198</v>
      </c>
      <c r="C10">
        <v>233789</v>
      </c>
      <c r="D10">
        <v>5.8999999999999997E-2</v>
      </c>
      <c r="E10">
        <v>7.0000000000000001E-3</v>
      </c>
      <c r="F10">
        <v>0.2</v>
      </c>
      <c r="G10">
        <v>13791.388999999999</v>
      </c>
      <c r="H10">
        <v>52091228</v>
      </c>
      <c r="J10">
        <f>G10-(C10*E11)</f>
        <v>9349.3979999999992</v>
      </c>
      <c r="N10" s="2" t="s">
        <v>28</v>
      </c>
      <c r="O10" t="s">
        <v>198</v>
      </c>
      <c r="P10">
        <v>145631</v>
      </c>
      <c r="Q10">
        <v>4.2999999999999997E-2</v>
      </c>
      <c r="R10">
        <v>8.9999999999999993E-3</v>
      </c>
      <c r="S10">
        <v>0.66600000000000004</v>
      </c>
      <c r="T10">
        <v>6326.3159999999998</v>
      </c>
      <c r="U10">
        <v>33632688</v>
      </c>
      <c r="W10">
        <f>T10-(P10*R11)</f>
        <v>2685.5409999999997</v>
      </c>
    </row>
    <row r="11" spans="1:23" x14ac:dyDescent="0.2">
      <c r="A11" s="2"/>
      <c r="B11" t="s">
        <v>195</v>
      </c>
      <c r="C11">
        <v>7995</v>
      </c>
      <c r="D11">
        <v>3.9E-2</v>
      </c>
      <c r="E11">
        <v>1.9E-2</v>
      </c>
      <c r="F11">
        <v>6.6000000000000003E-2</v>
      </c>
      <c r="G11">
        <v>313.43299999999999</v>
      </c>
      <c r="H11">
        <v>1863071</v>
      </c>
      <c r="N11" s="2"/>
      <c r="O11" t="s">
        <v>195</v>
      </c>
      <c r="P11">
        <v>8937</v>
      </c>
      <c r="Q11">
        <v>3.5999999999999997E-2</v>
      </c>
      <c r="R11">
        <v>2.5000000000000001E-2</v>
      </c>
      <c r="S11">
        <v>9.7000000000000003E-2</v>
      </c>
      <c r="T11">
        <v>322.887</v>
      </c>
      <c r="U11">
        <v>2097299</v>
      </c>
    </row>
    <row r="12" spans="1:23" ht="17" x14ac:dyDescent="0.2">
      <c r="A12" s="2" t="s">
        <v>29</v>
      </c>
      <c r="B12" t="s">
        <v>198</v>
      </c>
      <c r="C12">
        <v>190693</v>
      </c>
      <c r="D12">
        <v>9.4E-2</v>
      </c>
      <c r="E12">
        <v>1.7000000000000001E-2</v>
      </c>
      <c r="F12">
        <v>0.29599999999999999</v>
      </c>
      <c r="G12">
        <v>17894.787</v>
      </c>
      <c r="H12">
        <v>39239261</v>
      </c>
      <c r="J12">
        <f>G12-(C12*E13)</f>
        <v>9313.6020000000008</v>
      </c>
      <c r="N12" s="5" t="s">
        <v>30</v>
      </c>
      <c r="O12" t="s">
        <v>198</v>
      </c>
      <c r="P12">
        <v>190693</v>
      </c>
      <c r="Q12">
        <v>0.03</v>
      </c>
      <c r="R12">
        <v>5.0000000000000001E-3</v>
      </c>
      <c r="S12">
        <v>0.30299999999999999</v>
      </c>
      <c r="T12">
        <v>5767.1220000000003</v>
      </c>
      <c r="U12">
        <v>45374476</v>
      </c>
      <c r="W12">
        <f>T12-(P12*R13)</f>
        <v>2143.9550000000004</v>
      </c>
    </row>
    <row r="13" spans="1:23" ht="17" x14ac:dyDescent="0.2">
      <c r="A13" s="2"/>
      <c r="B13" t="s">
        <v>195</v>
      </c>
      <c r="C13">
        <v>3728</v>
      </c>
      <c r="D13">
        <v>8.4000000000000005E-2</v>
      </c>
      <c r="E13">
        <v>4.4999999999999998E-2</v>
      </c>
      <c r="F13">
        <v>0.13200000000000001</v>
      </c>
      <c r="G13">
        <v>312.80099999999999</v>
      </c>
      <c r="H13">
        <v>783778</v>
      </c>
      <c r="N13" s="5"/>
      <c r="O13" t="s">
        <v>195</v>
      </c>
      <c r="P13">
        <v>8018</v>
      </c>
      <c r="Q13">
        <v>2.5000000000000001E-2</v>
      </c>
      <c r="R13">
        <v>1.9E-2</v>
      </c>
      <c r="S13">
        <v>3.9E-2</v>
      </c>
      <c r="T13">
        <v>202.05500000000001</v>
      </c>
      <c r="U13">
        <v>1929360</v>
      </c>
    </row>
    <row r="14" spans="1:23" ht="17" x14ac:dyDescent="0.2">
      <c r="A14" s="5" t="s">
        <v>31</v>
      </c>
      <c r="B14" t="s">
        <v>198</v>
      </c>
      <c r="C14">
        <v>109828</v>
      </c>
      <c r="D14">
        <v>4.9000000000000002E-2</v>
      </c>
      <c r="E14">
        <v>7.0000000000000001E-3</v>
      </c>
      <c r="F14">
        <v>1.1279999999999999</v>
      </c>
      <c r="G14">
        <v>5385.9390000000003</v>
      </c>
      <c r="H14">
        <v>25044705</v>
      </c>
      <c r="J14">
        <f>G14-(C14*E15)</f>
        <v>3299.2070000000003</v>
      </c>
      <c r="N14" s="5" t="s">
        <v>32</v>
      </c>
      <c r="O14" t="s">
        <v>198</v>
      </c>
      <c r="P14">
        <v>109828</v>
      </c>
      <c r="Q14">
        <v>3.3000000000000002E-2</v>
      </c>
      <c r="R14">
        <v>5.0000000000000001E-3</v>
      </c>
      <c r="S14">
        <v>0.621</v>
      </c>
      <c r="T14">
        <v>3632.9110000000001</v>
      </c>
      <c r="U14">
        <v>25969746</v>
      </c>
      <c r="W14">
        <f>T14-(P14*R15)</f>
        <v>1765.835</v>
      </c>
    </row>
    <row r="15" spans="1:23" ht="17" x14ac:dyDescent="0.2">
      <c r="A15" s="5"/>
      <c r="B15" t="s">
        <v>195</v>
      </c>
      <c r="C15">
        <v>1891</v>
      </c>
      <c r="D15">
        <v>3.5000000000000003E-2</v>
      </c>
      <c r="E15">
        <v>1.9E-2</v>
      </c>
      <c r="F15">
        <v>7.1999999999999995E-2</v>
      </c>
      <c r="G15">
        <v>67.102999999999994</v>
      </c>
      <c r="H15">
        <v>444455</v>
      </c>
      <c r="N15" s="5"/>
      <c r="O15" t="s">
        <v>195</v>
      </c>
      <c r="P15">
        <v>2385</v>
      </c>
      <c r="Q15">
        <v>2.5999999999999999E-2</v>
      </c>
      <c r="R15">
        <v>1.7000000000000001E-2</v>
      </c>
      <c r="S15">
        <v>5.6000000000000001E-2</v>
      </c>
      <c r="T15">
        <v>62.156999999999996</v>
      </c>
      <c r="U15">
        <v>572777</v>
      </c>
    </row>
    <row r="16" spans="1:23" ht="17" x14ac:dyDescent="0.2">
      <c r="A16" s="5" t="s">
        <v>33</v>
      </c>
      <c r="B16" t="s">
        <v>198</v>
      </c>
      <c r="C16">
        <v>173696</v>
      </c>
      <c r="D16">
        <v>8.1000000000000003E-2</v>
      </c>
      <c r="E16">
        <v>2.1000000000000001E-2</v>
      </c>
      <c r="F16">
        <v>0.97499999999999998</v>
      </c>
      <c r="G16">
        <v>14115.846</v>
      </c>
      <c r="H16">
        <v>36786648</v>
      </c>
      <c r="J16">
        <f>G16-(C16*E17)</f>
        <v>4388.869999999999</v>
      </c>
      <c r="N16" s="5" t="s">
        <v>34</v>
      </c>
      <c r="O16" t="s">
        <v>198</v>
      </c>
      <c r="P16">
        <v>173696</v>
      </c>
      <c r="Q16">
        <v>3.2000000000000001E-2</v>
      </c>
      <c r="R16">
        <v>8.9999999999999993E-3</v>
      </c>
      <c r="S16">
        <v>0.65100000000000002</v>
      </c>
      <c r="T16">
        <v>5567.8389999999999</v>
      </c>
      <c r="U16">
        <v>41159092</v>
      </c>
      <c r="W16">
        <f>T16-(P16*R17)</f>
        <v>1225.4389999999994</v>
      </c>
    </row>
    <row r="17" spans="1:23" ht="17" x14ac:dyDescent="0.2">
      <c r="A17" s="5"/>
      <c r="B17" t="s">
        <v>195</v>
      </c>
      <c r="C17">
        <v>367</v>
      </c>
      <c r="D17">
        <v>7.1999999999999995E-2</v>
      </c>
      <c r="E17">
        <v>5.6000000000000001E-2</v>
      </c>
      <c r="F17">
        <v>8.4000000000000005E-2</v>
      </c>
      <c r="G17">
        <v>26.387</v>
      </c>
      <c r="H17">
        <v>79313</v>
      </c>
      <c r="N17" s="5"/>
      <c r="O17" t="s">
        <v>195</v>
      </c>
      <c r="P17">
        <v>1038</v>
      </c>
      <c r="Q17">
        <v>3.1E-2</v>
      </c>
      <c r="R17">
        <v>2.5000000000000001E-2</v>
      </c>
      <c r="S17">
        <v>4.1000000000000002E-2</v>
      </c>
      <c r="T17">
        <v>31.786999999999999</v>
      </c>
      <c r="U17">
        <v>246672</v>
      </c>
    </row>
    <row r="18" spans="1:23" ht="17" x14ac:dyDescent="0.2">
      <c r="A18" s="5" t="s">
        <v>196</v>
      </c>
      <c r="B18" t="s">
        <v>198</v>
      </c>
      <c r="C18">
        <v>157426</v>
      </c>
      <c r="D18">
        <v>4.2999999999999997E-2</v>
      </c>
      <c r="E18">
        <v>3.0000000000000001E-3</v>
      </c>
      <c r="F18">
        <v>0.36099999999999999</v>
      </c>
      <c r="G18">
        <f>C18*D18</f>
        <v>6769.3179999999993</v>
      </c>
      <c r="H18">
        <v>37768646</v>
      </c>
      <c r="J18">
        <f>G18-(C18*E19)</f>
        <v>6297.0399999999991</v>
      </c>
      <c r="N18" s="5" t="s">
        <v>196</v>
      </c>
      <c r="O18" t="s">
        <v>198</v>
      </c>
      <c r="P18">
        <v>157426</v>
      </c>
      <c r="Q18">
        <v>6.4000000000000001E-2</v>
      </c>
      <c r="R18">
        <v>1.2E-2</v>
      </c>
      <c r="S18">
        <v>0.45200000000000001</v>
      </c>
      <c r="T18">
        <v>10079.133</v>
      </c>
      <c r="U18">
        <v>34679965</v>
      </c>
      <c r="W18">
        <f>T18-(P18*Q19)</f>
        <v>2207.8329999999996</v>
      </c>
    </row>
    <row r="19" spans="1:23" ht="17" x14ac:dyDescent="0.2">
      <c r="A19" s="5"/>
      <c r="B19" t="s">
        <v>195</v>
      </c>
      <c r="C19">
        <v>1033</v>
      </c>
      <c r="D19">
        <v>0.02</v>
      </c>
      <c r="E19">
        <v>3.0000000000000001E-3</v>
      </c>
      <c r="F19">
        <v>2.8000000000000001E-2</v>
      </c>
      <c r="G19">
        <v>20.309000000000001</v>
      </c>
      <c r="H19">
        <v>251759</v>
      </c>
      <c r="N19" s="5"/>
      <c r="O19" t="s">
        <v>195</v>
      </c>
      <c r="P19">
        <v>3617</v>
      </c>
      <c r="Q19">
        <v>0.05</v>
      </c>
      <c r="R19">
        <v>2.3E-2</v>
      </c>
      <c r="S19">
        <v>8.2000000000000003E-2</v>
      </c>
      <c r="T19">
        <v>179.38300000000001</v>
      </c>
      <c r="U19">
        <v>822976</v>
      </c>
    </row>
    <row r="20" spans="1:23" x14ac:dyDescent="0.2">
      <c r="A20" t="s">
        <v>199</v>
      </c>
      <c r="J20" s="3">
        <f>AVERAGE(J4,J6,J8,J10,J12,J16,J18)</f>
        <v>6582.619285714286</v>
      </c>
      <c r="N20" t="s">
        <v>199</v>
      </c>
      <c r="W20" s="3">
        <f>AVERAGE(W4:W19)</f>
        <v>1897.0609999999997</v>
      </c>
    </row>
    <row r="22" spans="1:23" x14ac:dyDescent="0.2">
      <c r="A22" s="36" t="s">
        <v>200</v>
      </c>
      <c r="B22" s="7" t="s">
        <v>194</v>
      </c>
      <c r="N22" s="36" t="s">
        <v>202</v>
      </c>
      <c r="O22" s="7" t="s">
        <v>194</v>
      </c>
    </row>
    <row r="23" spans="1:23" x14ac:dyDescent="0.2">
      <c r="A23" s="2" t="s">
        <v>24</v>
      </c>
      <c r="B23" t="s">
        <v>198</v>
      </c>
      <c r="C23">
        <v>137146</v>
      </c>
      <c r="D23">
        <v>9.0999999999999998E-2</v>
      </c>
      <c r="E23">
        <v>8.9999999999999993E-3</v>
      </c>
      <c r="F23">
        <v>0.6</v>
      </c>
      <c r="G23">
        <v>12427.016</v>
      </c>
      <c r="H23">
        <v>28489937</v>
      </c>
      <c r="J23">
        <f>G23-(C23*D24)</f>
        <v>3923.9639999999999</v>
      </c>
      <c r="N23" s="2" t="s">
        <v>24</v>
      </c>
      <c r="O23" t="s">
        <v>198</v>
      </c>
      <c r="P23">
        <v>137146</v>
      </c>
      <c r="Q23">
        <v>0.04</v>
      </c>
      <c r="R23">
        <v>8.9999999999999993E-3</v>
      </c>
      <c r="S23">
        <v>0.48199999999999998</v>
      </c>
      <c r="T23">
        <v>5514.4129999999996</v>
      </c>
      <c r="U23">
        <v>31899829</v>
      </c>
      <c r="W23">
        <f>T23-(P23*R24)</f>
        <v>2360.0549999999998</v>
      </c>
    </row>
    <row r="24" spans="1:23" x14ac:dyDescent="0.2">
      <c r="A24" s="2"/>
      <c r="B24" t="s">
        <v>195</v>
      </c>
      <c r="C24">
        <v>3106</v>
      </c>
      <c r="D24">
        <v>6.2E-2</v>
      </c>
      <c r="E24">
        <v>4.1000000000000002E-2</v>
      </c>
      <c r="F24">
        <v>0.11</v>
      </c>
      <c r="G24">
        <v>191.392</v>
      </c>
      <c r="H24">
        <v>687393</v>
      </c>
      <c r="N24" s="2"/>
      <c r="O24" t="s">
        <v>195</v>
      </c>
      <c r="P24">
        <v>4675</v>
      </c>
      <c r="Q24">
        <v>3.2000000000000001E-2</v>
      </c>
      <c r="R24">
        <v>2.3E-2</v>
      </c>
      <c r="S24">
        <v>5.0999999999999997E-2</v>
      </c>
      <c r="T24">
        <v>147.625</v>
      </c>
      <c r="U24">
        <v>1108557</v>
      </c>
    </row>
    <row r="25" spans="1:23" ht="17" x14ac:dyDescent="0.2">
      <c r="A25" s="5" t="s">
        <v>35</v>
      </c>
      <c r="B25" t="s">
        <v>198</v>
      </c>
      <c r="C25">
        <v>192808</v>
      </c>
      <c r="D25">
        <v>0.188</v>
      </c>
      <c r="E25">
        <v>2.5999999999999999E-2</v>
      </c>
      <c r="F25">
        <v>1.1759999999999999</v>
      </c>
      <c r="G25">
        <f>C25*D25</f>
        <v>36247.904000000002</v>
      </c>
      <c r="H25">
        <v>31236483</v>
      </c>
      <c r="J25">
        <f>G25-(C25*D26)</f>
        <v>4627.3919999999998</v>
      </c>
      <c r="N25" s="5" t="s">
        <v>35</v>
      </c>
      <c r="O25" t="s">
        <v>198</v>
      </c>
      <c r="P25">
        <v>192808</v>
      </c>
      <c r="Q25">
        <v>4.8000000000000001E-2</v>
      </c>
      <c r="R25">
        <v>1.4E-2</v>
      </c>
      <c r="S25">
        <v>0.64300000000000002</v>
      </c>
      <c r="T25">
        <v>9159.9879999999994</v>
      </c>
      <c r="U25">
        <v>44100745</v>
      </c>
      <c r="W25">
        <f>T25-(P25*Q26)</f>
        <v>2604.5159999999987</v>
      </c>
    </row>
    <row r="26" spans="1:23" ht="17" x14ac:dyDescent="0.2">
      <c r="A26" s="5"/>
      <c r="B26" t="s">
        <v>195</v>
      </c>
      <c r="C26">
        <v>9347</v>
      </c>
      <c r="D26">
        <v>0.16400000000000001</v>
      </c>
      <c r="E26">
        <v>8.4000000000000005E-2</v>
      </c>
      <c r="F26">
        <v>0.216</v>
      </c>
      <c r="G26">
        <v>1532.9080000000001</v>
      </c>
      <c r="H26">
        <v>1753213</v>
      </c>
      <c r="N26" s="5"/>
      <c r="O26" t="s">
        <v>195</v>
      </c>
      <c r="P26">
        <v>4705</v>
      </c>
      <c r="Q26">
        <v>3.4000000000000002E-2</v>
      </c>
      <c r="R26">
        <v>2.8000000000000001E-2</v>
      </c>
      <c r="S26">
        <v>4.2999999999999997E-2</v>
      </c>
      <c r="T26">
        <v>159.91999999999999</v>
      </c>
      <c r="U26">
        <v>1109471</v>
      </c>
    </row>
    <row r="27" spans="1:23" ht="17" x14ac:dyDescent="0.2">
      <c r="A27" s="5" t="s">
        <v>201</v>
      </c>
      <c r="B27" t="s">
        <v>198</v>
      </c>
      <c r="C27">
        <v>161652</v>
      </c>
      <c r="D27">
        <v>8.1000000000000003E-2</v>
      </c>
      <c r="E27">
        <v>1.4E-2</v>
      </c>
      <c r="F27">
        <v>0.81499999999999995</v>
      </c>
      <c r="G27">
        <v>13087.566999999999</v>
      </c>
      <c r="H27">
        <v>34267721</v>
      </c>
      <c r="J27">
        <f>G27-(C27*D28)</f>
        <v>4358.3589999999986</v>
      </c>
      <c r="N27" s="5" t="s">
        <v>201</v>
      </c>
      <c r="O27" t="s">
        <v>198</v>
      </c>
      <c r="P27">
        <v>161652</v>
      </c>
      <c r="Q27">
        <v>0.05</v>
      </c>
      <c r="R27">
        <v>1.2E-2</v>
      </c>
      <c r="S27">
        <v>0.219</v>
      </c>
      <c r="T27">
        <v>8079.9110000000001</v>
      </c>
      <c r="U27">
        <v>36750485</v>
      </c>
      <c r="W27">
        <f>T27-(P27*R28)</f>
        <v>2422.0909999999994</v>
      </c>
    </row>
    <row r="28" spans="1:23" ht="17" x14ac:dyDescent="0.2">
      <c r="A28" s="5"/>
      <c r="B28" t="s">
        <v>195</v>
      </c>
      <c r="C28">
        <v>4467</v>
      </c>
      <c r="D28">
        <v>5.3999999999999999E-2</v>
      </c>
      <c r="E28">
        <v>4.2999999999999997E-2</v>
      </c>
      <c r="F28">
        <v>7.1999999999999995E-2</v>
      </c>
      <c r="G28">
        <v>239.31299999999999</v>
      </c>
      <c r="H28">
        <v>1006969</v>
      </c>
      <c r="N28" s="5"/>
      <c r="O28" t="s">
        <v>195</v>
      </c>
      <c r="P28">
        <v>2777</v>
      </c>
      <c r="Q28">
        <v>4.3999999999999997E-2</v>
      </c>
      <c r="R28">
        <v>3.5000000000000003E-2</v>
      </c>
      <c r="S28">
        <v>5.8000000000000003E-2</v>
      </c>
      <c r="T28">
        <v>121.51600000000001</v>
      </c>
      <c r="U28">
        <v>640278</v>
      </c>
    </row>
    <row r="29" spans="1:23" ht="17" x14ac:dyDescent="0.2">
      <c r="A29" s="5" t="s">
        <v>36</v>
      </c>
      <c r="B29" t="s">
        <v>198</v>
      </c>
      <c r="C29">
        <v>337012</v>
      </c>
      <c r="D29">
        <v>0.19989999999999999</v>
      </c>
      <c r="E29">
        <v>1.9E-2</v>
      </c>
      <c r="F29">
        <v>0.79400000000000004</v>
      </c>
      <c r="G29">
        <f>C29*D29</f>
        <v>67368.698799999998</v>
      </c>
      <c r="H29">
        <v>52783280</v>
      </c>
      <c r="J29">
        <f>G29-(C29*D30)</f>
        <v>8054.5868000000046</v>
      </c>
      <c r="N29" s="5" t="s">
        <v>18</v>
      </c>
      <c r="O29" t="s">
        <v>198</v>
      </c>
      <c r="P29">
        <v>337012</v>
      </c>
      <c r="Q29">
        <v>5.3999999999999999E-2</v>
      </c>
      <c r="R29">
        <v>0.01</v>
      </c>
      <c r="S29">
        <v>0.57399999999999995</v>
      </c>
      <c r="T29">
        <v>18116.134999999998</v>
      </c>
      <c r="U29">
        <v>75987134</v>
      </c>
      <c r="W29">
        <f>T29-(P29*Q30)</f>
        <v>2276.5709999999981</v>
      </c>
    </row>
    <row r="30" spans="1:23" ht="17" x14ac:dyDescent="0.2">
      <c r="A30" s="5"/>
      <c r="B30" t="s">
        <v>195</v>
      </c>
      <c r="C30">
        <v>94143</v>
      </c>
      <c r="D30">
        <v>0.17599999999999999</v>
      </c>
      <c r="E30">
        <v>8.4000000000000005E-2</v>
      </c>
      <c r="F30">
        <v>0.33100000000000002</v>
      </c>
      <c r="G30">
        <v>16569.167999999998</v>
      </c>
      <c r="H30">
        <v>16249318</v>
      </c>
      <c r="N30" s="5"/>
      <c r="O30" t="s">
        <v>195</v>
      </c>
      <c r="P30">
        <v>13170</v>
      </c>
      <c r="Q30">
        <v>4.7E-2</v>
      </c>
      <c r="R30">
        <v>3.6999999999999998E-2</v>
      </c>
      <c r="S30">
        <v>0.11899999999999999</v>
      </c>
      <c r="T30">
        <v>621.73699999999997</v>
      </c>
      <c r="U30">
        <v>3012784</v>
      </c>
    </row>
    <row r="31" spans="1:23" ht="17" x14ac:dyDescent="0.2">
      <c r="A31" s="5" t="s">
        <v>37</v>
      </c>
      <c r="B31" t="s">
        <v>198</v>
      </c>
      <c r="C31">
        <v>202084</v>
      </c>
      <c r="D31">
        <v>0.151</v>
      </c>
      <c r="E31">
        <v>1.9E-2</v>
      </c>
      <c r="F31">
        <v>0.61399999999999999</v>
      </c>
      <c r="G31">
        <v>30542.834999999999</v>
      </c>
      <c r="H31">
        <v>36747891</v>
      </c>
      <c r="J31">
        <f>G31-(C31*D32)</f>
        <v>7505.2589999999982</v>
      </c>
      <c r="N31" s="5" t="s">
        <v>20</v>
      </c>
      <c r="O31" t="s">
        <v>198</v>
      </c>
      <c r="P31">
        <v>202084</v>
      </c>
      <c r="Q31">
        <v>1.4E-2</v>
      </c>
      <c r="R31">
        <v>2E-3</v>
      </c>
      <c r="S31">
        <v>0.23899999999999999</v>
      </c>
      <c r="T31">
        <v>2826.1410000000001</v>
      </c>
      <c r="U31">
        <v>49900609</v>
      </c>
      <c r="W31">
        <f>T31-(P31*Q32)</f>
        <v>199.04899999999998</v>
      </c>
    </row>
    <row r="32" spans="1:23" ht="17" x14ac:dyDescent="0.2">
      <c r="A32" s="5"/>
      <c r="B32" t="s">
        <v>195</v>
      </c>
      <c r="C32">
        <v>39159</v>
      </c>
      <c r="D32">
        <v>0.114</v>
      </c>
      <c r="E32">
        <v>4.2999999999999997E-2</v>
      </c>
      <c r="F32">
        <v>0.20799999999999999</v>
      </c>
      <c r="G32">
        <v>4464.1260000000002</v>
      </c>
      <c r="H32">
        <v>8151962</v>
      </c>
      <c r="N32" s="5"/>
      <c r="O32" t="s">
        <v>195</v>
      </c>
      <c r="P32">
        <v>17871</v>
      </c>
      <c r="Q32">
        <v>1.2999999999999999E-2</v>
      </c>
      <c r="R32">
        <v>8.9999999999999993E-3</v>
      </c>
      <c r="S32">
        <v>3.9E-2</v>
      </c>
      <c r="T32">
        <v>223.613</v>
      </c>
      <c r="U32">
        <v>4427710</v>
      </c>
    </row>
    <row r="33" spans="1:23" ht="17" x14ac:dyDescent="0.2">
      <c r="A33" s="5" t="s">
        <v>38</v>
      </c>
      <c r="B33" t="s">
        <v>198</v>
      </c>
      <c r="C33">
        <v>244429</v>
      </c>
      <c r="D33">
        <v>0.16</v>
      </c>
      <c r="E33">
        <v>1.7000000000000001E-2</v>
      </c>
      <c r="F33">
        <v>0.875</v>
      </c>
      <c r="G33">
        <v>39097.203999999998</v>
      </c>
      <c r="H33">
        <v>43555349</v>
      </c>
      <c r="J33">
        <f>G33-(C33*D34)</f>
        <v>5610.4309999999969</v>
      </c>
      <c r="N33" s="5" t="s">
        <v>38</v>
      </c>
      <c r="O33" t="s">
        <v>198</v>
      </c>
      <c r="P33">
        <v>14151</v>
      </c>
      <c r="Q33">
        <v>8.4000000000000005E-2</v>
      </c>
      <c r="R33">
        <v>5.0999999999999997E-2</v>
      </c>
      <c r="S33">
        <v>0.14599999999999999</v>
      </c>
      <c r="T33">
        <v>1182.212</v>
      </c>
      <c r="U33">
        <v>2977807</v>
      </c>
      <c r="W33">
        <f>T33-(P33*Q34)</f>
        <v>771.83299999999997</v>
      </c>
    </row>
    <row r="34" spans="1:23" ht="17" x14ac:dyDescent="0.2">
      <c r="A34" s="5"/>
      <c r="B34" t="s">
        <v>195</v>
      </c>
      <c r="C34">
        <v>98607</v>
      </c>
      <c r="D34">
        <v>0.13700000000000001</v>
      </c>
      <c r="E34">
        <v>3.4000000000000002E-2</v>
      </c>
      <c r="F34">
        <v>0.25700000000000001</v>
      </c>
      <c r="G34">
        <f>D34*C34</f>
        <v>13509.159000000001</v>
      </c>
      <c r="H34">
        <v>19230437</v>
      </c>
      <c r="N34" s="5"/>
      <c r="O34" t="s">
        <v>195</v>
      </c>
      <c r="P34">
        <v>16141</v>
      </c>
      <c r="Q34">
        <v>2.9000000000000001E-2</v>
      </c>
      <c r="R34">
        <v>2.1000000000000001E-2</v>
      </c>
      <c r="S34">
        <v>8.2000000000000003E-2</v>
      </c>
      <c r="T34">
        <v>466.26299999999998</v>
      </c>
      <c r="U34">
        <v>3851236</v>
      </c>
    </row>
    <row r="35" spans="1:23" ht="17" x14ac:dyDescent="0.2">
      <c r="A35" s="5" t="s">
        <v>39</v>
      </c>
      <c r="B35" t="s">
        <v>198</v>
      </c>
      <c r="C35">
        <v>239148</v>
      </c>
      <c r="D35">
        <v>0.13700000000000001</v>
      </c>
      <c r="E35">
        <v>1.6E-2</v>
      </c>
      <c r="F35">
        <v>0.503</v>
      </c>
      <c r="G35">
        <v>28651.931</v>
      </c>
      <c r="H35">
        <v>44900563</v>
      </c>
      <c r="J35">
        <f>G35-(C35*D36)</f>
        <v>7367.7590000000018</v>
      </c>
      <c r="N35" s="5" t="s">
        <v>39</v>
      </c>
      <c r="O35" t="s">
        <v>198</v>
      </c>
      <c r="P35">
        <v>239148</v>
      </c>
      <c r="Q35">
        <v>7.1999999999999995E-2</v>
      </c>
      <c r="R35">
        <v>1.6E-2</v>
      </c>
      <c r="S35">
        <v>0.78300000000000003</v>
      </c>
      <c r="T35">
        <v>17099.275000000001</v>
      </c>
      <c r="U35">
        <v>51771586</v>
      </c>
      <c r="W35">
        <f>T35-(P35*Q36)</f>
        <v>2989.5430000000015</v>
      </c>
    </row>
    <row r="36" spans="1:23" ht="17" x14ac:dyDescent="0.2">
      <c r="A36" s="5"/>
      <c r="B36" t="s">
        <v>195</v>
      </c>
      <c r="C36">
        <v>1706</v>
      </c>
      <c r="D36">
        <v>8.8999999999999996E-2</v>
      </c>
      <c r="E36">
        <v>0.06</v>
      </c>
      <c r="F36">
        <v>0.10100000000000001</v>
      </c>
      <c r="G36">
        <v>143.25700000000001</v>
      </c>
      <c r="H36">
        <v>358589</v>
      </c>
      <c r="N36" s="5"/>
      <c r="O36" t="s">
        <v>195</v>
      </c>
      <c r="P36">
        <v>1787</v>
      </c>
      <c r="Q36">
        <v>5.8999999999999997E-2</v>
      </c>
      <c r="R36">
        <v>4.2999999999999997E-2</v>
      </c>
      <c r="S36">
        <v>7.0000000000000007E-2</v>
      </c>
      <c r="T36">
        <v>105.315</v>
      </c>
      <c r="U36">
        <v>397881</v>
      </c>
    </row>
    <row r="37" spans="1:23" ht="17" x14ac:dyDescent="0.2">
      <c r="A37" s="5" t="s">
        <v>40</v>
      </c>
      <c r="B37" t="s">
        <v>198</v>
      </c>
      <c r="C37">
        <v>175157</v>
      </c>
      <c r="D37">
        <v>0.161</v>
      </c>
      <c r="E37">
        <v>2.5999999999999999E-2</v>
      </c>
      <c r="F37">
        <v>0.48699999999999999</v>
      </c>
      <c r="G37">
        <v>24286.858</v>
      </c>
      <c r="H37">
        <v>31079870</v>
      </c>
      <c r="J37">
        <f>G37-(C37*D38)</f>
        <v>6946.3149999999987</v>
      </c>
      <c r="N37" s="5" t="s">
        <v>40</v>
      </c>
      <c r="O37" t="s">
        <v>198</v>
      </c>
      <c r="P37">
        <v>175157</v>
      </c>
      <c r="Q37">
        <v>6.5000000000000002E-2</v>
      </c>
      <c r="R37">
        <v>2.1000000000000001E-2</v>
      </c>
      <c r="S37">
        <v>0.46200000000000002</v>
      </c>
      <c r="T37">
        <v>11329.475</v>
      </c>
      <c r="U37">
        <v>38496383</v>
      </c>
      <c r="W37">
        <f>T37-(P37*Q38)</f>
        <v>294.58400000000074</v>
      </c>
    </row>
    <row r="38" spans="1:23" ht="17" x14ac:dyDescent="0.2">
      <c r="A38" s="5"/>
      <c r="B38" t="s">
        <v>195</v>
      </c>
      <c r="C38">
        <v>42511</v>
      </c>
      <c r="D38">
        <v>9.9000000000000005E-2</v>
      </c>
      <c r="E38">
        <v>5.8000000000000003E-2</v>
      </c>
      <c r="F38">
        <v>0.14199999999999999</v>
      </c>
      <c r="G38">
        <v>4208.5889999999999</v>
      </c>
      <c r="H38">
        <v>8941221</v>
      </c>
      <c r="N38" s="5"/>
      <c r="O38" t="s">
        <v>195</v>
      </c>
      <c r="P38">
        <v>4659</v>
      </c>
      <c r="Q38">
        <v>6.3E-2</v>
      </c>
      <c r="R38">
        <v>4.9000000000000002E-2</v>
      </c>
      <c r="S38">
        <v>9.0999999999999998E-2</v>
      </c>
      <c r="T38">
        <v>294.43900000000002</v>
      </c>
      <c r="U38">
        <v>1027234</v>
      </c>
    </row>
    <row r="39" spans="1:23" x14ac:dyDescent="0.2">
      <c r="A39" t="s">
        <v>199</v>
      </c>
      <c r="J39" s="4">
        <f>AVERAGE(J23:J37)</f>
        <v>6049.2582249999996</v>
      </c>
      <c r="N39" t="s">
        <v>199</v>
      </c>
      <c r="W39" s="4">
        <f>AVERAGE(W23:W37)</f>
        <v>1739.7802499999998</v>
      </c>
    </row>
    <row r="41" spans="1:23" x14ac:dyDescent="0.2">
      <c r="A41" s="36" t="s">
        <v>204</v>
      </c>
      <c r="B41" s="7" t="s">
        <v>194</v>
      </c>
      <c r="N41" s="36" t="s">
        <v>204</v>
      </c>
      <c r="O41" s="7" t="s">
        <v>194</v>
      </c>
    </row>
    <row r="42" spans="1:23" x14ac:dyDescent="0.2">
      <c r="A42" s="2" t="s">
        <v>24</v>
      </c>
      <c r="B42" t="s">
        <v>198</v>
      </c>
      <c r="C42">
        <v>211717</v>
      </c>
      <c r="D42">
        <v>6.7000000000000004E-2</v>
      </c>
      <c r="E42">
        <v>0.01</v>
      </c>
      <c r="F42">
        <v>0.28899999999999998</v>
      </c>
      <c r="G42">
        <v>14290.016</v>
      </c>
      <c r="H42">
        <v>46261131</v>
      </c>
      <c r="J42">
        <f>G42-(C42*D43)</f>
        <v>3069.0149999999994</v>
      </c>
      <c r="N42" s="2" t="s">
        <v>24</v>
      </c>
      <c r="O42" t="s">
        <v>198</v>
      </c>
      <c r="P42">
        <v>211717</v>
      </c>
      <c r="Q42">
        <v>9.6000000000000002E-2</v>
      </c>
      <c r="R42">
        <v>1.4E-2</v>
      </c>
      <c r="S42">
        <v>0.53100000000000003</v>
      </c>
      <c r="T42">
        <v>20244.548999999999</v>
      </c>
      <c r="U42">
        <v>43421031</v>
      </c>
      <c r="W42">
        <f>T42-(P42*Q43)</f>
        <v>131.43399999999747</v>
      </c>
    </row>
    <row r="43" spans="1:23" x14ac:dyDescent="0.2">
      <c r="B43" t="s">
        <v>195</v>
      </c>
      <c r="C43">
        <v>1187</v>
      </c>
      <c r="D43">
        <v>5.2999999999999999E-2</v>
      </c>
      <c r="E43">
        <v>2.8000000000000001E-2</v>
      </c>
      <c r="F43">
        <v>6.6000000000000003E-2</v>
      </c>
      <c r="G43">
        <v>62.441000000000003</v>
      </c>
      <c r="H43">
        <v>268172</v>
      </c>
      <c r="O43" t="s">
        <v>195</v>
      </c>
      <c r="P43">
        <v>7816</v>
      </c>
      <c r="Q43">
        <v>9.5000000000000001E-2</v>
      </c>
      <c r="R43">
        <v>6.8000000000000005E-2</v>
      </c>
      <c r="S43">
        <v>0.13</v>
      </c>
      <c r="T43">
        <v>743.19500000000005</v>
      </c>
      <c r="U43">
        <v>1601605</v>
      </c>
    </row>
    <row r="44" spans="1:23" x14ac:dyDescent="0.2">
      <c r="A44" t="s">
        <v>41</v>
      </c>
      <c r="B44" t="s">
        <v>198</v>
      </c>
      <c r="C44">
        <v>72394</v>
      </c>
      <c r="D44">
        <v>0.27500000000000002</v>
      </c>
      <c r="E44">
        <v>2E-3</v>
      </c>
      <c r="F44">
        <v>1.5609999999999999</v>
      </c>
      <c r="G44">
        <v>19882.296999999999</v>
      </c>
      <c r="H44">
        <v>10368197</v>
      </c>
      <c r="J44">
        <f>G44-(C44*D45)</f>
        <v>4751.9509999999991</v>
      </c>
      <c r="N44" t="s">
        <v>41</v>
      </c>
      <c r="O44" t="s">
        <v>198</v>
      </c>
      <c r="P44">
        <v>131089</v>
      </c>
      <c r="Q44">
        <v>9.2999999999999999E-2</v>
      </c>
      <c r="R44">
        <v>1.6E-2</v>
      </c>
      <c r="S44">
        <v>0.56100000000000005</v>
      </c>
      <c r="T44">
        <v>12147.393</v>
      </c>
      <c r="U44">
        <v>27065020</v>
      </c>
      <c r="W44">
        <f>T44-(P44*R45)</f>
        <v>5068.5870000000004</v>
      </c>
    </row>
    <row r="45" spans="1:23" x14ac:dyDescent="0.2">
      <c r="B45" t="s">
        <v>195</v>
      </c>
      <c r="C45">
        <v>7068</v>
      </c>
      <c r="D45">
        <v>0.20899999999999999</v>
      </c>
      <c r="E45">
        <v>0.10299999999999999</v>
      </c>
      <c r="F45">
        <v>0.38500000000000001</v>
      </c>
      <c r="G45">
        <v>1479.444</v>
      </c>
      <c r="H45">
        <v>1118679</v>
      </c>
      <c r="O45" t="s">
        <v>195</v>
      </c>
      <c r="P45">
        <v>11910</v>
      </c>
      <c r="Q45">
        <v>9.9000000000000005E-2</v>
      </c>
      <c r="R45">
        <v>5.3999999999999999E-2</v>
      </c>
      <c r="S45">
        <v>0.2</v>
      </c>
      <c r="T45">
        <v>1173.7329999999999</v>
      </c>
      <c r="U45">
        <v>2421429</v>
      </c>
    </row>
    <row r="46" spans="1:23" x14ac:dyDescent="0.2">
      <c r="A46" t="s">
        <v>42</v>
      </c>
      <c r="B46" t="s">
        <v>198</v>
      </c>
      <c r="C46">
        <v>223006</v>
      </c>
      <c r="D46">
        <v>0.29099999999999998</v>
      </c>
      <c r="E46">
        <v>3.5000000000000003E-2</v>
      </c>
      <c r="F46">
        <v>0.94399999999999995</v>
      </c>
      <c r="G46">
        <v>64918.718000000001</v>
      </c>
      <c r="H46">
        <v>30159338</v>
      </c>
      <c r="J46">
        <f>G46-(C46*D47)</f>
        <v>14965.373999999996</v>
      </c>
      <c r="N46" t="s">
        <v>42</v>
      </c>
      <c r="O46" t="s">
        <v>198</v>
      </c>
      <c r="P46">
        <v>223006</v>
      </c>
      <c r="Q46">
        <v>7.8E-2</v>
      </c>
      <c r="R46">
        <v>2.5000000000000001E-2</v>
      </c>
      <c r="S46">
        <v>0.38100000000000001</v>
      </c>
      <c r="T46">
        <v>17423.159</v>
      </c>
      <c r="U46">
        <v>47540365</v>
      </c>
      <c r="W46">
        <f>T46-(P46*Q47)</f>
        <v>2258.7509999999984</v>
      </c>
    </row>
    <row r="47" spans="1:23" x14ac:dyDescent="0.2">
      <c r="B47" t="s">
        <v>195</v>
      </c>
      <c r="C47">
        <v>45517</v>
      </c>
      <c r="D47">
        <v>0.224</v>
      </c>
      <c r="E47">
        <v>0.10299999999999999</v>
      </c>
      <c r="F47">
        <v>0.57999999999999996</v>
      </c>
      <c r="G47">
        <f>D47*C47</f>
        <v>10195.808000000001</v>
      </c>
      <c r="H47">
        <v>7291952</v>
      </c>
      <c r="O47" t="s">
        <v>195</v>
      </c>
      <c r="P47">
        <v>16153</v>
      </c>
      <c r="Q47">
        <v>6.8000000000000005E-2</v>
      </c>
      <c r="R47">
        <v>5.1999999999999998E-2</v>
      </c>
      <c r="S47">
        <v>0.17899999999999999</v>
      </c>
      <c r="T47">
        <v>1091.213</v>
      </c>
      <c r="U47">
        <v>3526376</v>
      </c>
    </row>
    <row r="48" spans="1:23" x14ac:dyDescent="0.2">
      <c r="A48" t="s">
        <v>43</v>
      </c>
      <c r="B48" t="s">
        <v>198</v>
      </c>
      <c r="C48">
        <v>110662</v>
      </c>
      <c r="D48">
        <v>9.1999999999999998E-2</v>
      </c>
      <c r="E48">
        <v>2.3E-2</v>
      </c>
      <c r="F48">
        <v>1.026</v>
      </c>
      <c r="G48">
        <v>10178.879999999999</v>
      </c>
      <c r="H48">
        <v>22896629</v>
      </c>
      <c r="J48">
        <f>G48-(C48*E49)</f>
        <v>6084.3859999999995</v>
      </c>
      <c r="N48" t="s">
        <v>43</v>
      </c>
      <c r="O48" t="s">
        <v>198</v>
      </c>
      <c r="P48">
        <v>110662</v>
      </c>
      <c r="Q48">
        <v>0.122</v>
      </c>
      <c r="R48">
        <v>2.8000000000000001E-2</v>
      </c>
      <c r="S48">
        <v>0.32400000000000001</v>
      </c>
      <c r="T48">
        <v>13460.714</v>
      </c>
      <c r="U48">
        <v>21378368</v>
      </c>
      <c r="W48">
        <f>T48-(P48*Q49)</f>
        <v>291.93599999999969</v>
      </c>
    </row>
    <row r="49" spans="1:23" x14ac:dyDescent="0.2">
      <c r="B49" t="s">
        <v>195</v>
      </c>
      <c r="C49">
        <v>16341</v>
      </c>
      <c r="D49">
        <v>6.7000000000000004E-2</v>
      </c>
      <c r="E49">
        <v>3.6999999999999998E-2</v>
      </c>
      <c r="F49">
        <v>0.254</v>
      </c>
      <c r="G49">
        <v>1101.422</v>
      </c>
      <c r="H49">
        <v>3570024</v>
      </c>
      <c r="O49" t="s">
        <v>195</v>
      </c>
      <c r="P49">
        <v>3841</v>
      </c>
      <c r="Q49">
        <v>0.11899999999999999</v>
      </c>
      <c r="R49">
        <v>7.1999999999999995E-2</v>
      </c>
      <c r="S49">
        <v>0.219</v>
      </c>
      <c r="T49">
        <v>455.87099999999998</v>
      </c>
      <c r="U49">
        <v>745752</v>
      </c>
    </row>
    <row r="50" spans="1:23" x14ac:dyDescent="0.2">
      <c r="A50" s="2" t="s">
        <v>172</v>
      </c>
      <c r="B50" t="s">
        <v>198</v>
      </c>
      <c r="C50">
        <v>147676</v>
      </c>
      <c r="D50">
        <v>5.5E-2</v>
      </c>
      <c r="E50">
        <v>1.2E-2</v>
      </c>
      <c r="F50">
        <v>0.51400000000000001</v>
      </c>
      <c r="G50">
        <v>8132.8639999999996</v>
      </c>
      <c r="H50">
        <v>33212030</v>
      </c>
      <c r="J50">
        <f>G50-(C50*E51)</f>
        <v>4588.6399999999994</v>
      </c>
      <c r="N50" s="2" t="s">
        <v>35</v>
      </c>
      <c r="O50" t="s">
        <v>198</v>
      </c>
      <c r="P50">
        <v>147676</v>
      </c>
      <c r="Q50">
        <v>9.8000000000000004E-2</v>
      </c>
      <c r="R50">
        <v>1.6E-2</v>
      </c>
      <c r="S50">
        <v>0.48199999999999998</v>
      </c>
      <c r="T50">
        <v>14539.718000000001</v>
      </c>
      <c r="U50">
        <v>30138960</v>
      </c>
      <c r="W50">
        <f>T50-(P50*R51)</f>
        <v>2430.2860000000001</v>
      </c>
    </row>
    <row r="51" spans="1:23" x14ac:dyDescent="0.2">
      <c r="B51" t="s">
        <v>195</v>
      </c>
      <c r="C51">
        <v>2174</v>
      </c>
      <c r="D51">
        <v>3.9E-2</v>
      </c>
      <c r="E51">
        <v>2.4E-2</v>
      </c>
      <c r="F51">
        <v>0.06</v>
      </c>
      <c r="G51">
        <v>83.741</v>
      </c>
      <c r="H51">
        <v>507326</v>
      </c>
      <c r="O51" t="s">
        <v>195</v>
      </c>
      <c r="P51">
        <v>6534</v>
      </c>
      <c r="Q51">
        <v>0.11</v>
      </c>
      <c r="R51">
        <v>8.2000000000000003E-2</v>
      </c>
      <c r="S51">
        <v>0.16400000000000001</v>
      </c>
      <c r="T51">
        <v>719.94</v>
      </c>
      <c r="U51">
        <v>1293248</v>
      </c>
    </row>
    <row r="52" spans="1:23" x14ac:dyDescent="0.2">
      <c r="A52" t="s">
        <v>173</v>
      </c>
      <c r="B52" t="s">
        <v>198</v>
      </c>
      <c r="C52">
        <v>140348</v>
      </c>
      <c r="D52">
        <v>0.16600000000000001</v>
      </c>
      <c r="E52">
        <v>2.5999999999999999E-2</v>
      </c>
      <c r="F52">
        <v>0.65800000000000003</v>
      </c>
      <c r="G52">
        <v>23291.554</v>
      </c>
      <c r="H52">
        <v>24599431</v>
      </c>
      <c r="J52">
        <f>G52-(C52*E53)</f>
        <v>12344.41</v>
      </c>
      <c r="N52" t="s">
        <v>19</v>
      </c>
      <c r="O52" t="s">
        <v>198</v>
      </c>
      <c r="P52">
        <v>140348</v>
      </c>
      <c r="Q52">
        <v>0.16300000000000001</v>
      </c>
      <c r="R52">
        <v>3.4000000000000002E-2</v>
      </c>
      <c r="S52">
        <v>0.54900000000000004</v>
      </c>
      <c r="T52">
        <v>22939.468000000001</v>
      </c>
      <c r="U52">
        <v>24718364</v>
      </c>
      <c r="W52">
        <f>T52-(P52*Q53)</f>
        <v>624.1359999999986</v>
      </c>
    </row>
    <row r="53" spans="1:23" x14ac:dyDescent="0.2">
      <c r="B53" t="s">
        <v>195</v>
      </c>
      <c r="C53">
        <v>1744</v>
      </c>
      <c r="D53">
        <v>0.11899999999999999</v>
      </c>
      <c r="E53">
        <v>7.8E-2</v>
      </c>
      <c r="F53">
        <v>0.151</v>
      </c>
      <c r="G53">
        <v>207.357</v>
      </c>
      <c r="H53">
        <v>338416</v>
      </c>
      <c r="O53" t="s">
        <v>195</v>
      </c>
      <c r="P53">
        <v>4463</v>
      </c>
      <c r="Q53">
        <v>0.159</v>
      </c>
      <c r="R53">
        <v>0.123</v>
      </c>
      <c r="S53">
        <v>0.222</v>
      </c>
      <c r="T53">
        <v>709.65099999999995</v>
      </c>
      <c r="U53">
        <v>789737</v>
      </c>
    </row>
    <row r="54" spans="1:23" x14ac:dyDescent="0.2">
      <c r="A54" t="s">
        <v>199</v>
      </c>
      <c r="J54" s="3">
        <f>AVERAGE(J42:J52)</f>
        <v>7633.9626666666663</v>
      </c>
      <c r="N54" t="s">
        <v>199</v>
      </c>
      <c r="W54" s="3">
        <f>AVERAGE(W42:W52)</f>
        <v>1800.8549999999989</v>
      </c>
    </row>
    <row r="56" spans="1:23" x14ac:dyDescent="0.2">
      <c r="A56" s="36" t="s">
        <v>205</v>
      </c>
      <c r="B56" s="7" t="s">
        <v>194</v>
      </c>
      <c r="N56" s="36" t="s">
        <v>205</v>
      </c>
      <c r="O56" s="7" t="s">
        <v>194</v>
      </c>
    </row>
    <row r="57" spans="1:23" x14ac:dyDescent="0.2">
      <c r="A57" s="2" t="s">
        <v>24</v>
      </c>
      <c r="B57" t="s">
        <v>198</v>
      </c>
      <c r="C57">
        <v>212207</v>
      </c>
      <c r="D57">
        <v>0.13</v>
      </c>
      <c r="E57">
        <v>3.2000000000000001E-2</v>
      </c>
      <c r="F57">
        <v>1.2929999999999999</v>
      </c>
      <c r="G57">
        <f>D57*C57</f>
        <v>27586.91</v>
      </c>
      <c r="H57">
        <v>33171843</v>
      </c>
      <c r="J57">
        <f>G57-(C57*E58)</f>
        <v>7215.0380000000005</v>
      </c>
      <c r="N57" s="2" t="s">
        <v>24</v>
      </c>
      <c r="O57" t="s">
        <v>198</v>
      </c>
      <c r="P57">
        <v>212207</v>
      </c>
      <c r="Q57">
        <v>0.10299999999999999</v>
      </c>
      <c r="R57">
        <v>3.4000000000000002E-2</v>
      </c>
      <c r="S57">
        <v>0.317</v>
      </c>
      <c r="T57">
        <v>21880.583999999999</v>
      </c>
      <c r="U57">
        <v>42787095</v>
      </c>
      <c r="W57">
        <f>T57-(P57*Q58)</f>
        <v>1933.1260000000002</v>
      </c>
    </row>
    <row r="58" spans="1:23" x14ac:dyDescent="0.2">
      <c r="B58" t="s">
        <v>195</v>
      </c>
      <c r="C58">
        <v>11650</v>
      </c>
      <c r="D58">
        <v>0.123</v>
      </c>
      <c r="E58">
        <v>9.6000000000000002E-2</v>
      </c>
      <c r="F58">
        <v>0.25700000000000001</v>
      </c>
      <c r="G58">
        <v>1435.2809999999999</v>
      </c>
      <c r="H58">
        <v>2239554</v>
      </c>
      <c r="O58" t="s">
        <v>195</v>
      </c>
      <c r="P58">
        <v>37716</v>
      </c>
      <c r="Q58">
        <v>9.4E-2</v>
      </c>
      <c r="R58">
        <v>5.6000000000000001E-2</v>
      </c>
      <c r="S58">
        <v>0.186</v>
      </c>
      <c r="T58">
        <v>3535.1039999999998</v>
      </c>
      <c r="U58">
        <v>7755648</v>
      </c>
    </row>
    <row r="59" spans="1:23" x14ac:dyDescent="0.2">
      <c r="A59" t="s">
        <v>44</v>
      </c>
      <c r="B59" t="s">
        <v>198</v>
      </c>
      <c r="C59">
        <v>122413</v>
      </c>
      <c r="D59">
        <v>0.13900000000000001</v>
      </c>
      <c r="E59">
        <v>2.8000000000000001E-2</v>
      </c>
      <c r="F59">
        <v>0.91500000000000004</v>
      </c>
      <c r="G59">
        <v>17049.288</v>
      </c>
      <c r="H59">
        <v>22733716</v>
      </c>
      <c r="J59">
        <f>G59-(C59*D60)</f>
        <v>5420.0529999999999</v>
      </c>
      <c r="N59" t="s">
        <v>44</v>
      </c>
      <c r="O59" t="s">
        <v>198</v>
      </c>
      <c r="P59">
        <v>122413</v>
      </c>
      <c r="Q59">
        <v>9.2999999999999999E-2</v>
      </c>
      <c r="R59">
        <v>3.2000000000000001E-2</v>
      </c>
      <c r="S59">
        <v>0.373</v>
      </c>
      <c r="T59">
        <v>11405.73</v>
      </c>
      <c r="U59">
        <v>25209085</v>
      </c>
      <c r="W59">
        <f>T59-(P59*R60)</f>
        <v>3081.6459999999988</v>
      </c>
    </row>
    <row r="60" spans="1:23" x14ac:dyDescent="0.2">
      <c r="B60" t="s">
        <v>195</v>
      </c>
      <c r="C60">
        <v>8737</v>
      </c>
      <c r="D60">
        <v>9.5000000000000001E-2</v>
      </c>
      <c r="E60">
        <v>5.6000000000000001E-2</v>
      </c>
      <c r="F60">
        <v>0.154</v>
      </c>
      <c r="G60">
        <v>831.822</v>
      </c>
      <c r="H60">
        <v>1790489</v>
      </c>
      <c r="O60" t="s">
        <v>195</v>
      </c>
      <c r="P60">
        <v>4146</v>
      </c>
      <c r="Q60">
        <v>9.5000000000000001E-2</v>
      </c>
      <c r="R60">
        <v>6.8000000000000005E-2</v>
      </c>
      <c r="S60">
        <v>0.13700000000000001</v>
      </c>
      <c r="T60">
        <v>392.53899999999999</v>
      </c>
      <c r="U60">
        <v>850281</v>
      </c>
    </row>
    <row r="61" spans="1:23" x14ac:dyDescent="0.2">
      <c r="A61" t="s">
        <v>45</v>
      </c>
      <c r="B61" t="s">
        <v>198</v>
      </c>
      <c r="C61">
        <v>86237</v>
      </c>
      <c r="D61">
        <v>0.13500000000000001</v>
      </c>
      <c r="E61">
        <v>1.7000000000000001E-2</v>
      </c>
      <c r="F61">
        <v>2.7080000000000002</v>
      </c>
      <c r="G61">
        <v>11603.749</v>
      </c>
      <c r="H61">
        <v>16850981</v>
      </c>
      <c r="J61">
        <f>G61-(C61*D62)</f>
        <v>4101.13</v>
      </c>
      <c r="N61" t="s">
        <v>45</v>
      </c>
      <c r="O61" t="s">
        <v>198</v>
      </c>
      <c r="P61">
        <v>86237</v>
      </c>
      <c r="Q61">
        <v>8.8999999999999996E-2</v>
      </c>
      <c r="R61">
        <v>1.9E-2</v>
      </c>
      <c r="S61">
        <v>0.42399999999999999</v>
      </c>
      <c r="T61">
        <v>7691.4920000000002</v>
      </c>
      <c r="U61">
        <v>17949971</v>
      </c>
      <c r="W61">
        <f>T61-(P61*Q62)</f>
        <v>1827.3760000000002</v>
      </c>
    </row>
    <row r="62" spans="1:23" x14ac:dyDescent="0.2">
      <c r="B62" t="s">
        <v>195</v>
      </c>
      <c r="C62">
        <v>3971</v>
      </c>
      <c r="D62">
        <v>8.6999999999999994E-2</v>
      </c>
      <c r="E62">
        <v>6.2E-2</v>
      </c>
      <c r="F62">
        <v>0.17399999999999999</v>
      </c>
      <c r="G62">
        <v>345.79500000000002</v>
      </c>
      <c r="H62">
        <v>828895</v>
      </c>
      <c r="O62" t="s">
        <v>195</v>
      </c>
      <c r="P62">
        <v>18889</v>
      </c>
      <c r="Q62">
        <v>6.8000000000000005E-2</v>
      </c>
      <c r="R62">
        <v>3.5000000000000003E-2</v>
      </c>
      <c r="S62">
        <v>0.19700000000000001</v>
      </c>
      <c r="T62">
        <v>1285.9069999999999</v>
      </c>
      <c r="U62">
        <v>4120553</v>
      </c>
    </row>
    <row r="63" spans="1:23" x14ac:dyDescent="0.2">
      <c r="A63" t="s">
        <v>174</v>
      </c>
      <c r="B63" t="s">
        <v>198</v>
      </c>
      <c r="C63">
        <v>140018</v>
      </c>
      <c r="D63">
        <v>0.109</v>
      </c>
      <c r="E63">
        <v>1.7000000000000001E-2</v>
      </c>
      <c r="F63">
        <v>1.1279999999999999</v>
      </c>
      <c r="G63">
        <v>15260.125</v>
      </c>
      <c r="H63">
        <v>27873993</v>
      </c>
      <c r="J63">
        <f>G63-(C63*E64)</f>
        <v>7979.1890000000003</v>
      </c>
      <c r="N63" t="s">
        <v>174</v>
      </c>
      <c r="O63" t="s">
        <v>198</v>
      </c>
      <c r="P63">
        <v>140018</v>
      </c>
      <c r="Q63">
        <v>5.7000000000000002E-2</v>
      </c>
      <c r="R63">
        <v>1.6E-2</v>
      </c>
      <c r="S63">
        <v>0.24199999999999999</v>
      </c>
      <c r="T63">
        <v>8020.1509999999998</v>
      </c>
      <c r="U63">
        <v>31303988</v>
      </c>
      <c r="W63">
        <f>T63-(P63*Q64)</f>
        <v>599.19700000000012</v>
      </c>
    </row>
    <row r="64" spans="1:23" x14ac:dyDescent="0.2">
      <c r="B64" t="s">
        <v>195</v>
      </c>
      <c r="C64">
        <v>4692</v>
      </c>
      <c r="D64">
        <v>9.7000000000000003E-2</v>
      </c>
      <c r="E64">
        <v>5.1999999999999998E-2</v>
      </c>
      <c r="F64">
        <v>0.121</v>
      </c>
      <c r="G64">
        <v>453.34699999999998</v>
      </c>
      <c r="H64">
        <v>958107</v>
      </c>
      <c r="O64" t="s">
        <v>195</v>
      </c>
      <c r="P64">
        <v>14517</v>
      </c>
      <c r="Q64">
        <v>5.2999999999999999E-2</v>
      </c>
      <c r="R64">
        <v>3.6999999999999998E-2</v>
      </c>
      <c r="S64">
        <v>9.9000000000000005E-2</v>
      </c>
      <c r="T64">
        <v>767.399</v>
      </c>
      <c r="U64">
        <v>3277925</v>
      </c>
    </row>
    <row r="65" spans="1:23" x14ac:dyDescent="0.2">
      <c r="A65" s="2" t="s">
        <v>175</v>
      </c>
      <c r="B65" t="s">
        <v>198</v>
      </c>
      <c r="C65">
        <v>184708</v>
      </c>
      <c r="D65">
        <v>8.8999999999999996E-2</v>
      </c>
      <c r="E65">
        <v>8.9999999999999993E-3</v>
      </c>
      <c r="F65">
        <v>1.0840000000000001</v>
      </c>
      <c r="G65">
        <v>16446.633000000002</v>
      </c>
      <c r="H65">
        <v>38566678</v>
      </c>
      <c r="J65">
        <f>G65-(C65*E66)</f>
        <v>4994.737000000001</v>
      </c>
      <c r="N65" s="2" t="s">
        <v>175</v>
      </c>
      <c r="O65" t="s">
        <v>198</v>
      </c>
      <c r="P65">
        <v>184708</v>
      </c>
      <c r="Q65">
        <v>5.0999999999999997E-2</v>
      </c>
      <c r="R65">
        <v>0.01</v>
      </c>
      <c r="S65">
        <v>0.74399999999999999</v>
      </c>
      <c r="T65">
        <v>9405.3850000000002</v>
      </c>
      <c r="U65">
        <v>41941230</v>
      </c>
      <c r="W65">
        <f>T65-(P65*Q66)</f>
        <v>169.98500000000058</v>
      </c>
    </row>
    <row r="66" spans="1:23" x14ac:dyDescent="0.2">
      <c r="B66" t="s">
        <v>195</v>
      </c>
      <c r="C66">
        <v>10757</v>
      </c>
      <c r="D66">
        <v>8.6999999999999994E-2</v>
      </c>
      <c r="E66">
        <v>6.2E-2</v>
      </c>
      <c r="F66">
        <v>0.192</v>
      </c>
      <c r="G66">
        <v>940.13300000000004</v>
      </c>
      <c r="H66">
        <v>2244220</v>
      </c>
      <c r="O66" t="s">
        <v>195</v>
      </c>
      <c r="P66">
        <v>16628</v>
      </c>
      <c r="Q66">
        <v>0.05</v>
      </c>
      <c r="R66">
        <v>3.5000000000000003E-2</v>
      </c>
      <c r="S66">
        <v>0.2</v>
      </c>
      <c r="T66">
        <v>823.88300000000004</v>
      </c>
      <c r="U66">
        <v>3783561</v>
      </c>
    </row>
    <row r="67" spans="1:23" x14ac:dyDescent="0.2">
      <c r="A67" t="s">
        <v>176</v>
      </c>
      <c r="B67" t="s">
        <v>198</v>
      </c>
      <c r="C67">
        <v>149967</v>
      </c>
      <c r="D67">
        <v>0.13800000000000001</v>
      </c>
      <c r="E67">
        <v>3.5000000000000003E-2</v>
      </c>
      <c r="F67">
        <v>0.78300000000000003</v>
      </c>
      <c r="G67">
        <v>20673.489000000001</v>
      </c>
      <c r="H67">
        <v>27948871</v>
      </c>
      <c r="J67">
        <f>G67-(C67*E68)</f>
        <v>9875.8650000000016</v>
      </c>
      <c r="N67" t="s">
        <v>176</v>
      </c>
      <c r="O67" t="s">
        <v>198</v>
      </c>
      <c r="P67" s="2">
        <v>149967</v>
      </c>
      <c r="Q67" s="2">
        <v>6.5000000000000002E-2</v>
      </c>
      <c r="R67" s="2">
        <v>2.5000000000000001E-2</v>
      </c>
      <c r="S67" s="2">
        <v>0.56799999999999995</v>
      </c>
      <c r="T67" s="2">
        <v>9794.6530000000002</v>
      </c>
      <c r="U67" s="2">
        <v>32916851</v>
      </c>
      <c r="W67">
        <f>T67-(P67*Q68)</f>
        <v>346.73199999999997</v>
      </c>
    </row>
    <row r="68" spans="1:23" x14ac:dyDescent="0.2">
      <c r="B68" t="s">
        <v>195</v>
      </c>
      <c r="C68">
        <v>5472</v>
      </c>
      <c r="D68">
        <v>9.0999999999999998E-2</v>
      </c>
      <c r="E68">
        <v>7.1999999999999995E-2</v>
      </c>
      <c r="F68">
        <v>0.16800000000000001</v>
      </c>
      <c r="G68">
        <v>496.05599999999998</v>
      </c>
      <c r="H68">
        <v>1132720</v>
      </c>
      <c r="O68" t="s">
        <v>195</v>
      </c>
      <c r="P68" s="2">
        <v>12591</v>
      </c>
      <c r="Q68" s="2">
        <v>6.3E-2</v>
      </c>
      <c r="R68" s="2">
        <v>5.3999999999999999E-2</v>
      </c>
      <c r="S68" s="2">
        <v>0.10100000000000001</v>
      </c>
      <c r="T68" s="2">
        <v>787.07299999999998</v>
      </c>
      <c r="U68" s="2">
        <v>2780462</v>
      </c>
    </row>
    <row r="69" spans="1:23" x14ac:dyDescent="0.2">
      <c r="A69" t="s">
        <v>177</v>
      </c>
      <c r="B69" t="s">
        <v>198</v>
      </c>
      <c r="C69">
        <v>177001</v>
      </c>
      <c r="D69">
        <v>0.15</v>
      </c>
      <c r="E69">
        <v>2.5999999999999999E-2</v>
      </c>
      <c r="F69">
        <v>0.48199999999999998</v>
      </c>
      <c r="G69">
        <v>26548.256000000001</v>
      </c>
      <c r="H69">
        <v>32344982</v>
      </c>
      <c r="J69">
        <f>G69-(C69*D70)</f>
        <v>9025.1569999999992</v>
      </c>
      <c r="N69" t="s">
        <v>177</v>
      </c>
      <c r="O69" t="s">
        <v>198</v>
      </c>
      <c r="P69">
        <v>177001</v>
      </c>
      <c r="Q69">
        <v>4.9000000000000002E-2</v>
      </c>
      <c r="R69">
        <v>1.7000000000000001E-2</v>
      </c>
      <c r="S69">
        <v>0.36499999999999999</v>
      </c>
      <c r="T69">
        <v>8609.8089999999993</v>
      </c>
      <c r="U69">
        <v>40366183</v>
      </c>
      <c r="W69">
        <f>T69-(P69*Q70)</f>
        <v>290.76199999999881</v>
      </c>
    </row>
    <row r="70" spans="1:23" x14ac:dyDescent="0.2">
      <c r="B70" t="s">
        <v>195</v>
      </c>
      <c r="C70">
        <v>9275</v>
      </c>
      <c r="D70">
        <v>9.9000000000000005E-2</v>
      </c>
      <c r="E70">
        <v>7.8E-2</v>
      </c>
      <c r="F70">
        <v>0.154</v>
      </c>
      <c r="G70">
        <v>915.529</v>
      </c>
      <c r="H70">
        <v>1884640</v>
      </c>
      <c r="O70" t="s">
        <v>195</v>
      </c>
      <c r="P70">
        <v>6937</v>
      </c>
      <c r="Q70">
        <v>4.7E-2</v>
      </c>
      <c r="R70">
        <v>3.6999999999999998E-2</v>
      </c>
      <c r="S70">
        <v>6.4000000000000001E-2</v>
      </c>
      <c r="T70">
        <v>323.36700000000002</v>
      </c>
      <c r="U70">
        <v>1588953</v>
      </c>
    </row>
    <row r="71" spans="1:23" x14ac:dyDescent="0.2">
      <c r="A71" t="s">
        <v>178</v>
      </c>
      <c r="B71" t="s">
        <v>198</v>
      </c>
      <c r="C71">
        <v>118936</v>
      </c>
      <c r="D71">
        <v>0.13</v>
      </c>
      <c r="E71">
        <v>3.9E-2</v>
      </c>
      <c r="F71">
        <v>0.628</v>
      </c>
      <c r="G71">
        <v>15456.518</v>
      </c>
      <c r="H71">
        <v>22552151</v>
      </c>
      <c r="J71">
        <f>G71-(C71*E72)</f>
        <v>7130.9979999999996</v>
      </c>
      <c r="N71" t="s">
        <v>178</v>
      </c>
      <c r="O71" t="s">
        <v>198</v>
      </c>
      <c r="P71" s="2">
        <v>118936</v>
      </c>
      <c r="Q71" s="2">
        <v>5.8999999999999997E-2</v>
      </c>
      <c r="R71" s="2">
        <v>2.3E-2</v>
      </c>
      <c r="S71" s="2">
        <v>0.222</v>
      </c>
      <c r="T71" s="2">
        <v>6981.4880000000003</v>
      </c>
      <c r="U71" s="2">
        <v>26504014</v>
      </c>
      <c r="W71">
        <f>T71-(P71*Q72)</f>
        <v>321.07200000000012</v>
      </c>
    </row>
    <row r="72" spans="1:23" x14ac:dyDescent="0.2">
      <c r="B72" t="s">
        <v>195</v>
      </c>
      <c r="C72">
        <v>2084</v>
      </c>
      <c r="D72">
        <v>8.3000000000000004E-2</v>
      </c>
      <c r="E72">
        <v>7.0000000000000007E-2</v>
      </c>
      <c r="F72">
        <v>0.106</v>
      </c>
      <c r="G72">
        <v>174.00299999999999</v>
      </c>
      <c r="H72">
        <v>438509</v>
      </c>
      <c r="O72" t="s">
        <v>195</v>
      </c>
      <c r="P72" s="2">
        <v>4110</v>
      </c>
      <c r="Q72" s="2">
        <v>5.6000000000000001E-2</v>
      </c>
      <c r="R72" s="2">
        <v>4.7E-2</v>
      </c>
      <c r="S72" s="2">
        <v>8.2000000000000003E-2</v>
      </c>
      <c r="T72" s="2">
        <v>228.24</v>
      </c>
      <c r="U72" s="2">
        <v>922279</v>
      </c>
    </row>
    <row r="73" spans="1:23" x14ac:dyDescent="0.2">
      <c r="A73" t="s">
        <v>199</v>
      </c>
      <c r="J73" s="4">
        <f>AVERAGE(J57:J71)</f>
        <v>6967.7708750000002</v>
      </c>
      <c r="N73" t="s">
        <v>199</v>
      </c>
      <c r="W73" s="4">
        <f>AVERAGE(W57:W71)</f>
        <v>1071.2369999999999</v>
      </c>
    </row>
    <row r="75" spans="1:23" x14ac:dyDescent="0.2">
      <c r="A75" s="36" t="s">
        <v>206</v>
      </c>
      <c r="B75" s="7" t="s">
        <v>194</v>
      </c>
      <c r="N75" s="36" t="s">
        <v>206</v>
      </c>
      <c r="O75" s="7" t="s">
        <v>194</v>
      </c>
    </row>
    <row r="76" spans="1:23" x14ac:dyDescent="0.2">
      <c r="A76" s="2" t="s">
        <v>24</v>
      </c>
      <c r="B76" t="s">
        <v>198</v>
      </c>
      <c r="C76">
        <v>214611</v>
      </c>
      <c r="D76">
        <v>0.17</v>
      </c>
      <c r="E76">
        <v>3.2000000000000001E-2</v>
      </c>
      <c r="F76">
        <v>0.60699999999999998</v>
      </c>
      <c r="G76">
        <v>36444.243999999999</v>
      </c>
      <c r="H76">
        <v>37246148</v>
      </c>
      <c r="J76">
        <f>G76-(C76*D77)</f>
        <v>7900.9809999999961</v>
      </c>
      <c r="N76" s="2" t="s">
        <v>24</v>
      </c>
      <c r="O76" t="s">
        <v>198</v>
      </c>
      <c r="P76">
        <v>214611</v>
      </c>
      <c r="Q76">
        <v>7.6999999999999999E-2</v>
      </c>
      <c r="R76">
        <v>1.4E-2</v>
      </c>
      <c r="S76">
        <v>0.45700000000000002</v>
      </c>
      <c r="T76">
        <v>16612.330999999998</v>
      </c>
      <c r="U76">
        <v>45869587</v>
      </c>
      <c r="W76">
        <f>T76-(P76*Q77)</f>
        <v>3521.0599999999995</v>
      </c>
    </row>
    <row r="77" spans="1:23" x14ac:dyDescent="0.2">
      <c r="B77" t="s">
        <v>195</v>
      </c>
      <c r="C77">
        <v>19593</v>
      </c>
      <c r="D77">
        <v>0.13300000000000001</v>
      </c>
      <c r="E77">
        <v>9.0999999999999998E-2</v>
      </c>
      <c r="F77">
        <v>0.28899999999999998</v>
      </c>
      <c r="G77">
        <v>2609.6999999999998</v>
      </c>
      <c r="H77">
        <v>3682148</v>
      </c>
      <c r="O77" t="s">
        <v>195</v>
      </c>
      <c r="P77">
        <v>6351</v>
      </c>
      <c r="Q77">
        <v>6.0999999999999999E-2</v>
      </c>
      <c r="R77">
        <v>3.9E-2</v>
      </c>
      <c r="S77">
        <v>8.5999999999999993E-2</v>
      </c>
      <c r="T77">
        <v>388.62799999999999</v>
      </c>
      <c r="U77">
        <v>1406813</v>
      </c>
    </row>
    <row r="78" spans="1:23" x14ac:dyDescent="0.2">
      <c r="A78" t="s">
        <v>46</v>
      </c>
      <c r="B78" t="s">
        <v>198</v>
      </c>
      <c r="C78">
        <v>175803</v>
      </c>
      <c r="D78">
        <v>0.125</v>
      </c>
      <c r="E78">
        <v>1.2E-2</v>
      </c>
      <c r="F78">
        <v>0.57399999999999995</v>
      </c>
      <c r="G78">
        <v>21890.725999999999</v>
      </c>
      <c r="H78">
        <v>33873001</v>
      </c>
      <c r="J78">
        <f>G78-(C78*D79)</f>
        <v>8002.2889999999989</v>
      </c>
      <c r="N78" t="s">
        <v>46</v>
      </c>
      <c r="O78" t="s">
        <v>198</v>
      </c>
      <c r="P78">
        <v>175803</v>
      </c>
      <c r="Q78">
        <v>3.3000000000000002E-2</v>
      </c>
      <c r="R78">
        <v>3.0000000000000001E-3</v>
      </c>
      <c r="S78">
        <v>0.154</v>
      </c>
      <c r="T78">
        <v>5776.3770000000004</v>
      </c>
      <c r="U78">
        <v>41573421</v>
      </c>
      <c r="W78">
        <f>T78-(P78*R79)</f>
        <v>2436.1200000000003</v>
      </c>
    </row>
    <row r="79" spans="1:23" x14ac:dyDescent="0.2">
      <c r="B79" t="s">
        <v>195</v>
      </c>
      <c r="C79">
        <v>3145</v>
      </c>
      <c r="D79">
        <v>7.9000000000000001E-2</v>
      </c>
      <c r="E79">
        <v>4.9000000000000002E-2</v>
      </c>
      <c r="F79">
        <v>0.106</v>
      </c>
      <c r="G79">
        <v>247.56899999999999</v>
      </c>
      <c r="H79">
        <v>669210</v>
      </c>
      <c r="O79" t="s">
        <v>195</v>
      </c>
      <c r="P79">
        <v>7229</v>
      </c>
      <c r="Q79">
        <v>0.03</v>
      </c>
      <c r="R79">
        <v>1.9E-2</v>
      </c>
      <c r="S79">
        <v>6.4000000000000001E-2</v>
      </c>
      <c r="T79">
        <v>215.779</v>
      </c>
      <c r="U79">
        <v>1721046</v>
      </c>
    </row>
    <row r="80" spans="1:23" x14ac:dyDescent="0.2">
      <c r="A80" s="2" t="s">
        <v>169</v>
      </c>
      <c r="B80" t="s">
        <v>198</v>
      </c>
      <c r="C80">
        <v>145696</v>
      </c>
      <c r="D80">
        <v>0.115</v>
      </c>
      <c r="E80">
        <v>1.4E-2</v>
      </c>
      <c r="F80">
        <v>0.97499999999999998</v>
      </c>
      <c r="G80">
        <v>16795.868999999999</v>
      </c>
      <c r="H80">
        <v>28543876</v>
      </c>
      <c r="J80">
        <f>G80-(C80*E81)</f>
        <v>10093.852999999999</v>
      </c>
      <c r="N80" s="2" t="s">
        <v>23</v>
      </c>
      <c r="O80" t="s">
        <v>198</v>
      </c>
      <c r="P80">
        <v>145696</v>
      </c>
      <c r="Q80">
        <v>7.2999999999999995E-2</v>
      </c>
      <c r="R80">
        <v>0.01</v>
      </c>
      <c r="S80">
        <v>0.40699999999999997</v>
      </c>
      <c r="T80">
        <v>10570.316999999999</v>
      </c>
      <c r="U80">
        <v>31464328</v>
      </c>
      <c r="W80">
        <f>T80-(P80*R81)</f>
        <v>3139.8209999999999</v>
      </c>
    </row>
    <row r="81" spans="1:24" x14ac:dyDescent="0.2">
      <c r="B81" t="s">
        <v>195</v>
      </c>
      <c r="C81">
        <v>1995</v>
      </c>
      <c r="D81">
        <v>0.106</v>
      </c>
      <c r="E81">
        <v>4.5999999999999999E-2</v>
      </c>
      <c r="F81">
        <v>0.128</v>
      </c>
      <c r="G81">
        <v>212.31200000000001</v>
      </c>
      <c r="H81">
        <v>398215</v>
      </c>
      <c r="O81" t="s">
        <v>195</v>
      </c>
      <c r="P81">
        <v>3632</v>
      </c>
      <c r="Q81">
        <v>7.3999999999999996E-2</v>
      </c>
      <c r="R81">
        <v>5.0999999999999997E-2</v>
      </c>
      <c r="S81">
        <v>0.128</v>
      </c>
      <c r="T81">
        <v>267.94600000000003</v>
      </c>
      <c r="U81">
        <v>781691</v>
      </c>
    </row>
    <row r="82" spans="1:24" x14ac:dyDescent="0.2">
      <c r="A82" t="s">
        <v>170</v>
      </c>
      <c r="B82" t="s">
        <v>198</v>
      </c>
      <c r="C82">
        <v>206272</v>
      </c>
      <c r="D82">
        <v>7.0999999999999994E-2</v>
      </c>
      <c r="E82">
        <v>1.9E-2</v>
      </c>
      <c r="F82">
        <v>0.64300000000000002</v>
      </c>
      <c r="G82">
        <v>14564.81</v>
      </c>
      <c r="H82">
        <v>44818557</v>
      </c>
      <c r="J82">
        <f>G82-(C82*E83)</f>
        <v>9614.2819999999992</v>
      </c>
      <c r="N82" t="s">
        <v>19</v>
      </c>
      <c r="O82" t="s">
        <v>198</v>
      </c>
      <c r="P82">
        <v>206272</v>
      </c>
      <c r="Q82">
        <v>8.5999999999999993E-2</v>
      </c>
      <c r="R82">
        <v>1.7000000000000001E-2</v>
      </c>
      <c r="S82">
        <v>0.48199999999999998</v>
      </c>
      <c r="T82">
        <v>17720.345000000001</v>
      </c>
      <c r="U82">
        <v>43250516</v>
      </c>
      <c r="W82">
        <f>T82-(P82*R83)</f>
        <v>7613.0170000000016</v>
      </c>
    </row>
    <row r="83" spans="1:24" x14ac:dyDescent="0.2">
      <c r="B83" t="s">
        <v>195</v>
      </c>
      <c r="C83">
        <v>4891</v>
      </c>
      <c r="D83">
        <v>5.7000000000000002E-2</v>
      </c>
      <c r="E83">
        <v>2.4E-2</v>
      </c>
      <c r="F83">
        <v>0.17100000000000001</v>
      </c>
      <c r="G83">
        <v>280.464</v>
      </c>
      <c r="H83">
        <v>1093177</v>
      </c>
      <c r="O83" t="s">
        <v>195</v>
      </c>
      <c r="P83">
        <v>3681</v>
      </c>
      <c r="Q83">
        <v>0.06</v>
      </c>
      <c r="R83">
        <v>4.9000000000000002E-2</v>
      </c>
      <c r="S83">
        <v>0.08</v>
      </c>
      <c r="T83">
        <v>222.684</v>
      </c>
      <c r="U83">
        <v>816636</v>
      </c>
    </row>
    <row r="84" spans="1:24" x14ac:dyDescent="0.2">
      <c r="A84" s="2" t="s">
        <v>23</v>
      </c>
      <c r="B84" t="s">
        <v>198</v>
      </c>
      <c r="C84">
        <v>183074</v>
      </c>
      <c r="D84">
        <v>0.10199999999999999</v>
      </c>
      <c r="E84">
        <v>1.0999999999999999E-2</v>
      </c>
      <c r="F84">
        <v>0.77500000000000002</v>
      </c>
      <c r="G84">
        <f>C84*D84</f>
        <v>18673.547999999999</v>
      </c>
      <c r="H84">
        <v>28543876</v>
      </c>
      <c r="J84">
        <f>G84-(C84*E85)</f>
        <v>7139.8859999999986</v>
      </c>
      <c r="K84" s="6"/>
      <c r="N84" s="2" t="s">
        <v>23</v>
      </c>
      <c r="O84" t="s">
        <v>198</v>
      </c>
      <c r="P84">
        <v>183074</v>
      </c>
      <c r="Q84">
        <v>6.7000000000000004E-2</v>
      </c>
      <c r="R84">
        <v>0.03</v>
      </c>
      <c r="S84">
        <v>0.36299999999999999</v>
      </c>
      <c r="T84">
        <f>P84*Q84</f>
        <v>12265.958000000001</v>
      </c>
      <c r="U84">
        <v>42373126</v>
      </c>
      <c r="W84">
        <f>T84-(P84*R85)</f>
        <v>3295.3320000000003</v>
      </c>
      <c r="X84" s="6"/>
    </row>
    <row r="85" spans="1:24" x14ac:dyDescent="0.2">
      <c r="B85" t="s">
        <v>195</v>
      </c>
      <c r="C85">
        <v>1875</v>
      </c>
      <c r="D85">
        <v>0.106</v>
      </c>
      <c r="E85">
        <v>6.3E-2</v>
      </c>
      <c r="F85">
        <v>0.128</v>
      </c>
      <c r="G85">
        <f>C85*D85</f>
        <v>198.75</v>
      </c>
      <c r="H85">
        <v>296136</v>
      </c>
      <c r="O85" t="s">
        <v>195</v>
      </c>
      <c r="P85">
        <v>2286</v>
      </c>
      <c r="Q85">
        <v>5.1999999999999998E-2</v>
      </c>
      <c r="R85">
        <v>4.9000000000000002E-2</v>
      </c>
      <c r="S85">
        <v>0.128</v>
      </c>
      <c r="T85">
        <f>P85*Q85</f>
        <v>118.872</v>
      </c>
      <c r="U85">
        <v>592552</v>
      </c>
    </row>
    <row r="86" spans="1:24" x14ac:dyDescent="0.2">
      <c r="A86" t="s">
        <v>19</v>
      </c>
      <c r="B86" t="s">
        <v>198</v>
      </c>
      <c r="C86">
        <v>189241</v>
      </c>
      <c r="D86">
        <v>6.5000000000000002E-2</v>
      </c>
      <c r="E86">
        <v>1.7000000000000001E-2</v>
      </c>
      <c r="F86">
        <v>0.56899999999999995</v>
      </c>
      <c r="G86">
        <f>C86*D86</f>
        <v>12300.665000000001</v>
      </c>
      <c r="H86">
        <v>34720539</v>
      </c>
      <c r="J86">
        <f>G86-(C86*E87)</f>
        <v>6434.1940000000013</v>
      </c>
      <c r="K86" s="6"/>
      <c r="N86" t="s">
        <v>19</v>
      </c>
      <c r="O86" t="s">
        <v>198</v>
      </c>
      <c r="P86">
        <v>189241</v>
      </c>
      <c r="Q86">
        <v>7.6999999999999999E-2</v>
      </c>
      <c r="R86">
        <v>1.2E-2</v>
      </c>
      <c r="S86">
        <v>0.39600000000000002</v>
      </c>
      <c r="T86">
        <f>P86*Q86</f>
        <v>14571.557000000001</v>
      </c>
      <c r="U86">
        <v>32420725</v>
      </c>
      <c r="W86">
        <f>T86-(P86*R87)</f>
        <v>6623.4350000000004</v>
      </c>
      <c r="X86" s="6"/>
    </row>
    <row r="87" spans="1:24" x14ac:dyDescent="0.2">
      <c r="B87" t="s">
        <v>195</v>
      </c>
      <c r="C87">
        <v>3782</v>
      </c>
      <c r="D87">
        <v>4.5999999999999999E-2</v>
      </c>
      <c r="E87">
        <v>3.1E-2</v>
      </c>
      <c r="F87">
        <v>0.19600000000000001</v>
      </c>
      <c r="G87">
        <f>C87*D87</f>
        <v>173.97200000000001</v>
      </c>
      <c r="H87">
        <v>972562</v>
      </c>
      <c r="O87" t="s">
        <v>195</v>
      </c>
      <c r="P87">
        <v>3782</v>
      </c>
      <c r="Q87">
        <v>0.06</v>
      </c>
      <c r="R87">
        <v>4.2000000000000003E-2</v>
      </c>
      <c r="S87">
        <v>0.08</v>
      </c>
      <c r="T87">
        <f>P87*Q87</f>
        <v>226.92</v>
      </c>
      <c r="U87">
        <v>623543</v>
      </c>
    </row>
    <row r="88" spans="1:24" x14ac:dyDescent="0.2">
      <c r="A88" t="s">
        <v>199</v>
      </c>
      <c r="J88" s="3">
        <f>AVERAGE(J76:J82)</f>
        <v>8902.8512499999979</v>
      </c>
      <c r="N88" t="s">
        <v>199</v>
      </c>
      <c r="W88" s="3">
        <f>AVERAGE(W76:W82)</f>
        <v>4177.5045000000009</v>
      </c>
    </row>
    <row r="90" spans="1:24" x14ac:dyDescent="0.2">
      <c r="A90" s="36" t="s">
        <v>207</v>
      </c>
      <c r="B90" s="7" t="s">
        <v>194</v>
      </c>
      <c r="N90" s="36" t="s">
        <v>207</v>
      </c>
      <c r="O90" s="7" t="s">
        <v>194</v>
      </c>
    </row>
    <row r="91" spans="1:24" x14ac:dyDescent="0.2">
      <c r="A91" s="2" t="s">
        <v>24</v>
      </c>
      <c r="B91" t="s">
        <v>198</v>
      </c>
      <c r="C91">
        <v>171982</v>
      </c>
      <c r="D91">
        <v>0.10299999999999999</v>
      </c>
      <c r="E91">
        <v>3.4000000000000002E-2</v>
      </c>
      <c r="F91">
        <v>0.71599999999999997</v>
      </c>
      <c r="G91">
        <v>17711.530999999999</v>
      </c>
      <c r="H91">
        <v>34665739</v>
      </c>
      <c r="J91">
        <f>G91-(C91*D92)</f>
        <v>4640.8989999999994</v>
      </c>
      <c r="N91" s="2" t="s">
        <v>24</v>
      </c>
      <c r="O91" t="s">
        <v>198</v>
      </c>
      <c r="P91">
        <v>171982</v>
      </c>
      <c r="Q91">
        <v>4.2000000000000003E-2</v>
      </c>
      <c r="R91">
        <v>1.2E-2</v>
      </c>
      <c r="S91">
        <v>0.68200000000000005</v>
      </c>
      <c r="T91">
        <v>7137.8119999999999</v>
      </c>
      <c r="U91">
        <v>39883210</v>
      </c>
      <c r="W91">
        <f>T91-(P91*Q92)</f>
        <v>2150.3339999999998</v>
      </c>
    </row>
    <row r="92" spans="1:24" x14ac:dyDescent="0.2">
      <c r="B92" t="s">
        <v>195</v>
      </c>
      <c r="C92">
        <v>9435</v>
      </c>
      <c r="D92">
        <v>7.5999999999999998E-2</v>
      </c>
      <c r="E92">
        <v>5.0999999999999997E-2</v>
      </c>
      <c r="F92">
        <v>0.13700000000000001</v>
      </c>
      <c r="G92">
        <v>720.89700000000005</v>
      </c>
      <c r="H92">
        <v>2018162</v>
      </c>
      <c r="O92" t="s">
        <v>195</v>
      </c>
      <c r="P92">
        <v>30805</v>
      </c>
      <c r="Q92">
        <v>2.9000000000000001E-2</v>
      </c>
      <c r="R92">
        <v>1.6E-2</v>
      </c>
      <c r="S92">
        <v>0.108</v>
      </c>
      <c r="T92">
        <v>897.28300000000002</v>
      </c>
      <c r="U92">
        <v>7346156</v>
      </c>
    </row>
    <row r="93" spans="1:24" x14ac:dyDescent="0.2">
      <c r="A93" s="2" t="s">
        <v>47</v>
      </c>
      <c r="B93" t="s">
        <v>198</v>
      </c>
      <c r="C93">
        <v>255431</v>
      </c>
      <c r="D93">
        <v>0.188</v>
      </c>
      <c r="E93">
        <v>3.6999999999999998E-2</v>
      </c>
      <c r="F93">
        <v>0.82699999999999996</v>
      </c>
      <c r="G93">
        <v>47973.712</v>
      </c>
      <c r="H93">
        <v>42643267</v>
      </c>
      <c r="J93">
        <f>G93-(C93*D94)</f>
        <v>5316.7350000000006</v>
      </c>
      <c r="N93" s="2" t="s">
        <v>47</v>
      </c>
      <c r="O93" t="s">
        <v>198</v>
      </c>
      <c r="P93">
        <v>255431</v>
      </c>
      <c r="Q93">
        <v>4.4999999999999998E-2</v>
      </c>
      <c r="R93">
        <v>0.01</v>
      </c>
      <c r="S93">
        <v>0.33800000000000002</v>
      </c>
      <c r="T93">
        <v>11393.666999999999</v>
      </c>
      <c r="U93">
        <v>58801949</v>
      </c>
      <c r="W93">
        <f>T93-(P93*Q94)</f>
        <v>1176.4269999999997</v>
      </c>
    </row>
    <row r="94" spans="1:24" x14ac:dyDescent="0.2">
      <c r="B94" t="s">
        <v>195</v>
      </c>
      <c r="C94">
        <v>45740</v>
      </c>
      <c r="D94" s="3">
        <v>0.16700000000000001</v>
      </c>
      <c r="E94">
        <v>7.0000000000000007E-2</v>
      </c>
      <c r="F94">
        <v>0.74399999999999999</v>
      </c>
      <c r="G94">
        <f>C94*D94</f>
        <v>7638.5800000000008</v>
      </c>
      <c r="H94">
        <v>8334266</v>
      </c>
      <c r="O94" t="s">
        <v>195</v>
      </c>
      <c r="P94">
        <v>30805</v>
      </c>
      <c r="Q94">
        <v>0.04</v>
      </c>
      <c r="R94">
        <v>2.1000000000000001E-2</v>
      </c>
      <c r="S94">
        <v>0.17599999999999999</v>
      </c>
      <c r="T94">
        <v>1223.1469999999999</v>
      </c>
      <c r="U94">
        <v>7170875</v>
      </c>
    </row>
    <row r="95" spans="1:24" x14ac:dyDescent="0.2">
      <c r="A95" s="2" t="s">
        <v>48</v>
      </c>
      <c r="B95" t="s">
        <v>198</v>
      </c>
      <c r="C95">
        <v>176586</v>
      </c>
      <c r="D95">
        <v>0.19400000000000001</v>
      </c>
      <c r="E95">
        <v>3.4000000000000002E-2</v>
      </c>
      <c r="F95">
        <v>0.53700000000000003</v>
      </c>
      <c r="G95">
        <v>34254.264000000003</v>
      </c>
      <c r="H95">
        <v>28991605</v>
      </c>
      <c r="J95">
        <f>G95-(C95*D96)</f>
        <v>5294.16</v>
      </c>
      <c r="N95" s="2" t="s">
        <v>48</v>
      </c>
      <c r="O95" t="s">
        <v>198</v>
      </c>
      <c r="P95">
        <v>176586</v>
      </c>
      <c r="Q95">
        <v>6.7000000000000004E-2</v>
      </c>
      <c r="R95">
        <v>1.2E-2</v>
      </c>
      <c r="S95">
        <v>0.503</v>
      </c>
      <c r="T95">
        <v>11873.135</v>
      </c>
      <c r="U95">
        <v>38598039</v>
      </c>
      <c r="W95">
        <f>T95-(P95*Q96)</f>
        <v>924.80299999999988</v>
      </c>
    </row>
    <row r="96" spans="1:24" x14ac:dyDescent="0.2">
      <c r="B96" t="s">
        <v>195</v>
      </c>
      <c r="C96">
        <v>11477</v>
      </c>
      <c r="D96">
        <v>0.16400000000000001</v>
      </c>
      <c r="E96">
        <v>9.9000000000000005E-2</v>
      </c>
      <c r="F96">
        <v>0.27600000000000002</v>
      </c>
      <c r="G96">
        <f>C96*D96</f>
        <v>1882.2280000000001</v>
      </c>
      <c r="H96">
        <v>2052140</v>
      </c>
      <c r="O96" t="s">
        <v>195</v>
      </c>
      <c r="P96">
        <v>5468</v>
      </c>
      <c r="Q96">
        <v>6.2E-2</v>
      </c>
      <c r="R96">
        <v>4.1000000000000002E-2</v>
      </c>
      <c r="S96">
        <v>0.14899999999999999</v>
      </c>
      <c r="T96">
        <v>338.73399999999998</v>
      </c>
      <c r="U96">
        <v>1209296</v>
      </c>
    </row>
    <row r="97" spans="1:23" ht="17" x14ac:dyDescent="0.2">
      <c r="A97" s="5" t="s">
        <v>49</v>
      </c>
      <c r="B97" t="s">
        <v>198</v>
      </c>
      <c r="C97">
        <v>291341</v>
      </c>
      <c r="D97">
        <v>0.318</v>
      </c>
      <c r="E97">
        <v>3.6999999999999998E-2</v>
      </c>
      <c r="F97">
        <v>0.99199999999999999</v>
      </c>
      <c r="G97">
        <f>C97*D97</f>
        <v>92646.437999999995</v>
      </c>
      <c r="H97">
        <v>35544976</v>
      </c>
      <c r="J97">
        <f>G97-(C97*D98)</f>
        <v>5535.4789999999921</v>
      </c>
      <c r="N97" s="5" t="s">
        <v>49</v>
      </c>
      <c r="O97" t="s">
        <v>198</v>
      </c>
      <c r="P97">
        <v>291341</v>
      </c>
      <c r="Q97">
        <v>4.7E-2</v>
      </c>
      <c r="R97">
        <v>8.9999999999999993E-3</v>
      </c>
      <c r="S97">
        <v>0.63600000000000001</v>
      </c>
      <c r="T97">
        <v>13589.83</v>
      </c>
      <c r="U97">
        <v>66747746</v>
      </c>
      <c r="W97">
        <f>T97-(P97*Q98)</f>
        <v>1353.5079999999998</v>
      </c>
    </row>
    <row r="98" spans="1:23" x14ac:dyDescent="0.2">
      <c r="B98" t="s">
        <v>195</v>
      </c>
      <c r="C98">
        <v>37271</v>
      </c>
      <c r="D98">
        <v>0.29899999999999999</v>
      </c>
      <c r="E98">
        <v>0.121</v>
      </c>
      <c r="F98">
        <v>0.41499999999999998</v>
      </c>
      <c r="G98">
        <v>9455.5889999999999</v>
      </c>
      <c r="H98">
        <v>5339945</v>
      </c>
      <c r="O98" t="s">
        <v>195</v>
      </c>
      <c r="P98">
        <v>13395</v>
      </c>
      <c r="Q98">
        <v>4.2000000000000003E-2</v>
      </c>
      <c r="R98">
        <v>3.4000000000000002E-2</v>
      </c>
      <c r="S98">
        <v>5.3999999999999999E-2</v>
      </c>
      <c r="T98">
        <v>557.69899999999996</v>
      </c>
      <c r="U98">
        <v>3103526</v>
      </c>
    </row>
    <row r="99" spans="1:23" x14ac:dyDescent="0.2">
      <c r="A99" t="s">
        <v>208</v>
      </c>
      <c r="B99" t="s">
        <v>198</v>
      </c>
      <c r="C99">
        <v>149696</v>
      </c>
      <c r="D99">
        <v>0.10299999999999999</v>
      </c>
      <c r="E99">
        <v>0.03</v>
      </c>
      <c r="F99">
        <v>0.69899999999999995</v>
      </c>
      <c r="G99">
        <v>15472.998</v>
      </c>
      <c r="H99">
        <v>30184304</v>
      </c>
      <c r="J99">
        <f>G99-(C99*D100)</f>
        <v>4994.2779999999984</v>
      </c>
      <c r="N99" t="s">
        <v>208</v>
      </c>
      <c r="O99" t="s">
        <v>198</v>
      </c>
      <c r="P99">
        <v>149696</v>
      </c>
      <c r="Q99">
        <v>5.2999999999999999E-2</v>
      </c>
      <c r="R99">
        <v>1.7000000000000001E-2</v>
      </c>
      <c r="S99">
        <v>0.83799999999999997</v>
      </c>
      <c r="T99">
        <v>7974.12</v>
      </c>
      <c r="U99">
        <v>33807918</v>
      </c>
      <c r="W99">
        <f>T99-(P99*Q100)</f>
        <v>2884.4559999999992</v>
      </c>
    </row>
    <row r="100" spans="1:23" x14ac:dyDescent="0.2">
      <c r="B100" t="s">
        <v>195</v>
      </c>
      <c r="C100">
        <v>7266</v>
      </c>
      <c r="D100">
        <v>7.0000000000000007E-2</v>
      </c>
      <c r="E100">
        <v>5.1999999999999998E-2</v>
      </c>
      <c r="F100">
        <v>0.114</v>
      </c>
      <c r="G100">
        <v>510.14600000000002</v>
      </c>
      <c r="H100">
        <v>1576480</v>
      </c>
      <c r="O100" t="s">
        <v>195</v>
      </c>
      <c r="P100">
        <v>1077</v>
      </c>
      <c r="Q100">
        <v>3.4000000000000002E-2</v>
      </c>
      <c r="R100">
        <v>1.7999999999999999E-2</v>
      </c>
      <c r="S100">
        <v>5.8000000000000003E-2</v>
      </c>
      <c r="T100">
        <v>36.889000000000003</v>
      </c>
      <c r="U100">
        <v>253817</v>
      </c>
    </row>
    <row r="101" spans="1:23" ht="17" x14ac:dyDescent="0.2">
      <c r="A101" s="5" t="s">
        <v>50</v>
      </c>
      <c r="B101" t="s">
        <v>198</v>
      </c>
      <c r="C101">
        <v>178528</v>
      </c>
      <c r="D101">
        <v>0.14799999999999999</v>
      </c>
      <c r="E101">
        <v>2.1000000000000001E-2</v>
      </c>
      <c r="F101">
        <v>0.51400000000000001</v>
      </c>
      <c r="G101">
        <v>26483.922999999999</v>
      </c>
      <c r="H101">
        <v>32518197</v>
      </c>
      <c r="J101">
        <f>G101-(C101*D102)</f>
        <v>5596.1469999999972</v>
      </c>
      <c r="N101" s="5" t="s">
        <v>38</v>
      </c>
      <c r="O101" t="s">
        <v>198</v>
      </c>
      <c r="P101">
        <v>178528</v>
      </c>
      <c r="Q101">
        <v>0.06</v>
      </c>
      <c r="R101">
        <v>1.7000000000000001E-2</v>
      </c>
      <c r="S101">
        <v>0.36899999999999999</v>
      </c>
      <c r="T101">
        <v>10782.284</v>
      </c>
      <c r="U101">
        <v>39636481</v>
      </c>
      <c r="W101">
        <f>T101-(P101*Q102)</f>
        <v>963.24399999999878</v>
      </c>
    </row>
    <row r="102" spans="1:23" x14ac:dyDescent="0.2">
      <c r="B102" t="s">
        <v>195</v>
      </c>
      <c r="C102">
        <v>48078</v>
      </c>
      <c r="D102">
        <v>0.11700000000000001</v>
      </c>
      <c r="E102">
        <v>7.5999999999999998E-2</v>
      </c>
      <c r="F102">
        <v>0.25700000000000001</v>
      </c>
      <c r="G102">
        <v>5616.3789999999999</v>
      </c>
      <c r="H102">
        <v>9373036</v>
      </c>
      <c r="O102" t="s">
        <v>195</v>
      </c>
      <c r="P102">
        <v>2183</v>
      </c>
      <c r="Q102">
        <v>5.5E-2</v>
      </c>
      <c r="R102">
        <v>4.2999999999999997E-2</v>
      </c>
      <c r="S102">
        <v>9.9000000000000005E-2</v>
      </c>
      <c r="T102">
        <v>120.73399999999999</v>
      </c>
      <c r="U102">
        <v>490141</v>
      </c>
    </row>
    <row r="103" spans="1:23" ht="17" x14ac:dyDescent="0.2">
      <c r="A103" s="5" t="s">
        <v>51</v>
      </c>
      <c r="B103" t="s">
        <v>198</v>
      </c>
      <c r="C103">
        <v>153516</v>
      </c>
      <c r="D103">
        <v>6.7000000000000004E-2</v>
      </c>
      <c r="E103">
        <v>1.2E-2</v>
      </c>
      <c r="F103">
        <v>0.19700000000000001</v>
      </c>
      <c r="G103">
        <v>10252.549999999999</v>
      </c>
      <c r="H103">
        <v>33595060</v>
      </c>
      <c r="J103">
        <f>G103-(C103*D104)</f>
        <v>3958.3939999999993</v>
      </c>
      <c r="N103" s="5" t="s">
        <v>51</v>
      </c>
      <c r="O103" t="s">
        <v>198</v>
      </c>
      <c r="P103">
        <v>153516</v>
      </c>
      <c r="Q103">
        <v>4.4999999999999998E-2</v>
      </c>
      <c r="R103">
        <v>8.9999999999999993E-3</v>
      </c>
      <c r="S103">
        <v>0.628</v>
      </c>
      <c r="T103">
        <v>6895.8980000000001</v>
      </c>
      <c r="U103">
        <v>35316316</v>
      </c>
      <c r="W103">
        <f>T103-(P103*Q104)</f>
        <v>1369.3220000000001</v>
      </c>
    </row>
    <row r="104" spans="1:23" x14ac:dyDescent="0.2">
      <c r="B104" t="s">
        <v>195</v>
      </c>
      <c r="C104">
        <v>3057</v>
      </c>
      <c r="D104">
        <v>4.1000000000000002E-2</v>
      </c>
      <c r="E104">
        <v>0.03</v>
      </c>
      <c r="F104">
        <v>5.3999999999999999E-2</v>
      </c>
      <c r="G104">
        <v>126.42400000000001</v>
      </c>
      <c r="H104">
        <v>708757</v>
      </c>
      <c r="O104" t="s">
        <v>195</v>
      </c>
      <c r="P104">
        <v>2612</v>
      </c>
      <c r="Q104">
        <v>3.5999999999999997E-2</v>
      </c>
      <c r="R104">
        <v>2.5999999999999999E-2</v>
      </c>
      <c r="S104">
        <v>5.1999999999999998E-2</v>
      </c>
      <c r="T104">
        <v>93.566999999999993</v>
      </c>
      <c r="U104">
        <v>613347</v>
      </c>
    </row>
    <row r="105" spans="1:23" ht="17" x14ac:dyDescent="0.2">
      <c r="A105" s="5" t="s">
        <v>52</v>
      </c>
      <c r="B105" t="s">
        <v>198</v>
      </c>
      <c r="C105">
        <v>200560</v>
      </c>
      <c r="D105">
        <v>0.151</v>
      </c>
      <c r="E105">
        <v>2.5000000000000001E-2</v>
      </c>
      <c r="F105">
        <v>0.40699999999999997</v>
      </c>
      <c r="G105">
        <v>30324.317999999999</v>
      </c>
      <c r="H105">
        <v>36263623</v>
      </c>
      <c r="J105">
        <f>G105-(C105*D106)</f>
        <v>6457.6779999999999</v>
      </c>
      <c r="N105" s="5" t="s">
        <v>52</v>
      </c>
      <c r="O105" t="s">
        <v>198</v>
      </c>
      <c r="P105">
        <v>200560</v>
      </c>
      <c r="Q105">
        <v>6.6000000000000003E-2</v>
      </c>
      <c r="R105">
        <v>1.7000000000000001E-2</v>
      </c>
      <c r="S105">
        <v>1.1279999999999999</v>
      </c>
      <c r="T105">
        <v>13233.745999999999</v>
      </c>
      <c r="U105">
        <v>43985551</v>
      </c>
      <c r="W105">
        <f>T105-(P105*Q106)</f>
        <v>3406.3059999999987</v>
      </c>
    </row>
    <row r="106" spans="1:23" x14ac:dyDescent="0.2">
      <c r="B106" t="s">
        <v>195</v>
      </c>
      <c r="C106">
        <v>11221</v>
      </c>
      <c r="D106">
        <v>0.11899999999999999</v>
      </c>
      <c r="E106">
        <v>4.9000000000000002E-2</v>
      </c>
      <c r="F106">
        <v>0.16400000000000001</v>
      </c>
      <c r="G106">
        <v>1330.4380000000001</v>
      </c>
      <c r="H106">
        <v>2178109</v>
      </c>
      <c r="O106" t="s">
        <v>195</v>
      </c>
      <c r="P106">
        <v>8931</v>
      </c>
      <c r="Q106">
        <v>4.9000000000000002E-2</v>
      </c>
      <c r="R106">
        <v>3.4000000000000002E-2</v>
      </c>
      <c r="S106">
        <v>9.0999999999999998E-2</v>
      </c>
      <c r="T106">
        <v>438.18599999999998</v>
      </c>
      <c r="U106">
        <v>2034347</v>
      </c>
    </row>
    <row r="107" spans="1:23" x14ac:dyDescent="0.2">
      <c r="A107" t="s">
        <v>199</v>
      </c>
      <c r="J107" s="4">
        <f>AVERAGE(J91:J105)</f>
        <v>5224.2212499999987</v>
      </c>
      <c r="N107" t="s">
        <v>199</v>
      </c>
      <c r="W107" s="4">
        <f>AVERAGE(W91:W105)</f>
        <v>1778.5499999999995</v>
      </c>
    </row>
    <row r="109" spans="1:23" x14ac:dyDescent="0.2">
      <c r="A109" s="36" t="s">
        <v>209</v>
      </c>
      <c r="B109" s="7" t="s">
        <v>194</v>
      </c>
      <c r="N109" s="36" t="s">
        <v>209</v>
      </c>
      <c r="O109" s="7" t="s">
        <v>194</v>
      </c>
    </row>
    <row r="110" spans="1:23" x14ac:dyDescent="0.2">
      <c r="A110" s="2" t="s">
        <v>24</v>
      </c>
      <c r="B110" t="s">
        <v>198</v>
      </c>
      <c r="C110">
        <v>162880</v>
      </c>
      <c r="D110">
        <v>7.0999999999999994E-2</v>
      </c>
      <c r="E110">
        <v>8.9999999999999993E-3</v>
      </c>
      <c r="F110">
        <v>0.377</v>
      </c>
      <c r="G110">
        <v>11543.923000000001</v>
      </c>
      <c r="H110">
        <v>35326011</v>
      </c>
      <c r="J110">
        <f>G110-(C110*E111)</f>
        <v>8123.4430000000011</v>
      </c>
      <c r="N110" s="2" t="s">
        <v>24</v>
      </c>
      <c r="O110" t="s">
        <v>198</v>
      </c>
      <c r="P110">
        <v>148845</v>
      </c>
      <c r="Q110">
        <v>0.04</v>
      </c>
      <c r="R110">
        <v>0.01</v>
      </c>
      <c r="S110">
        <v>0.377</v>
      </c>
      <c r="T110">
        <v>5926.9409999999998</v>
      </c>
      <c r="U110">
        <v>34642255</v>
      </c>
      <c r="W110">
        <f>T110-(P110*R111)</f>
        <v>2056.971</v>
      </c>
    </row>
    <row r="111" spans="1:23" x14ac:dyDescent="0.2">
      <c r="B111" t="s">
        <v>195</v>
      </c>
      <c r="C111">
        <v>12399</v>
      </c>
      <c r="D111">
        <v>4.2999999999999997E-2</v>
      </c>
      <c r="E111">
        <v>2.1000000000000001E-2</v>
      </c>
      <c r="F111">
        <v>7.3999999999999996E-2</v>
      </c>
      <c r="G111">
        <v>536.90099999999995</v>
      </c>
      <c r="H111">
        <v>2862181</v>
      </c>
      <c r="O111" t="s">
        <v>195</v>
      </c>
      <c r="P111">
        <v>5806</v>
      </c>
      <c r="Q111">
        <v>3.5000000000000003E-2</v>
      </c>
      <c r="R111">
        <v>2.5999999999999999E-2</v>
      </c>
      <c r="S111">
        <v>8.2000000000000003E-2</v>
      </c>
      <c r="T111">
        <v>201.27099999999999</v>
      </c>
      <c r="U111">
        <v>1367002</v>
      </c>
    </row>
    <row r="112" spans="1:23" x14ac:dyDescent="0.2">
      <c r="A112" t="s">
        <v>210</v>
      </c>
      <c r="B112" t="s">
        <v>198</v>
      </c>
      <c r="C112">
        <v>142060</v>
      </c>
      <c r="D112">
        <v>0.11799999999999999</v>
      </c>
      <c r="E112">
        <v>1.6E-2</v>
      </c>
      <c r="F112">
        <v>1.0449999999999999</v>
      </c>
      <c r="G112">
        <v>16736.418000000001</v>
      </c>
      <c r="H112">
        <v>27838911</v>
      </c>
      <c r="J112">
        <f>G112-(C112*E113)</f>
        <v>10343.718000000001</v>
      </c>
      <c r="N112" t="s">
        <v>210</v>
      </c>
      <c r="O112" t="s">
        <v>198</v>
      </c>
      <c r="P112">
        <v>214170</v>
      </c>
      <c r="Q112">
        <v>5.8999999999999997E-2</v>
      </c>
      <c r="R112">
        <v>0.01</v>
      </c>
      <c r="S112">
        <v>0.45700000000000002</v>
      </c>
      <c r="T112">
        <v>12615.646000000001</v>
      </c>
      <c r="U112">
        <v>47719295</v>
      </c>
      <c r="W112">
        <f>T112-(P112*R113)</f>
        <v>4691.3560000000007</v>
      </c>
    </row>
    <row r="113" spans="1:23" x14ac:dyDescent="0.2">
      <c r="B113" t="s">
        <v>195</v>
      </c>
      <c r="C113">
        <v>1278</v>
      </c>
      <c r="D113">
        <v>6.4000000000000001E-2</v>
      </c>
      <c r="E113">
        <v>4.4999999999999998E-2</v>
      </c>
      <c r="F113">
        <v>0.10100000000000001</v>
      </c>
      <c r="G113">
        <v>81.73</v>
      </c>
      <c r="H113">
        <v>281305</v>
      </c>
      <c r="O113" t="s">
        <v>195</v>
      </c>
      <c r="P113">
        <v>939</v>
      </c>
      <c r="Q113">
        <v>4.9000000000000002E-2</v>
      </c>
      <c r="R113">
        <v>3.6999999999999998E-2</v>
      </c>
      <c r="S113">
        <v>7.1999999999999995E-2</v>
      </c>
      <c r="T113">
        <v>46.061999999999998</v>
      </c>
      <c r="U113">
        <v>213882</v>
      </c>
    </row>
    <row r="114" spans="1:23" x14ac:dyDescent="0.2">
      <c r="A114" t="s">
        <v>53</v>
      </c>
      <c r="B114" t="s">
        <v>198</v>
      </c>
      <c r="C114">
        <v>202589</v>
      </c>
      <c r="D114">
        <v>7.5999999999999998E-2</v>
      </c>
      <c r="E114">
        <v>1.2E-2</v>
      </c>
      <c r="F114">
        <v>0.56799999999999995</v>
      </c>
      <c r="G114">
        <v>15454.39</v>
      </c>
      <c r="H114">
        <v>43384911</v>
      </c>
      <c r="J114">
        <f>G114-(C114*E115)</f>
        <v>9376.7199999999993</v>
      </c>
      <c r="N114" t="s">
        <v>23</v>
      </c>
      <c r="O114" t="s">
        <v>198</v>
      </c>
      <c r="P114">
        <v>202589</v>
      </c>
      <c r="Q114">
        <v>3.7999999999999999E-2</v>
      </c>
      <c r="R114">
        <v>7.0000000000000001E-3</v>
      </c>
      <c r="S114">
        <v>0.17899999999999999</v>
      </c>
      <c r="T114">
        <v>7734.67</v>
      </c>
      <c r="U114">
        <v>47335585</v>
      </c>
      <c r="W114">
        <f>T114-(P114*R115)</f>
        <v>3885.4790000000003</v>
      </c>
    </row>
    <row r="115" spans="1:23" x14ac:dyDescent="0.2">
      <c r="B115" t="s">
        <v>195</v>
      </c>
      <c r="C115">
        <v>2048</v>
      </c>
      <c r="D115">
        <v>4.8000000000000001E-2</v>
      </c>
      <c r="E115">
        <v>0.03</v>
      </c>
      <c r="F115">
        <v>6.8000000000000005E-2</v>
      </c>
      <c r="G115">
        <v>98.284000000000006</v>
      </c>
      <c r="H115">
        <v>467643</v>
      </c>
      <c r="O115" t="s">
        <v>195</v>
      </c>
      <c r="P115">
        <v>4146</v>
      </c>
      <c r="Q115">
        <v>2.8000000000000001E-2</v>
      </c>
      <c r="R115">
        <v>1.9E-2</v>
      </c>
      <c r="S115">
        <v>4.1000000000000002E-2</v>
      </c>
      <c r="T115">
        <v>116.357</v>
      </c>
      <c r="U115">
        <v>991093</v>
      </c>
    </row>
    <row r="116" spans="1:23" x14ac:dyDescent="0.2">
      <c r="A116" t="s">
        <v>54</v>
      </c>
      <c r="B116" t="s">
        <v>198</v>
      </c>
      <c r="C116">
        <v>208328</v>
      </c>
      <c r="D116">
        <v>0.12</v>
      </c>
      <c r="E116">
        <v>3.5000000000000003E-2</v>
      </c>
      <c r="F116">
        <v>0.83799999999999997</v>
      </c>
      <c r="G116">
        <v>24954.886999999999</v>
      </c>
      <c r="H116">
        <v>40388782</v>
      </c>
      <c r="J116">
        <f>G116-(C116*D117)</f>
        <v>9538.6149999999998</v>
      </c>
      <c r="N116" t="s">
        <v>54</v>
      </c>
      <c r="O116" t="s">
        <v>198</v>
      </c>
      <c r="P116">
        <v>208328</v>
      </c>
      <c r="Q116">
        <v>8.4000000000000005E-2</v>
      </c>
      <c r="R116">
        <v>1.9E-2</v>
      </c>
      <c r="S116">
        <v>0.52</v>
      </c>
      <c r="T116">
        <v>17415.507000000001</v>
      </c>
      <c r="U116">
        <v>43916732</v>
      </c>
      <c r="W116">
        <f>T116-(P116*R117)</f>
        <v>5749.139000000001</v>
      </c>
    </row>
    <row r="117" spans="1:23" x14ac:dyDescent="0.2">
      <c r="B117" t="s">
        <v>195</v>
      </c>
      <c r="C117">
        <v>787</v>
      </c>
      <c r="D117">
        <v>7.3999999999999996E-2</v>
      </c>
      <c r="E117">
        <v>5.0999999999999997E-2</v>
      </c>
      <c r="F117">
        <v>0.108</v>
      </c>
      <c r="G117">
        <v>58.106999999999999</v>
      </c>
      <c r="H117">
        <v>169346</v>
      </c>
      <c r="O117" t="s">
        <v>195</v>
      </c>
      <c r="P117">
        <v>814</v>
      </c>
      <c r="Q117">
        <v>6.9000000000000006E-2</v>
      </c>
      <c r="R117">
        <v>5.6000000000000001E-2</v>
      </c>
      <c r="S117">
        <v>9.5000000000000001E-2</v>
      </c>
      <c r="T117">
        <v>56.508000000000003</v>
      </c>
      <c r="U117">
        <v>176923</v>
      </c>
    </row>
    <row r="118" spans="1:23" x14ac:dyDescent="0.2">
      <c r="A118" t="s">
        <v>55</v>
      </c>
      <c r="B118" t="s">
        <v>198</v>
      </c>
      <c r="C118">
        <v>178047</v>
      </c>
      <c r="D118">
        <v>6.0999999999999999E-2</v>
      </c>
      <c r="E118">
        <v>8.9999999999999993E-3</v>
      </c>
      <c r="F118">
        <v>1.6279999999999999</v>
      </c>
      <c r="G118">
        <v>10788.976000000001</v>
      </c>
      <c r="H118">
        <v>39524223</v>
      </c>
      <c r="J118">
        <f>G118-(C118*E119)</f>
        <v>9186.5529999999999</v>
      </c>
      <c r="N118" t="s">
        <v>55</v>
      </c>
      <c r="O118" t="s">
        <v>198</v>
      </c>
      <c r="P118">
        <v>178047</v>
      </c>
      <c r="Q118">
        <v>6.6000000000000003E-2</v>
      </c>
      <c r="R118">
        <v>1.2E-2</v>
      </c>
      <c r="S118">
        <v>0.34599999999999997</v>
      </c>
      <c r="T118">
        <v>11711.725</v>
      </c>
      <c r="U118">
        <v>39058852</v>
      </c>
      <c r="W118">
        <f>T118-(P118*R119)</f>
        <v>5658.1269999999995</v>
      </c>
    </row>
    <row r="119" spans="1:23" x14ac:dyDescent="0.2">
      <c r="B119" t="s">
        <v>195</v>
      </c>
      <c r="C119">
        <v>3482</v>
      </c>
      <c r="D119">
        <v>4.8000000000000001E-2</v>
      </c>
      <c r="E119">
        <v>8.9999999999999993E-3</v>
      </c>
      <c r="F119">
        <v>7.0000000000000007E-2</v>
      </c>
      <c r="G119">
        <v>168.023</v>
      </c>
      <c r="H119">
        <v>794560</v>
      </c>
      <c r="O119" t="s">
        <v>195</v>
      </c>
      <c r="P119">
        <v>28162</v>
      </c>
      <c r="Q119">
        <v>5.5E-2</v>
      </c>
      <c r="R119">
        <v>3.4000000000000002E-2</v>
      </c>
      <c r="S119">
        <v>0.13</v>
      </c>
      <c r="T119">
        <v>1552.415</v>
      </c>
      <c r="U119">
        <v>6325871</v>
      </c>
    </row>
    <row r="120" spans="1:23" x14ac:dyDescent="0.2">
      <c r="A120" t="s">
        <v>57</v>
      </c>
      <c r="B120" t="s">
        <v>198</v>
      </c>
      <c r="C120">
        <v>146058</v>
      </c>
      <c r="D120">
        <v>0.14699999999999999</v>
      </c>
      <c r="E120">
        <v>2.1000000000000001E-2</v>
      </c>
      <c r="F120">
        <v>1.026</v>
      </c>
      <c r="G120">
        <v>21468.276000000002</v>
      </c>
      <c r="H120">
        <v>26871845</v>
      </c>
      <c r="J120">
        <f>G120-(C120*E121)</f>
        <v>12704.796000000002</v>
      </c>
      <c r="N120" t="s">
        <v>18</v>
      </c>
      <c r="O120" t="s">
        <v>198</v>
      </c>
      <c r="P120">
        <v>191245</v>
      </c>
      <c r="Q120">
        <v>7.8E-2</v>
      </c>
      <c r="R120">
        <v>2.1000000000000001E-2</v>
      </c>
      <c r="S120">
        <v>0.42899999999999999</v>
      </c>
      <c r="T120">
        <v>14955.5</v>
      </c>
      <c r="U120">
        <v>40766262</v>
      </c>
      <c r="W120">
        <f>T120-(P120*R121)</f>
        <v>7114.4549999999999</v>
      </c>
    </row>
    <row r="121" spans="1:23" x14ac:dyDescent="0.2">
      <c r="B121" t="s">
        <v>195</v>
      </c>
      <c r="C121">
        <v>12748</v>
      </c>
      <c r="D121">
        <v>7.6999999999999999E-2</v>
      </c>
      <c r="E121">
        <v>0.06</v>
      </c>
      <c r="F121">
        <v>0.13900000000000001</v>
      </c>
      <c r="G121">
        <v>977.19600000000003</v>
      </c>
      <c r="H121">
        <v>2724985</v>
      </c>
      <c r="O121" t="s">
        <v>195</v>
      </c>
      <c r="P121">
        <v>1355</v>
      </c>
      <c r="Q121">
        <v>6.8000000000000005E-2</v>
      </c>
      <c r="R121">
        <v>4.1000000000000002E-2</v>
      </c>
      <c r="S121">
        <v>9.5000000000000001E-2</v>
      </c>
      <c r="T121">
        <v>91.893000000000001</v>
      </c>
      <c r="U121">
        <v>295662</v>
      </c>
    </row>
    <row r="122" spans="1:23" x14ac:dyDescent="0.2">
      <c r="A122" t="s">
        <v>58</v>
      </c>
      <c r="B122" t="s">
        <v>198</v>
      </c>
      <c r="C122">
        <v>177151</v>
      </c>
      <c r="D122">
        <v>0.182</v>
      </c>
      <c r="E122">
        <v>2.1000000000000001E-2</v>
      </c>
      <c r="F122">
        <v>0.97499999999999998</v>
      </c>
      <c r="G122">
        <v>32224.164000000001</v>
      </c>
      <c r="H122">
        <v>29862960</v>
      </c>
      <c r="J122">
        <f>G122-(C122*E123)</f>
        <v>16280.574000000001</v>
      </c>
      <c r="N122" t="s">
        <v>58</v>
      </c>
      <c r="O122" t="s">
        <v>198</v>
      </c>
      <c r="P122">
        <v>177151</v>
      </c>
      <c r="Q122">
        <v>0.08</v>
      </c>
      <c r="R122">
        <v>1.4E-2</v>
      </c>
      <c r="S122">
        <v>0.56100000000000005</v>
      </c>
      <c r="T122">
        <v>14144.808000000001</v>
      </c>
      <c r="U122">
        <v>37639771</v>
      </c>
      <c r="W122">
        <f>T122-(P122*R123)</f>
        <v>5818.7110000000011</v>
      </c>
    </row>
    <row r="123" spans="1:23" x14ac:dyDescent="0.2">
      <c r="B123" t="s">
        <v>195</v>
      </c>
      <c r="C123">
        <v>6790</v>
      </c>
      <c r="D123">
        <v>0.16300000000000001</v>
      </c>
      <c r="E123">
        <v>0.09</v>
      </c>
      <c r="F123">
        <v>0.24199999999999999</v>
      </c>
      <c r="G123">
        <v>1104.152</v>
      </c>
      <c r="H123">
        <v>1191336</v>
      </c>
      <c r="O123" t="s">
        <v>195</v>
      </c>
      <c r="P123">
        <v>20370</v>
      </c>
      <c r="Q123">
        <v>7.4999999999999997E-2</v>
      </c>
      <c r="R123">
        <v>4.7E-2</v>
      </c>
      <c r="S123">
        <v>0.26</v>
      </c>
      <c r="T123">
        <v>1531.492</v>
      </c>
      <c r="U123">
        <v>4369815</v>
      </c>
    </row>
    <row r="124" spans="1:23" x14ac:dyDescent="0.2">
      <c r="A124" t="s">
        <v>59</v>
      </c>
      <c r="B124" t="s">
        <v>198</v>
      </c>
      <c r="C124">
        <v>150538</v>
      </c>
      <c r="D124">
        <v>0.18</v>
      </c>
      <c r="E124">
        <v>0.03</v>
      </c>
      <c r="F124">
        <v>0.68200000000000005</v>
      </c>
      <c r="G124">
        <v>27090.112000000001</v>
      </c>
      <c r="H124">
        <v>25573074</v>
      </c>
      <c r="J124">
        <f>G124-(C124*E125)</f>
        <v>16251.376000000002</v>
      </c>
      <c r="N124" t="s">
        <v>59</v>
      </c>
      <c r="O124" t="s">
        <v>198</v>
      </c>
      <c r="P124">
        <v>149140</v>
      </c>
      <c r="Q124">
        <v>4.3999999999999997E-2</v>
      </c>
      <c r="R124">
        <v>0.01</v>
      </c>
      <c r="S124">
        <v>0.216</v>
      </c>
      <c r="T124">
        <v>6496.4260000000004</v>
      </c>
      <c r="U124">
        <v>34418803</v>
      </c>
      <c r="W124">
        <f>T124-(P124*R125)</f>
        <v>3364.4860000000003</v>
      </c>
    </row>
    <row r="125" spans="1:23" x14ac:dyDescent="0.2">
      <c r="B125" t="s">
        <v>195</v>
      </c>
      <c r="C125">
        <v>7348</v>
      </c>
      <c r="D125">
        <v>0.13700000000000001</v>
      </c>
      <c r="E125">
        <v>7.1999999999999995E-2</v>
      </c>
      <c r="F125">
        <v>0.2</v>
      </c>
      <c r="G125">
        <v>1003.424</v>
      </c>
      <c r="H125">
        <v>1368787</v>
      </c>
      <c r="O125" t="s">
        <v>195</v>
      </c>
      <c r="P125">
        <v>2679</v>
      </c>
      <c r="Q125">
        <v>3.1E-2</v>
      </c>
      <c r="R125">
        <v>2.1000000000000001E-2</v>
      </c>
      <c r="S125">
        <v>4.9000000000000002E-2</v>
      </c>
      <c r="T125">
        <v>83.837000000000003</v>
      </c>
      <c r="U125">
        <v>635675</v>
      </c>
    </row>
    <row r="126" spans="1:23" x14ac:dyDescent="0.2">
      <c r="A126" t="s">
        <v>199</v>
      </c>
      <c r="J126" s="3">
        <f>AVERAGE(J110:J124)</f>
        <v>11475.724375</v>
      </c>
      <c r="N126" t="s">
        <v>199</v>
      </c>
      <c r="W126" s="3">
        <f>AVERAGE(W110:W124)</f>
        <v>4792.3405000000002</v>
      </c>
    </row>
    <row r="128" spans="1:23" x14ac:dyDescent="0.2">
      <c r="A128" s="36" t="s">
        <v>211</v>
      </c>
      <c r="B128" s="7" t="s">
        <v>194</v>
      </c>
      <c r="N128" s="36" t="s">
        <v>211</v>
      </c>
      <c r="O128" s="7" t="s">
        <v>194</v>
      </c>
    </row>
    <row r="129" spans="1:23" x14ac:dyDescent="0.2">
      <c r="A129" t="s">
        <v>60</v>
      </c>
      <c r="B129" t="s">
        <v>198</v>
      </c>
      <c r="C129">
        <v>122946</v>
      </c>
      <c r="D129">
        <v>9.6000000000000002E-2</v>
      </c>
      <c r="E129">
        <v>2.1000000000000001E-2</v>
      </c>
      <c r="F129">
        <v>0.245</v>
      </c>
      <c r="G129">
        <v>11782.057000000001</v>
      </c>
      <c r="H129">
        <v>25207102</v>
      </c>
      <c r="J129">
        <f>G129-(C129*D130)</f>
        <v>2561.1070000000018</v>
      </c>
      <c r="N129" t="s">
        <v>60</v>
      </c>
      <c r="O129" t="s">
        <v>198</v>
      </c>
      <c r="P129">
        <v>122946</v>
      </c>
      <c r="Q129">
        <v>5.6000000000000001E-2</v>
      </c>
      <c r="R129">
        <v>1.7000000000000001E-2</v>
      </c>
      <c r="S129">
        <v>0.44700000000000001</v>
      </c>
      <c r="T129">
        <v>6832.9939999999997</v>
      </c>
      <c r="U129">
        <v>27600581</v>
      </c>
      <c r="W129">
        <f>T129-(P129*R130)</f>
        <v>2529.8839999999991</v>
      </c>
    </row>
    <row r="130" spans="1:23" x14ac:dyDescent="0.2">
      <c r="B130" t="s">
        <v>195</v>
      </c>
      <c r="C130">
        <v>5112</v>
      </c>
      <c r="D130">
        <v>7.4999999999999997E-2</v>
      </c>
      <c r="E130">
        <v>4.1000000000000002E-2</v>
      </c>
      <c r="F130">
        <v>8.4000000000000005E-2</v>
      </c>
      <c r="G130">
        <v>282.23</v>
      </c>
      <c r="H130">
        <v>1148017</v>
      </c>
      <c r="O130" t="s">
        <v>195</v>
      </c>
      <c r="P130">
        <v>4780</v>
      </c>
      <c r="Q130">
        <v>5.1999999999999998E-2</v>
      </c>
      <c r="R130">
        <v>3.5000000000000003E-2</v>
      </c>
      <c r="S130">
        <v>8.2000000000000003E-2</v>
      </c>
      <c r="T130">
        <v>247.66200000000001</v>
      </c>
      <c r="U130">
        <v>1081948</v>
      </c>
    </row>
    <row r="131" spans="1:23" x14ac:dyDescent="0.2">
      <c r="A131" t="s">
        <v>61</v>
      </c>
      <c r="B131" t="s">
        <v>198</v>
      </c>
      <c r="C131">
        <v>228519</v>
      </c>
      <c r="D131">
        <v>7.4999999999999997E-2</v>
      </c>
      <c r="E131">
        <v>1.2E-2</v>
      </c>
      <c r="F131">
        <v>0.90100000000000002</v>
      </c>
      <c r="G131">
        <v>17069.190999999999</v>
      </c>
      <c r="H131">
        <v>49138778</v>
      </c>
      <c r="J131">
        <f>G131-(C131*D132)</f>
        <v>2901.012999999999</v>
      </c>
      <c r="N131" t="s">
        <v>35</v>
      </c>
      <c r="O131" t="s">
        <v>198</v>
      </c>
      <c r="P131">
        <v>194862</v>
      </c>
      <c r="Q131">
        <v>6.0999999999999999E-2</v>
      </c>
      <c r="R131">
        <v>1.9E-2</v>
      </c>
      <c r="S131">
        <v>0.82699999999999996</v>
      </c>
      <c r="T131">
        <v>11931.665000000001</v>
      </c>
      <c r="U131">
        <v>43204238</v>
      </c>
      <c r="W131">
        <f>T131-(P131*Q132)</f>
        <v>1019.393</v>
      </c>
    </row>
    <row r="132" spans="1:23" x14ac:dyDescent="0.2">
      <c r="B132" t="s">
        <v>195</v>
      </c>
      <c r="C132">
        <v>4279</v>
      </c>
      <c r="D132">
        <v>6.2E-2</v>
      </c>
      <c r="E132">
        <v>5.1999999999999998E-2</v>
      </c>
      <c r="F132">
        <v>0.10299999999999999</v>
      </c>
      <c r="G132">
        <v>266.22399999999999</v>
      </c>
      <c r="H132">
        <v>945603</v>
      </c>
      <c r="O132" t="s">
        <v>195</v>
      </c>
      <c r="P132">
        <v>8391</v>
      </c>
      <c r="Q132">
        <v>5.6000000000000001E-2</v>
      </c>
      <c r="R132">
        <v>4.2999999999999997E-2</v>
      </c>
      <c r="S132">
        <v>0.14399999999999999</v>
      </c>
      <c r="T132">
        <v>472.07299999999998</v>
      </c>
      <c r="U132">
        <v>1879962</v>
      </c>
    </row>
    <row r="133" spans="1:23" x14ac:dyDescent="0.2">
      <c r="A133" t="s">
        <v>62</v>
      </c>
      <c r="B133" t="s">
        <v>198</v>
      </c>
      <c r="C133">
        <v>159314</v>
      </c>
      <c r="D133">
        <v>0.16800000000000001</v>
      </c>
      <c r="E133">
        <v>1.6E-2</v>
      </c>
      <c r="F133">
        <v>0.91500000000000004</v>
      </c>
      <c r="G133">
        <v>26841.046999999999</v>
      </c>
      <c r="H133">
        <v>27904126</v>
      </c>
      <c r="J133">
        <f>G133-(C133*D134)</f>
        <v>6130.226999999999</v>
      </c>
      <c r="N133" t="s">
        <v>23</v>
      </c>
      <c r="O133" t="s">
        <v>198</v>
      </c>
      <c r="P133">
        <v>159314</v>
      </c>
      <c r="Q133">
        <v>8.5000000000000006E-2</v>
      </c>
      <c r="R133">
        <v>1.7000000000000001E-2</v>
      </c>
      <c r="S133">
        <v>0.48699999999999999</v>
      </c>
      <c r="T133">
        <v>13490.356</v>
      </c>
      <c r="U133">
        <v>33466584</v>
      </c>
      <c r="W133">
        <f>T133-(P133*Q134)</f>
        <v>426.60799999999836</v>
      </c>
    </row>
    <row r="134" spans="1:23" x14ac:dyDescent="0.2">
      <c r="B134" t="s">
        <v>195</v>
      </c>
      <c r="C134">
        <v>39634</v>
      </c>
      <c r="D134">
        <v>0.13</v>
      </c>
      <c r="E134">
        <v>7.5999999999999998E-2</v>
      </c>
      <c r="F134">
        <v>0.189</v>
      </c>
      <c r="G134">
        <v>5133.9279999999999</v>
      </c>
      <c r="H134">
        <v>7504310</v>
      </c>
      <c r="O134" t="s">
        <v>195</v>
      </c>
      <c r="P134">
        <v>28139</v>
      </c>
      <c r="Q134">
        <v>8.2000000000000003E-2</v>
      </c>
      <c r="R134">
        <v>6.6000000000000003E-2</v>
      </c>
      <c r="S134">
        <v>0.19700000000000001</v>
      </c>
      <c r="T134">
        <v>2303.4699999999998</v>
      </c>
      <c r="U134">
        <v>5944570</v>
      </c>
    </row>
    <row r="135" spans="1:23" x14ac:dyDescent="0.2">
      <c r="A135" t="s">
        <v>63</v>
      </c>
      <c r="B135" t="s">
        <v>198</v>
      </c>
      <c r="C135">
        <v>252589</v>
      </c>
      <c r="D135">
        <v>0.315</v>
      </c>
      <c r="E135">
        <v>2.1000000000000001E-2</v>
      </c>
      <c r="F135">
        <v>1.0840000000000001</v>
      </c>
      <c r="G135">
        <v>79535.05</v>
      </c>
      <c r="H135">
        <v>32636251</v>
      </c>
      <c r="J135">
        <f>G135-(C135*D136)</f>
        <v>9567.8969999999972</v>
      </c>
      <c r="N135" t="s">
        <v>19</v>
      </c>
      <c r="O135" t="s">
        <v>198</v>
      </c>
      <c r="P135">
        <v>252589</v>
      </c>
      <c r="Q135">
        <v>7.1999999999999995E-2</v>
      </c>
      <c r="R135">
        <v>1.4E-2</v>
      </c>
      <c r="S135">
        <v>0.33800000000000002</v>
      </c>
      <c r="T135">
        <v>18299.689999999999</v>
      </c>
      <c r="U135">
        <v>54543001</v>
      </c>
      <c r="W135">
        <f>T135-(P135*Q136)</f>
        <v>1123.637999999999</v>
      </c>
    </row>
    <row r="136" spans="1:23" x14ac:dyDescent="0.2">
      <c r="B136" t="s">
        <v>195</v>
      </c>
      <c r="C136">
        <v>130712</v>
      </c>
      <c r="D136">
        <v>0.27700000000000002</v>
      </c>
      <c r="E136">
        <v>4.7E-2</v>
      </c>
      <c r="F136">
        <v>0.72499999999999998</v>
      </c>
      <c r="G136">
        <f>D136*C136</f>
        <v>36207.224000000002</v>
      </c>
      <c r="H136">
        <v>18553441</v>
      </c>
      <c r="O136" t="s">
        <v>195</v>
      </c>
      <c r="P136">
        <v>12719</v>
      </c>
      <c r="Q136">
        <v>6.8000000000000005E-2</v>
      </c>
      <c r="R136">
        <v>5.3999999999999999E-2</v>
      </c>
      <c r="S136">
        <v>0.16600000000000001</v>
      </c>
      <c r="T136">
        <v>864.88699999999994</v>
      </c>
      <c r="U136">
        <v>2773613</v>
      </c>
    </row>
    <row r="137" spans="1:23" x14ac:dyDescent="0.2">
      <c r="A137" t="s">
        <v>212</v>
      </c>
      <c r="B137" t="s">
        <v>198</v>
      </c>
      <c r="C137">
        <v>218380</v>
      </c>
      <c r="D137">
        <v>7.3999999999999996E-2</v>
      </c>
      <c r="E137">
        <v>7.0000000000000001E-3</v>
      </c>
      <c r="F137">
        <v>0.46700000000000003</v>
      </c>
      <c r="G137">
        <v>16062.21</v>
      </c>
      <c r="H137">
        <v>47162797</v>
      </c>
      <c r="J137">
        <f>G137-(C137*D138)</f>
        <v>8637.2899999999972</v>
      </c>
      <c r="N137" t="s">
        <v>212</v>
      </c>
      <c r="O137" t="s">
        <v>198</v>
      </c>
      <c r="P137">
        <v>218380</v>
      </c>
      <c r="Q137">
        <v>5.5E-2</v>
      </c>
      <c r="R137">
        <v>1.2E-2</v>
      </c>
      <c r="S137">
        <v>0.56799999999999995</v>
      </c>
      <c r="T137">
        <v>12082.960999999999</v>
      </c>
      <c r="U137">
        <v>49052019</v>
      </c>
      <c r="W137">
        <f>T137-(P137*Q138)</f>
        <v>727.20099999999911</v>
      </c>
    </row>
    <row r="138" spans="1:23" x14ac:dyDescent="0.2">
      <c r="B138" t="s">
        <v>195</v>
      </c>
      <c r="C138">
        <v>33757</v>
      </c>
      <c r="D138">
        <v>3.4000000000000002E-2</v>
      </c>
      <c r="E138">
        <v>2.1999999999999999E-2</v>
      </c>
      <c r="F138">
        <v>0.112</v>
      </c>
      <c r="G138">
        <v>1135.847</v>
      </c>
      <c r="H138">
        <v>7966754</v>
      </c>
      <c r="O138" t="s">
        <v>195</v>
      </c>
      <c r="P138">
        <v>12467</v>
      </c>
      <c r="Q138">
        <v>5.1999999999999998E-2</v>
      </c>
      <c r="R138">
        <v>3.9E-2</v>
      </c>
      <c r="S138">
        <v>9.0999999999999998E-2</v>
      </c>
      <c r="T138">
        <v>647.23199999999997</v>
      </c>
      <c r="U138">
        <v>2821186</v>
      </c>
    </row>
    <row r="139" spans="1:23" x14ac:dyDescent="0.2">
      <c r="A139" t="s">
        <v>65</v>
      </c>
      <c r="B139" t="s">
        <v>198</v>
      </c>
      <c r="C139">
        <v>254004</v>
      </c>
      <c r="D139">
        <v>0.186</v>
      </c>
      <c r="E139">
        <v>0.03</v>
      </c>
      <c r="F139">
        <v>0.49299999999999999</v>
      </c>
      <c r="G139">
        <v>47280.949000000001</v>
      </c>
      <c r="H139">
        <v>42417263</v>
      </c>
      <c r="J139">
        <f>G139-(C139*D140)</f>
        <v>8926.3450000000012</v>
      </c>
      <c r="N139" t="s">
        <v>58</v>
      </c>
      <c r="O139" t="s">
        <v>198</v>
      </c>
      <c r="P139">
        <v>254004</v>
      </c>
      <c r="Q139">
        <v>4.3999999999999997E-2</v>
      </c>
      <c r="R139">
        <v>1.2E-2</v>
      </c>
      <c r="S139">
        <v>0.79400000000000004</v>
      </c>
      <c r="T139">
        <v>11162.679</v>
      </c>
      <c r="U139">
        <v>58556096</v>
      </c>
      <c r="W139">
        <f>T139-(P139*Q140)</f>
        <v>2780.5470000000005</v>
      </c>
    </row>
    <row r="140" spans="1:23" x14ac:dyDescent="0.2">
      <c r="B140" t="s">
        <v>195</v>
      </c>
      <c r="C140">
        <v>7810</v>
      </c>
      <c r="D140">
        <v>0.151</v>
      </c>
      <c r="E140">
        <v>7.8E-2</v>
      </c>
      <c r="F140">
        <v>0.23899999999999999</v>
      </c>
      <c r="G140">
        <f>D140*C140</f>
        <v>1179.31</v>
      </c>
      <c r="H140">
        <v>1423871</v>
      </c>
      <c r="O140" t="s">
        <v>195</v>
      </c>
      <c r="P140">
        <v>3330</v>
      </c>
      <c r="Q140">
        <v>3.3000000000000002E-2</v>
      </c>
      <c r="R140">
        <v>2.5999999999999999E-2</v>
      </c>
      <c r="S140">
        <v>4.9000000000000002E-2</v>
      </c>
      <c r="T140">
        <v>108.556</v>
      </c>
      <c r="U140">
        <v>787771</v>
      </c>
    </row>
    <row r="141" spans="1:23" x14ac:dyDescent="0.2">
      <c r="A141" t="s">
        <v>67</v>
      </c>
      <c r="B141" t="s">
        <v>198</v>
      </c>
      <c r="C141">
        <v>197192</v>
      </c>
      <c r="D141">
        <v>9.1999999999999998E-2</v>
      </c>
      <c r="E141">
        <v>1.9E-2</v>
      </c>
      <c r="F141">
        <v>0.90100000000000002</v>
      </c>
      <c r="G141">
        <v>18231.951000000001</v>
      </c>
      <c r="H141">
        <v>40695344</v>
      </c>
      <c r="J141">
        <f>G141-(C141*D142)</f>
        <v>3048.1670000000013</v>
      </c>
      <c r="N141" t="s">
        <v>29</v>
      </c>
      <c r="O141" t="s">
        <v>198</v>
      </c>
      <c r="P141">
        <v>197192</v>
      </c>
      <c r="Q141">
        <v>6.3E-2</v>
      </c>
      <c r="R141">
        <v>1.6E-2</v>
      </c>
      <c r="S141">
        <v>0.42399999999999999</v>
      </c>
      <c r="T141">
        <v>12398.612999999999</v>
      </c>
      <c r="U141">
        <v>43526427</v>
      </c>
      <c r="W141">
        <f>T141-(P141*Q142)</f>
        <v>369.90099999999984</v>
      </c>
    </row>
    <row r="142" spans="1:23" x14ac:dyDescent="0.2">
      <c r="B142" t="s">
        <v>195</v>
      </c>
      <c r="C142">
        <v>14756</v>
      </c>
      <c r="D142">
        <v>7.6999999999999999E-2</v>
      </c>
      <c r="E142">
        <v>4.7E-2</v>
      </c>
      <c r="F142">
        <v>0.126</v>
      </c>
      <c r="G142">
        <f>C142*D142</f>
        <v>1136.212</v>
      </c>
      <c r="H142">
        <v>3227693</v>
      </c>
      <c r="O142" t="s">
        <v>195</v>
      </c>
      <c r="P142">
        <v>12055</v>
      </c>
      <c r="Q142">
        <v>6.0999999999999999E-2</v>
      </c>
      <c r="R142">
        <v>4.7E-2</v>
      </c>
      <c r="S142">
        <v>0.11700000000000001</v>
      </c>
      <c r="T142">
        <v>741.28200000000004</v>
      </c>
      <c r="U142">
        <v>2668616</v>
      </c>
    </row>
    <row r="143" spans="1:23" x14ac:dyDescent="0.2">
      <c r="A143" t="s">
        <v>199</v>
      </c>
      <c r="J143" s="4">
        <f>AVERAGE(J129,J131,J133,J137,J141)</f>
        <v>4655.5607999999993</v>
      </c>
      <c r="N143" t="s">
        <v>213</v>
      </c>
      <c r="O143" t="s">
        <v>198</v>
      </c>
      <c r="P143">
        <v>218380</v>
      </c>
      <c r="Q143">
        <v>5.5E-2</v>
      </c>
      <c r="R143">
        <v>1.2E-2</v>
      </c>
      <c r="S143">
        <v>0.56799999999999995</v>
      </c>
      <c r="T143">
        <v>12082.960999999999</v>
      </c>
      <c r="U143">
        <v>49052019</v>
      </c>
      <c r="W143">
        <f>T143-(P143*R144)</f>
        <v>945.58100000000013</v>
      </c>
    </row>
    <row r="144" spans="1:23" x14ac:dyDescent="0.2">
      <c r="O144" t="s">
        <v>195</v>
      </c>
      <c r="P144">
        <v>12467</v>
      </c>
      <c r="Q144">
        <v>5.1999999999999998E-2</v>
      </c>
      <c r="R144">
        <v>5.0999999999999997E-2</v>
      </c>
      <c r="S144">
        <v>9.0999999999999998E-2</v>
      </c>
      <c r="T144">
        <v>647.23199999999997</v>
      </c>
      <c r="U144">
        <v>2821186</v>
      </c>
    </row>
    <row r="145" spans="1:25" x14ac:dyDescent="0.2">
      <c r="N145" t="s">
        <v>199</v>
      </c>
      <c r="W145" s="4">
        <f>AVERAGE(W129:W141)</f>
        <v>1282.4531428571424</v>
      </c>
    </row>
    <row r="147" spans="1:25" x14ac:dyDescent="0.2">
      <c r="A147" s="36" t="s">
        <v>214</v>
      </c>
      <c r="B147" s="7" t="s">
        <v>194</v>
      </c>
      <c r="N147" s="36" t="s">
        <v>214</v>
      </c>
      <c r="O147" s="7" t="s">
        <v>194</v>
      </c>
    </row>
    <row r="148" spans="1:25" x14ac:dyDescent="0.2">
      <c r="A148" s="2" t="s">
        <v>68</v>
      </c>
      <c r="B148" t="s">
        <v>198</v>
      </c>
      <c r="C148">
        <v>287740</v>
      </c>
      <c r="D148">
        <v>6.4000000000000001E-2</v>
      </c>
      <c r="E148">
        <v>7.0000000000000001E-3</v>
      </c>
      <c r="F148">
        <v>0.27600000000000002</v>
      </c>
      <c r="G148">
        <v>18299.335999999999</v>
      </c>
      <c r="H148">
        <v>63452721</v>
      </c>
      <c r="J148">
        <f>G148-(C148*E149)</f>
        <v>14270.975999999999</v>
      </c>
      <c r="N148" s="2" t="s">
        <v>35</v>
      </c>
      <c r="O148" t="s">
        <v>198</v>
      </c>
      <c r="P148">
        <v>287740</v>
      </c>
      <c r="Q148">
        <v>8.5999999999999993E-2</v>
      </c>
      <c r="R148">
        <v>1.2E-2</v>
      </c>
      <c r="S148">
        <v>0.59399999999999997</v>
      </c>
      <c r="T148">
        <v>24634.293000000001</v>
      </c>
      <c r="U148">
        <v>60387327</v>
      </c>
      <c r="W148">
        <f>T148-(P148*Q149)</f>
        <v>10535.033000000001</v>
      </c>
    </row>
    <row r="149" spans="1:25" x14ac:dyDescent="0.2">
      <c r="B149" t="s">
        <v>195</v>
      </c>
      <c r="C149">
        <v>3314</v>
      </c>
      <c r="D149">
        <v>3.4000000000000002E-2</v>
      </c>
      <c r="E149">
        <v>1.4E-2</v>
      </c>
      <c r="F149">
        <v>5.3999999999999999E-2</v>
      </c>
      <c r="G149">
        <v>112.1</v>
      </c>
      <c r="H149">
        <v>781785</v>
      </c>
      <c r="O149" t="s">
        <v>195</v>
      </c>
      <c r="P149">
        <v>2953</v>
      </c>
      <c r="Q149">
        <v>4.9000000000000002E-2</v>
      </c>
      <c r="R149">
        <v>2.9000000000000001E-2</v>
      </c>
      <c r="S149">
        <v>0.121</v>
      </c>
      <c r="T149">
        <f>Q149*P149</f>
        <v>144.697</v>
      </c>
      <c r="U149">
        <v>640502</v>
      </c>
    </row>
    <row r="150" spans="1:25" x14ac:dyDescent="0.2">
      <c r="A150" t="s">
        <v>69</v>
      </c>
      <c r="B150" t="s">
        <v>198</v>
      </c>
      <c r="C150">
        <v>232802</v>
      </c>
      <c r="D150">
        <v>0.30599999999999999</v>
      </c>
      <c r="E150">
        <v>0.03</v>
      </c>
      <c r="F150">
        <v>0.81499999999999995</v>
      </c>
      <c r="G150">
        <v>71135.433000000005</v>
      </c>
      <c r="H150">
        <v>29638942</v>
      </c>
      <c r="J150">
        <f>G150-(C150*D151)</f>
        <v>16892.567000000003</v>
      </c>
      <c r="N150" t="s">
        <v>23</v>
      </c>
      <c r="O150" t="s">
        <v>198</v>
      </c>
      <c r="P150">
        <v>232802</v>
      </c>
      <c r="Q150">
        <v>0.11</v>
      </c>
      <c r="R150">
        <v>1.4E-2</v>
      </c>
      <c r="S150">
        <v>0.70799999999999996</v>
      </c>
      <c r="T150">
        <v>25658.695</v>
      </c>
      <c r="U150">
        <v>46419200</v>
      </c>
      <c r="W150">
        <f>T150-(P150*Q151)</f>
        <v>11457.772999999999</v>
      </c>
    </row>
    <row r="151" spans="1:25" x14ac:dyDescent="0.2">
      <c r="B151" t="s">
        <v>195</v>
      </c>
      <c r="C151">
        <v>19873</v>
      </c>
      <c r="D151">
        <v>0.23300000000000001</v>
      </c>
      <c r="E151">
        <v>0.192</v>
      </c>
      <c r="F151">
        <v>0.28299999999999997</v>
      </c>
      <c r="G151">
        <v>4631.0640000000003</v>
      </c>
      <c r="H151">
        <v>2964444</v>
      </c>
      <c r="O151" t="s">
        <v>195</v>
      </c>
      <c r="P151">
        <v>1220</v>
      </c>
      <c r="Q151">
        <v>6.0999999999999999E-2</v>
      </c>
      <c r="R151">
        <v>2.5999999999999999E-2</v>
      </c>
      <c r="S151">
        <v>0.08</v>
      </c>
      <c r="T151">
        <v>74.932000000000002</v>
      </c>
      <c r="U151">
        <v>270211</v>
      </c>
    </row>
    <row r="152" spans="1:25" x14ac:dyDescent="0.2">
      <c r="A152" t="s">
        <v>70</v>
      </c>
      <c r="B152" t="s">
        <v>198</v>
      </c>
      <c r="C152">
        <v>195560</v>
      </c>
      <c r="D152">
        <v>0.11799999999999999</v>
      </c>
      <c r="E152">
        <v>7.0000000000000001E-3</v>
      </c>
      <c r="F152">
        <v>0.6</v>
      </c>
      <c r="G152">
        <v>23006.021000000001</v>
      </c>
      <c r="H152">
        <v>38431454</v>
      </c>
      <c r="J152">
        <f>G152-(C152*D153)</f>
        <v>15965.861000000001</v>
      </c>
      <c r="N152" t="s">
        <v>19</v>
      </c>
      <c r="O152" t="s">
        <v>198</v>
      </c>
      <c r="P152">
        <v>328610</v>
      </c>
      <c r="Q152">
        <v>0.154</v>
      </c>
      <c r="R152">
        <v>1.2E-2</v>
      </c>
      <c r="S152">
        <v>2.7080000000000002</v>
      </c>
      <c r="T152">
        <v>50659.482000000004</v>
      </c>
      <c r="U152">
        <v>59774097</v>
      </c>
      <c r="W152">
        <f>T152-(P152*Q153)</f>
        <v>18784.312000000002</v>
      </c>
    </row>
    <row r="153" spans="1:25" x14ac:dyDescent="0.2">
      <c r="B153" t="s">
        <v>195</v>
      </c>
      <c r="C153">
        <v>2912</v>
      </c>
      <c r="D153">
        <v>3.5999999999999997E-2</v>
      </c>
      <c r="E153">
        <v>2.5999999999999999E-2</v>
      </c>
      <c r="F153">
        <v>6.6000000000000003E-2</v>
      </c>
      <c r="G153">
        <v>105.782</v>
      </c>
      <c r="H153">
        <v>683011</v>
      </c>
      <c r="O153" t="s">
        <v>195</v>
      </c>
      <c r="P153">
        <v>262</v>
      </c>
      <c r="Q153">
        <v>9.7000000000000003E-2</v>
      </c>
      <c r="R153">
        <v>7.8E-2</v>
      </c>
      <c r="S153">
        <v>0.126</v>
      </c>
      <c r="T153">
        <v>25.375</v>
      </c>
      <c r="U153">
        <v>53468</v>
      </c>
    </row>
    <row r="154" spans="1:25" x14ac:dyDescent="0.2">
      <c r="A154" t="s">
        <v>71</v>
      </c>
      <c r="B154" t="s">
        <v>198</v>
      </c>
      <c r="C154">
        <v>192353</v>
      </c>
      <c r="D154">
        <v>0.26</v>
      </c>
      <c r="E154">
        <v>3.5000000000000003E-2</v>
      </c>
      <c r="F154">
        <v>1.5609999999999999</v>
      </c>
      <c r="G154">
        <v>50104.874000000003</v>
      </c>
      <c r="H154">
        <v>27216838</v>
      </c>
      <c r="J154">
        <f>G154-(C154*D155)</f>
        <v>12788.392</v>
      </c>
      <c r="N154" t="s">
        <v>56</v>
      </c>
      <c r="O154" t="s">
        <v>198</v>
      </c>
      <c r="P154">
        <v>192353</v>
      </c>
      <c r="Q154">
        <v>7.0000000000000007E-2</v>
      </c>
      <c r="R154">
        <v>1.7000000000000001E-2</v>
      </c>
      <c r="S154">
        <v>0.50900000000000001</v>
      </c>
      <c r="T154">
        <v>13527.183000000001</v>
      </c>
      <c r="U154">
        <v>41807570</v>
      </c>
      <c r="W154">
        <f>T154-(P154*Q155)</f>
        <v>4101.8860000000004</v>
      </c>
    </row>
    <row r="155" spans="1:25" x14ac:dyDescent="0.2">
      <c r="B155" t="s">
        <v>195</v>
      </c>
      <c r="C155">
        <v>16108</v>
      </c>
      <c r="D155">
        <v>0.19400000000000001</v>
      </c>
      <c r="E155">
        <v>0.13500000000000001</v>
      </c>
      <c r="F155">
        <v>0.28599999999999998</v>
      </c>
      <c r="G155">
        <v>3284.895</v>
      </c>
      <c r="H155">
        <v>2572107</v>
      </c>
      <c r="O155" t="s">
        <v>195</v>
      </c>
      <c r="P155">
        <v>9075</v>
      </c>
      <c r="Q155">
        <v>4.9000000000000002E-2</v>
      </c>
      <c r="R155">
        <v>2.5000000000000001E-2</v>
      </c>
      <c r="S155">
        <v>8.7999999999999995E-2</v>
      </c>
      <c r="T155">
        <v>441.13099999999997</v>
      </c>
      <c r="U155">
        <v>2069510</v>
      </c>
    </row>
    <row r="156" spans="1:25" x14ac:dyDescent="0.2">
      <c r="A156" t="s">
        <v>64</v>
      </c>
      <c r="B156" t="s">
        <v>198</v>
      </c>
      <c r="C156">
        <v>266461</v>
      </c>
      <c r="D156">
        <v>7.9000000000000001E-2</v>
      </c>
      <c r="E156">
        <v>1.2E-2</v>
      </c>
      <c r="F156">
        <v>0.35299999999999998</v>
      </c>
      <c r="G156">
        <f>C156*D156</f>
        <v>21050.419000000002</v>
      </c>
      <c r="H156">
        <v>23743122</v>
      </c>
      <c r="J156">
        <f>G156-(C156*E157)</f>
        <v>14388.894</v>
      </c>
      <c r="N156" t="s">
        <v>18</v>
      </c>
      <c r="O156" t="s">
        <v>198</v>
      </c>
      <c r="P156">
        <v>266461</v>
      </c>
      <c r="Q156">
        <v>7.6999999999999999E-2</v>
      </c>
      <c r="R156">
        <v>1.4E-2</v>
      </c>
      <c r="S156">
        <v>0.82699999999999996</v>
      </c>
      <c r="T156">
        <v>20646.115000000002</v>
      </c>
      <c r="U156">
        <v>57006941</v>
      </c>
      <c r="W156">
        <f>T156-(P156*R157)</f>
        <v>11586.441000000001</v>
      </c>
    </row>
    <row r="157" spans="1:25" x14ac:dyDescent="0.2">
      <c r="B157" t="s">
        <v>195</v>
      </c>
      <c r="C157">
        <v>4171</v>
      </c>
      <c r="D157">
        <v>5.6000000000000001E-2</v>
      </c>
      <c r="E157">
        <v>2.5000000000000001E-2</v>
      </c>
      <c r="F157">
        <v>8.5999999999999993E-2</v>
      </c>
      <c r="G157">
        <v>232.50399999999999</v>
      </c>
      <c r="H157">
        <v>935546</v>
      </c>
      <c r="O157" t="s">
        <v>195</v>
      </c>
      <c r="P157">
        <v>7418</v>
      </c>
      <c r="Q157">
        <v>6.5000000000000002E-2</v>
      </c>
      <c r="R157">
        <v>3.4000000000000002E-2</v>
      </c>
      <c r="S157">
        <v>0.16600000000000001</v>
      </c>
      <c r="T157">
        <v>478.59100000000001</v>
      </c>
      <c r="U157">
        <v>1631156</v>
      </c>
    </row>
    <row r="158" spans="1:25" x14ac:dyDescent="0.2">
      <c r="A158" t="s">
        <v>193</v>
      </c>
      <c r="B158" t="s">
        <v>198</v>
      </c>
      <c r="C158">
        <v>259956</v>
      </c>
      <c r="D158">
        <v>6.8000000000000005E-2</v>
      </c>
      <c r="E158">
        <v>1.4E-2</v>
      </c>
      <c r="F158">
        <v>0.29799999999999999</v>
      </c>
      <c r="G158">
        <f>C158*D158</f>
        <v>17677.008000000002</v>
      </c>
      <c r="H158">
        <v>23743122</v>
      </c>
      <c r="J158">
        <f>G158-(C158*E159)</f>
        <v>14817.492000000002</v>
      </c>
      <c r="K158" s="6"/>
      <c r="N158" t="s">
        <v>193</v>
      </c>
      <c r="O158" t="s">
        <v>198</v>
      </c>
      <c r="P158">
        <v>259956</v>
      </c>
      <c r="Q158">
        <v>6.5000000000000002E-2</v>
      </c>
      <c r="R158">
        <v>1.2999999999999999E-2</v>
      </c>
      <c r="S158">
        <v>0.79800000000000004</v>
      </c>
      <c r="T158">
        <f>P158*Q158</f>
        <v>16897.14</v>
      </c>
      <c r="U158">
        <v>49667233</v>
      </c>
      <c r="W158">
        <f>T158-(P158*R159)</f>
        <v>9878.3279999999995</v>
      </c>
      <c r="X158" s="6"/>
      <c r="Y158" s="6"/>
    </row>
    <row r="159" spans="1:25" x14ac:dyDescent="0.2">
      <c r="B159" t="s">
        <v>195</v>
      </c>
      <c r="C159">
        <v>3348</v>
      </c>
      <c r="D159">
        <v>4.2999999999999997E-2</v>
      </c>
      <c r="E159">
        <v>1.0999999999999999E-2</v>
      </c>
      <c r="F159">
        <v>9.1999999999999998E-2</v>
      </c>
      <c r="G159">
        <f>C159*D159</f>
        <v>143.964</v>
      </c>
      <c r="H159">
        <v>882237</v>
      </c>
      <c r="O159" t="s">
        <v>195</v>
      </c>
      <c r="P159">
        <v>5643</v>
      </c>
      <c r="Q159">
        <v>4.4999999999999998E-2</v>
      </c>
      <c r="R159">
        <v>2.7E-2</v>
      </c>
      <c r="S159">
        <v>0.186</v>
      </c>
      <c r="T159">
        <f>P159*Q159</f>
        <v>253.935</v>
      </c>
      <c r="U159">
        <v>1511623</v>
      </c>
    </row>
    <row r="160" spans="1:25" x14ac:dyDescent="0.2">
      <c r="A160" t="s">
        <v>199</v>
      </c>
      <c r="J160" s="3">
        <f>AVERAGE(J148:J156)</f>
        <v>14861.338</v>
      </c>
      <c r="N160" t="s">
        <v>199</v>
      </c>
      <c r="W160" s="3">
        <f>AVERAGE(W148:W156)</f>
        <v>11293.089</v>
      </c>
    </row>
    <row r="161" spans="1:23" x14ac:dyDescent="0.2">
      <c r="J161" s="3"/>
      <c r="W161" s="3"/>
    </row>
    <row r="162" spans="1:23" x14ac:dyDescent="0.2">
      <c r="A162" s="36" t="s">
        <v>215</v>
      </c>
      <c r="B162" s="7" t="s">
        <v>194</v>
      </c>
      <c r="N162" s="36" t="s">
        <v>215</v>
      </c>
      <c r="O162" s="7" t="s">
        <v>194</v>
      </c>
    </row>
    <row r="163" spans="1:23" x14ac:dyDescent="0.2">
      <c r="A163" s="2" t="s">
        <v>68</v>
      </c>
      <c r="B163" t="s">
        <v>198</v>
      </c>
      <c r="C163">
        <v>89354</v>
      </c>
      <c r="D163">
        <v>4.1000000000000002E-2</v>
      </c>
      <c r="E163">
        <v>0.01</v>
      </c>
      <c r="F163">
        <v>0.63600000000000001</v>
      </c>
      <c r="G163">
        <v>3665.1149999999998</v>
      </c>
      <c r="H163">
        <v>20748489</v>
      </c>
      <c r="J163">
        <f>G163-(C163*E164)</f>
        <v>1967.3889999999999</v>
      </c>
      <c r="N163" s="2" t="s">
        <v>35</v>
      </c>
      <c r="O163" t="s">
        <v>198</v>
      </c>
      <c r="P163">
        <v>89354</v>
      </c>
      <c r="Q163">
        <v>5.3999999999999999E-2</v>
      </c>
      <c r="R163">
        <v>1.2E-2</v>
      </c>
      <c r="S163">
        <v>0.219</v>
      </c>
      <c r="T163">
        <v>4802.1559999999999</v>
      </c>
      <c r="U163">
        <v>20143650</v>
      </c>
      <c r="W163">
        <f>T163-(P163*Q164)</f>
        <v>602.51800000000003</v>
      </c>
    </row>
    <row r="164" spans="1:23" x14ac:dyDescent="0.2">
      <c r="B164" t="s">
        <v>195</v>
      </c>
      <c r="C164">
        <v>4385</v>
      </c>
      <c r="D164">
        <v>2.5999999999999999E-2</v>
      </c>
      <c r="E164">
        <v>1.9E-2</v>
      </c>
      <c r="F164">
        <v>4.2999999999999997E-2</v>
      </c>
      <c r="G164">
        <v>114.747</v>
      </c>
      <c r="H164">
        <v>1052810</v>
      </c>
      <c r="O164" t="s">
        <v>195</v>
      </c>
      <c r="P164">
        <v>6844</v>
      </c>
      <c r="Q164">
        <v>4.7E-2</v>
      </c>
      <c r="R164">
        <v>2.8000000000000001E-2</v>
      </c>
      <c r="S164">
        <v>0.121</v>
      </c>
      <c r="T164">
        <v>320.745</v>
      </c>
      <c r="U164">
        <v>1567174</v>
      </c>
    </row>
    <row r="165" spans="1:23" x14ac:dyDescent="0.2">
      <c r="A165" t="s">
        <v>72</v>
      </c>
      <c r="B165" t="s">
        <v>198</v>
      </c>
      <c r="C165">
        <v>244119</v>
      </c>
      <c r="D165">
        <v>0.112</v>
      </c>
      <c r="E165">
        <v>2.5000000000000001E-2</v>
      </c>
      <c r="F165">
        <v>1.1759999999999999</v>
      </c>
      <c r="G165">
        <v>27451.438999999998</v>
      </c>
      <c r="H165">
        <v>48258177</v>
      </c>
      <c r="J165">
        <f>G165-(C165*E166)</f>
        <v>10118.990000000002</v>
      </c>
      <c r="N165" t="s">
        <v>23</v>
      </c>
      <c r="O165" t="s">
        <v>198</v>
      </c>
      <c r="P165">
        <v>244119</v>
      </c>
      <c r="Q165">
        <v>7.4999999999999997E-2</v>
      </c>
      <c r="R165">
        <v>2.1000000000000001E-2</v>
      </c>
      <c r="S165">
        <v>0.42</v>
      </c>
      <c r="T165">
        <v>18203.143</v>
      </c>
      <c r="U165">
        <v>52462328</v>
      </c>
      <c r="W165">
        <f>T165-(P165*Q166)</f>
        <v>2579.527</v>
      </c>
    </row>
    <row r="166" spans="1:23" x14ac:dyDescent="0.2">
      <c r="B166" t="s">
        <v>195</v>
      </c>
      <c r="C166">
        <v>51503</v>
      </c>
      <c r="D166">
        <v>9.2999999999999999E-2</v>
      </c>
      <c r="E166">
        <v>7.0999999999999994E-2</v>
      </c>
      <c r="F166">
        <v>0.216</v>
      </c>
      <c r="G166">
        <v>3612.5990000000002</v>
      </c>
      <c r="H166">
        <v>11179076</v>
      </c>
      <c r="O166" t="s">
        <v>195</v>
      </c>
      <c r="P166">
        <v>13270</v>
      </c>
      <c r="Q166">
        <v>6.4000000000000001E-2</v>
      </c>
      <c r="R166">
        <v>5.0999999999999997E-2</v>
      </c>
      <c r="S166">
        <v>0.16600000000000001</v>
      </c>
      <c r="T166">
        <v>854.79499999999996</v>
      </c>
      <c r="U166">
        <v>2918222</v>
      </c>
    </row>
    <row r="167" spans="1:23" x14ac:dyDescent="0.2">
      <c r="A167" t="s">
        <v>70</v>
      </c>
      <c r="B167" t="s">
        <v>198</v>
      </c>
      <c r="C167">
        <v>250076</v>
      </c>
      <c r="D167">
        <v>0.23699999999999999</v>
      </c>
      <c r="E167">
        <v>2.5000000000000001E-2</v>
      </c>
      <c r="F167">
        <v>0.88800000000000001</v>
      </c>
      <c r="G167">
        <v>59364.341</v>
      </c>
      <c r="H167">
        <v>37569645</v>
      </c>
      <c r="J167">
        <f>G167-(C167*D168)</f>
        <v>8848.9889999999941</v>
      </c>
      <c r="N167" t="s">
        <v>19</v>
      </c>
      <c r="O167" t="s">
        <v>198</v>
      </c>
      <c r="P167">
        <v>250076</v>
      </c>
      <c r="Q167">
        <v>9.9000000000000005E-2</v>
      </c>
      <c r="R167">
        <v>1.9E-2</v>
      </c>
      <c r="S167">
        <v>0.56100000000000005</v>
      </c>
      <c r="T167">
        <v>24767.315999999999</v>
      </c>
      <c r="U167">
        <v>50821332</v>
      </c>
      <c r="W167">
        <f>T167-(P167*Q168)</f>
        <v>1010.0959999999977</v>
      </c>
    </row>
    <row r="168" spans="1:23" x14ac:dyDescent="0.2">
      <c r="B168" t="s">
        <v>195</v>
      </c>
      <c r="C168">
        <v>164383</v>
      </c>
      <c r="D168">
        <v>0.20200000000000001</v>
      </c>
      <c r="E168">
        <v>0.11700000000000001</v>
      </c>
      <c r="F168">
        <v>0.377</v>
      </c>
      <c r="G168">
        <f>D168*C168</f>
        <v>33205.366000000002</v>
      </c>
      <c r="H168">
        <v>26569593</v>
      </c>
      <c r="O168" t="s">
        <v>195</v>
      </c>
      <c r="P168">
        <v>38941</v>
      </c>
      <c r="Q168">
        <v>9.5000000000000001E-2</v>
      </c>
      <c r="R168">
        <v>5.1999999999999998E-2</v>
      </c>
      <c r="S168">
        <v>0.56100000000000005</v>
      </c>
      <c r="T168">
        <v>3702.607</v>
      </c>
      <c r="U168">
        <v>7982804</v>
      </c>
    </row>
    <row r="169" spans="1:23" x14ac:dyDescent="0.2">
      <c r="A169" t="s">
        <v>73</v>
      </c>
      <c r="B169" t="s">
        <v>198</v>
      </c>
      <c r="C169">
        <v>128466</v>
      </c>
      <c r="D169">
        <v>8.6999999999999994E-2</v>
      </c>
      <c r="E169">
        <v>1.4E-2</v>
      </c>
      <c r="F169">
        <v>0.57399999999999995</v>
      </c>
      <c r="G169">
        <v>11175.808999999999</v>
      </c>
      <c r="H169">
        <v>26851638</v>
      </c>
      <c r="J169">
        <f>G169-(C169*E170)</f>
        <v>1155.4609999999993</v>
      </c>
      <c r="N169" t="s">
        <v>56</v>
      </c>
      <c r="O169" t="s">
        <v>198</v>
      </c>
      <c r="P169">
        <v>128466</v>
      </c>
      <c r="Q169">
        <v>6.8000000000000005E-2</v>
      </c>
      <c r="R169">
        <v>1.4E-2</v>
      </c>
      <c r="S169">
        <v>0.41099999999999998</v>
      </c>
      <c r="T169">
        <v>8751.3130000000001</v>
      </c>
      <c r="U169">
        <v>28022552</v>
      </c>
      <c r="W169">
        <f>T169-(P169*R170)</f>
        <v>3484.2070000000003</v>
      </c>
    </row>
    <row r="170" spans="1:23" x14ac:dyDescent="0.2">
      <c r="B170" t="s">
        <v>195</v>
      </c>
      <c r="C170">
        <v>2982</v>
      </c>
      <c r="D170">
        <v>9.7000000000000003E-2</v>
      </c>
      <c r="E170">
        <v>7.8E-2</v>
      </c>
      <c r="F170">
        <v>0.11899999999999999</v>
      </c>
      <c r="G170">
        <v>288.19400000000002</v>
      </c>
      <c r="H170">
        <v>608788</v>
      </c>
      <c r="O170" t="s">
        <v>195</v>
      </c>
      <c r="P170">
        <v>3670</v>
      </c>
      <c r="Q170">
        <v>0.06</v>
      </c>
      <c r="R170">
        <v>4.1000000000000002E-2</v>
      </c>
      <c r="S170">
        <v>0.10100000000000001</v>
      </c>
      <c r="T170">
        <v>221.709</v>
      </c>
      <c r="U170">
        <v>814453</v>
      </c>
    </row>
    <row r="171" spans="1:23" x14ac:dyDescent="0.2">
      <c r="A171" t="s">
        <v>74</v>
      </c>
      <c r="B171" t="s">
        <v>198</v>
      </c>
      <c r="C171">
        <v>153539</v>
      </c>
      <c r="D171">
        <v>0.128</v>
      </c>
      <c r="E171">
        <v>2.1000000000000001E-2</v>
      </c>
      <c r="F171">
        <v>0.99199999999999999</v>
      </c>
      <c r="G171">
        <v>19632.169999999998</v>
      </c>
      <c r="H171">
        <v>29252972</v>
      </c>
      <c r="J171">
        <f>G171-(C171*D172)</f>
        <v>4431.8089999999975</v>
      </c>
      <c r="N171" t="s">
        <v>58</v>
      </c>
      <c r="O171" t="s">
        <v>198</v>
      </c>
      <c r="P171">
        <v>153539</v>
      </c>
      <c r="Q171">
        <v>5.7000000000000002E-2</v>
      </c>
      <c r="R171">
        <v>7.0000000000000001E-3</v>
      </c>
      <c r="S171">
        <v>0.22500000000000001</v>
      </c>
      <c r="T171">
        <v>8796.6749999999993</v>
      </c>
      <c r="U171">
        <v>34332725</v>
      </c>
      <c r="W171">
        <f>T171-(P171*Q172)</f>
        <v>2040.9589999999998</v>
      </c>
    </row>
    <row r="172" spans="1:23" x14ac:dyDescent="0.2">
      <c r="B172" t="s">
        <v>195</v>
      </c>
      <c r="C172">
        <v>2987</v>
      </c>
      <c r="D172">
        <v>9.9000000000000005E-2</v>
      </c>
      <c r="E172">
        <v>6.6000000000000003E-2</v>
      </c>
      <c r="F172">
        <v>0.13900000000000001</v>
      </c>
      <c r="G172">
        <v>296.935</v>
      </c>
      <c r="H172">
        <v>606054</v>
      </c>
      <c r="O172" t="s">
        <v>195</v>
      </c>
      <c r="P172">
        <v>4929</v>
      </c>
      <c r="Q172">
        <v>4.3999999999999997E-2</v>
      </c>
      <c r="R172">
        <v>2.5000000000000001E-2</v>
      </c>
      <c r="S172">
        <v>9.2999999999999999E-2</v>
      </c>
      <c r="T172">
        <v>216.62299999999999</v>
      </c>
      <c r="U172">
        <v>1136017</v>
      </c>
    </row>
    <row r="173" spans="1:23" x14ac:dyDescent="0.2">
      <c r="A173" t="s">
        <v>75</v>
      </c>
      <c r="B173" t="s">
        <v>198</v>
      </c>
      <c r="C173">
        <v>186097</v>
      </c>
      <c r="D173">
        <v>0.16300000000000001</v>
      </c>
      <c r="E173">
        <v>3.2000000000000001E-2</v>
      </c>
      <c r="F173">
        <v>0.6</v>
      </c>
      <c r="G173">
        <v>30252.514999999999</v>
      </c>
      <c r="H173">
        <v>32898884</v>
      </c>
      <c r="J173">
        <f>G173-(C173*D174)</f>
        <v>5687.7109999999993</v>
      </c>
      <c r="N173" t="s">
        <v>20</v>
      </c>
      <c r="O173" t="s">
        <v>198</v>
      </c>
      <c r="P173">
        <v>186097</v>
      </c>
      <c r="Q173">
        <v>7.4999999999999997E-2</v>
      </c>
      <c r="R173">
        <v>2.1000000000000001E-2</v>
      </c>
      <c r="S173">
        <v>0.53100000000000003</v>
      </c>
      <c r="T173">
        <v>13976.416999999999</v>
      </c>
      <c r="U173">
        <v>39948565</v>
      </c>
      <c r="W173">
        <f>T173-(P173*Q174)</f>
        <v>949.62699999999859</v>
      </c>
    </row>
    <row r="174" spans="1:23" x14ac:dyDescent="0.2">
      <c r="B174" t="s">
        <v>195</v>
      </c>
      <c r="C174">
        <v>15207</v>
      </c>
      <c r="D174">
        <v>0.13200000000000001</v>
      </c>
      <c r="E174">
        <v>0.06</v>
      </c>
      <c r="F174">
        <v>0.18099999999999999</v>
      </c>
      <c r="G174">
        <f>D174*C174</f>
        <v>2007.3240000000001</v>
      </c>
      <c r="H174">
        <v>2996417</v>
      </c>
      <c r="O174" t="s">
        <v>195</v>
      </c>
      <c r="P174">
        <v>29342</v>
      </c>
      <c r="Q174">
        <v>7.0000000000000007E-2</v>
      </c>
      <c r="R174">
        <v>4.1000000000000002E-2</v>
      </c>
      <c r="S174">
        <v>0.13900000000000001</v>
      </c>
      <c r="T174">
        <v>2053.875</v>
      </c>
      <c r="U174">
        <v>6369442</v>
      </c>
    </row>
    <row r="175" spans="1:23" x14ac:dyDescent="0.2">
      <c r="A175" t="s">
        <v>76</v>
      </c>
      <c r="B175" t="s">
        <v>198</v>
      </c>
      <c r="C175">
        <v>115178</v>
      </c>
      <c r="D175">
        <v>5.8000000000000003E-2</v>
      </c>
      <c r="E175">
        <v>0.01</v>
      </c>
      <c r="F175">
        <v>0.621</v>
      </c>
      <c r="G175">
        <v>6701.4780000000001</v>
      </c>
      <c r="H175">
        <v>25790069</v>
      </c>
      <c r="J175">
        <f>G175-(C175*E176)</f>
        <v>4513.0959999999995</v>
      </c>
      <c r="N175" t="s">
        <v>29</v>
      </c>
      <c r="O175" t="s">
        <v>198</v>
      </c>
      <c r="P175">
        <v>115178</v>
      </c>
      <c r="Q175">
        <v>7.2999999999999995E-2</v>
      </c>
      <c r="R175">
        <v>1.6E-2</v>
      </c>
      <c r="S175">
        <v>0.41499999999999998</v>
      </c>
      <c r="T175">
        <v>8425.9230000000007</v>
      </c>
      <c r="U175">
        <v>24843462</v>
      </c>
      <c r="W175">
        <f>T175-(P175*Q176)</f>
        <v>363.46299999999974</v>
      </c>
    </row>
    <row r="176" spans="1:23" x14ac:dyDescent="0.2">
      <c r="B176" t="s">
        <v>195</v>
      </c>
      <c r="C176">
        <v>15787</v>
      </c>
      <c r="D176">
        <v>3.5999999999999997E-2</v>
      </c>
      <c r="E176">
        <v>1.9E-2</v>
      </c>
      <c r="F176">
        <v>0.11</v>
      </c>
      <c r="G176">
        <v>564.4</v>
      </c>
      <c r="H176">
        <v>3707886</v>
      </c>
      <c r="O176" t="s">
        <v>195</v>
      </c>
      <c r="P176">
        <v>20923</v>
      </c>
      <c r="Q176">
        <v>7.0000000000000007E-2</v>
      </c>
      <c r="R176">
        <v>4.7E-2</v>
      </c>
      <c r="S176">
        <v>0.16400000000000001</v>
      </c>
      <c r="T176">
        <v>1465.7439999999999</v>
      </c>
      <c r="U176">
        <v>4541743</v>
      </c>
    </row>
    <row r="177" spans="1:23" x14ac:dyDescent="0.2">
      <c r="A177" t="s">
        <v>77</v>
      </c>
      <c r="B177" t="s">
        <v>198</v>
      </c>
      <c r="C177">
        <v>210094</v>
      </c>
      <c r="D177">
        <v>0.13600000000000001</v>
      </c>
      <c r="E177">
        <v>1.4E-2</v>
      </c>
      <c r="F177">
        <v>0.76300000000000001</v>
      </c>
      <c r="G177">
        <v>28669.508000000002</v>
      </c>
      <c r="H177">
        <v>39328628</v>
      </c>
      <c r="J177">
        <f>G177-(C177*D178)</f>
        <v>4298.6039999999994</v>
      </c>
      <c r="N177" t="s">
        <v>77</v>
      </c>
      <c r="O177" t="s">
        <v>198</v>
      </c>
      <c r="P177">
        <v>210094</v>
      </c>
      <c r="Q177">
        <v>7.5999999999999998E-2</v>
      </c>
      <c r="R177">
        <v>1.6E-2</v>
      </c>
      <c r="S177">
        <v>0.56100000000000005</v>
      </c>
      <c r="T177">
        <v>15998.925999999999</v>
      </c>
      <c r="U177">
        <v>45004573</v>
      </c>
      <c r="W177">
        <f>T177-(P177*Q178)</f>
        <v>1922.6279999999988</v>
      </c>
    </row>
    <row r="178" spans="1:23" x14ac:dyDescent="0.2">
      <c r="B178" t="s">
        <v>195</v>
      </c>
      <c r="C178">
        <v>18929</v>
      </c>
      <c r="D178">
        <v>0.11600000000000001</v>
      </c>
      <c r="E178">
        <v>7.5999999999999998E-2</v>
      </c>
      <c r="F178">
        <v>1.2929999999999999</v>
      </c>
      <c r="G178">
        <v>2194.1570000000002</v>
      </c>
      <c r="H178">
        <v>3704626</v>
      </c>
      <c r="O178" t="s">
        <v>195</v>
      </c>
      <c r="P178">
        <v>10271</v>
      </c>
      <c r="Q178">
        <v>6.7000000000000004E-2</v>
      </c>
      <c r="R178">
        <v>5.0999999999999997E-2</v>
      </c>
      <c r="S178">
        <v>0.114</v>
      </c>
      <c r="T178">
        <v>692.81</v>
      </c>
      <c r="U178">
        <v>2242574</v>
      </c>
    </row>
    <row r="179" spans="1:23" x14ac:dyDescent="0.2">
      <c r="A179" t="s">
        <v>78</v>
      </c>
      <c r="B179" t="s">
        <v>198</v>
      </c>
      <c r="C179">
        <v>153971</v>
      </c>
      <c r="D179">
        <v>4.9000000000000002E-2</v>
      </c>
      <c r="E179">
        <v>5.0000000000000001E-3</v>
      </c>
      <c r="F179">
        <v>0.17399999999999999</v>
      </c>
      <c r="G179">
        <v>7564.4859999999999</v>
      </c>
      <c r="H179">
        <v>35084899</v>
      </c>
      <c r="J179">
        <f>G179-(C179*D180)</f>
        <v>3253.2979999999998</v>
      </c>
      <c r="N179" t="s">
        <v>33</v>
      </c>
      <c r="O179" t="s">
        <v>198</v>
      </c>
      <c r="P179">
        <v>153971</v>
      </c>
      <c r="Q179">
        <v>3.1E-2</v>
      </c>
      <c r="R179">
        <v>0.01</v>
      </c>
      <c r="S179">
        <v>0.17599999999999999</v>
      </c>
      <c r="T179">
        <v>4717.5590000000002</v>
      </c>
      <c r="U179">
        <v>36592605</v>
      </c>
      <c r="W179">
        <f>T179-(P179*Q180)</f>
        <v>98.429000000000087</v>
      </c>
    </row>
    <row r="180" spans="1:23" x14ac:dyDescent="0.2">
      <c r="B180" t="s">
        <v>195</v>
      </c>
      <c r="C180">
        <v>15548</v>
      </c>
      <c r="D180">
        <v>2.8000000000000001E-2</v>
      </c>
      <c r="E180">
        <v>0.01</v>
      </c>
      <c r="F180">
        <v>0.10299999999999999</v>
      </c>
      <c r="G180">
        <v>441.08100000000002</v>
      </c>
      <c r="H180">
        <v>3714443</v>
      </c>
      <c r="O180" t="s">
        <v>195</v>
      </c>
      <c r="P180">
        <v>24066</v>
      </c>
      <c r="Q180">
        <v>0.03</v>
      </c>
      <c r="R180">
        <v>2.3E-2</v>
      </c>
      <c r="S180">
        <v>0.08</v>
      </c>
      <c r="T180">
        <v>722.524</v>
      </c>
      <c r="U180">
        <v>5727280</v>
      </c>
    </row>
    <row r="181" spans="1:23" x14ac:dyDescent="0.2">
      <c r="A181" t="s">
        <v>199</v>
      </c>
      <c r="J181" s="4">
        <f>AVERAGE(J163:J179)</f>
        <v>4919.4829999999993</v>
      </c>
      <c r="N181" t="s">
        <v>199</v>
      </c>
      <c r="W181" s="4">
        <f>AVERAGE(W163:W179)</f>
        <v>1450.161555555555</v>
      </c>
    </row>
    <row r="183" spans="1:23" x14ac:dyDescent="0.2">
      <c r="A183" s="36" t="s">
        <v>216</v>
      </c>
      <c r="B183" s="7" t="s">
        <v>194</v>
      </c>
      <c r="N183" s="36" t="s">
        <v>216</v>
      </c>
      <c r="O183" s="7" t="s">
        <v>194</v>
      </c>
    </row>
    <row r="184" spans="1:23" x14ac:dyDescent="0.2">
      <c r="A184" s="2" t="s">
        <v>79</v>
      </c>
      <c r="B184" t="s">
        <v>198</v>
      </c>
      <c r="C184">
        <v>283479</v>
      </c>
      <c r="D184">
        <v>0.10100000000000001</v>
      </c>
      <c r="E184">
        <v>3.4000000000000002E-2</v>
      </c>
      <c r="F184">
        <v>0.57399999999999995</v>
      </c>
      <c r="G184">
        <v>28618.079000000002</v>
      </c>
      <c r="H184">
        <v>57315886</v>
      </c>
      <c r="J184">
        <f>G184-(C184*E185)</f>
        <v>7073.6750000000029</v>
      </c>
      <c r="N184" s="2" t="s">
        <v>60</v>
      </c>
      <c r="O184" t="s">
        <v>198</v>
      </c>
      <c r="P184">
        <v>283479</v>
      </c>
      <c r="Q184">
        <v>0.09</v>
      </c>
      <c r="R184">
        <v>1.7000000000000001E-2</v>
      </c>
      <c r="S184">
        <v>0.50900000000000001</v>
      </c>
      <c r="T184">
        <v>25580.314999999999</v>
      </c>
      <c r="U184">
        <v>58951850</v>
      </c>
      <c r="W184">
        <f>T184-(P184*R185)</f>
        <v>11689.843999999997</v>
      </c>
    </row>
    <row r="185" spans="1:23" x14ac:dyDescent="0.2">
      <c r="B185" t="s">
        <v>195</v>
      </c>
      <c r="C185">
        <v>38339</v>
      </c>
      <c r="D185">
        <v>9.6000000000000002E-2</v>
      </c>
      <c r="E185">
        <v>7.5999999999999998E-2</v>
      </c>
      <c r="F185">
        <v>0.42399999999999999</v>
      </c>
      <c r="G185">
        <v>3687.1309999999999</v>
      </c>
      <c r="H185">
        <v>7837706</v>
      </c>
      <c r="O185" t="s">
        <v>195</v>
      </c>
      <c r="P185">
        <v>12999</v>
      </c>
      <c r="Q185">
        <v>6.6000000000000003E-2</v>
      </c>
      <c r="R185">
        <v>4.9000000000000002E-2</v>
      </c>
      <c r="S185">
        <v>0.123</v>
      </c>
      <c r="T185">
        <v>853.52499999999998</v>
      </c>
      <c r="U185">
        <v>2850029</v>
      </c>
    </row>
    <row r="186" spans="1:23" x14ac:dyDescent="0.2">
      <c r="A186" t="s">
        <v>81</v>
      </c>
      <c r="B186" t="s">
        <v>198</v>
      </c>
      <c r="C186">
        <v>281097</v>
      </c>
      <c r="D186">
        <v>0.11600000000000001</v>
      </c>
      <c r="E186">
        <v>3.5000000000000003E-2</v>
      </c>
      <c r="F186">
        <v>0.35299999999999998</v>
      </c>
      <c r="G186">
        <v>32519.025000000001</v>
      </c>
      <c r="H186">
        <v>55026981</v>
      </c>
      <c r="J186">
        <f>G186-(C186*E187)</f>
        <v>9750.1680000000015</v>
      </c>
      <c r="N186" t="s">
        <v>35</v>
      </c>
      <c r="O186" t="s">
        <v>198</v>
      </c>
      <c r="P186">
        <v>281097</v>
      </c>
      <c r="Q186">
        <v>6.0999999999999999E-2</v>
      </c>
      <c r="R186">
        <v>8.9999999999999993E-3</v>
      </c>
      <c r="S186">
        <v>0.74399999999999999</v>
      </c>
      <c r="T186">
        <v>17024.002</v>
      </c>
      <c r="U186">
        <v>62496263</v>
      </c>
      <c r="W186">
        <f>T186-(P186*R187)</f>
        <v>8591.0920000000006</v>
      </c>
    </row>
    <row r="187" spans="1:23" x14ac:dyDescent="0.2">
      <c r="B187" t="s">
        <v>195</v>
      </c>
      <c r="C187">
        <v>44305</v>
      </c>
      <c r="D187">
        <v>0.105</v>
      </c>
      <c r="E187">
        <v>8.1000000000000003E-2</v>
      </c>
      <c r="F187">
        <v>0.152</v>
      </c>
      <c r="G187">
        <v>4665.4210000000003</v>
      </c>
      <c r="H187">
        <v>8874607</v>
      </c>
      <c r="O187" t="s">
        <v>195</v>
      </c>
      <c r="P187">
        <v>14126</v>
      </c>
      <c r="Q187">
        <v>4.3999999999999997E-2</v>
      </c>
      <c r="R187">
        <v>0.03</v>
      </c>
      <c r="S187">
        <v>8.5999999999999993E-2</v>
      </c>
      <c r="T187">
        <v>615.87400000000002</v>
      </c>
      <c r="U187">
        <v>3258338</v>
      </c>
    </row>
    <row r="188" spans="1:23" x14ac:dyDescent="0.2">
      <c r="A188" t="s">
        <v>217</v>
      </c>
      <c r="B188" t="s">
        <v>198</v>
      </c>
      <c r="C188">
        <v>249530</v>
      </c>
      <c r="D188">
        <v>0.18</v>
      </c>
      <c r="E188">
        <v>4.4999999999999998E-2</v>
      </c>
      <c r="F188">
        <v>0.71599999999999997</v>
      </c>
      <c r="G188">
        <v>44904.37</v>
      </c>
      <c r="H188">
        <v>42410357</v>
      </c>
      <c r="J188">
        <f>G188-(C188*D189)</f>
        <v>11966.410000000003</v>
      </c>
      <c r="N188" t="s">
        <v>217</v>
      </c>
      <c r="O188" t="s">
        <v>198</v>
      </c>
      <c r="P188">
        <v>249530</v>
      </c>
      <c r="Q188">
        <v>7.2999999999999995E-2</v>
      </c>
      <c r="R188">
        <v>1.6E-2</v>
      </c>
      <c r="S188">
        <v>0.27600000000000002</v>
      </c>
      <c r="T188">
        <v>18128.144</v>
      </c>
      <c r="U188">
        <v>53870786</v>
      </c>
      <c r="W188">
        <f>T188-(P188*R189)</f>
        <v>8396.4740000000002</v>
      </c>
    </row>
    <row r="189" spans="1:23" x14ac:dyDescent="0.2">
      <c r="B189" t="s">
        <v>195</v>
      </c>
      <c r="C189">
        <v>39877</v>
      </c>
      <c r="D189">
        <v>0.13200000000000001</v>
      </c>
      <c r="E189">
        <v>7.5999999999999998E-2</v>
      </c>
      <c r="F189">
        <v>0.53100000000000003</v>
      </c>
      <c r="G189">
        <v>5254.1459999999997</v>
      </c>
      <c r="H189">
        <v>7523616</v>
      </c>
      <c r="O189" t="s">
        <v>195</v>
      </c>
      <c r="P189">
        <v>3449</v>
      </c>
      <c r="Q189">
        <v>0.06</v>
      </c>
      <c r="R189">
        <v>3.9E-2</v>
      </c>
      <c r="S189">
        <v>0.13200000000000001</v>
      </c>
      <c r="T189">
        <v>207.916</v>
      </c>
      <c r="U189">
        <v>765641</v>
      </c>
    </row>
    <row r="190" spans="1:23" x14ac:dyDescent="0.2">
      <c r="A190" t="s">
        <v>218</v>
      </c>
      <c r="B190" t="s">
        <v>198</v>
      </c>
      <c r="C190">
        <v>263262</v>
      </c>
      <c r="D190">
        <v>7.6999999999999999E-2</v>
      </c>
      <c r="E190">
        <v>1.7000000000000001E-2</v>
      </c>
      <c r="F190">
        <v>0.65800000000000003</v>
      </c>
      <c r="G190">
        <v>20250.164000000001</v>
      </c>
      <c r="H190">
        <v>56285643</v>
      </c>
      <c r="J190">
        <f>G190-(C190*E191)</f>
        <v>9456.4220000000005</v>
      </c>
      <c r="N190" t="s">
        <v>218</v>
      </c>
      <c r="O190" t="s">
        <v>198</v>
      </c>
      <c r="P190">
        <v>263262</v>
      </c>
      <c r="Q190">
        <v>4.5999999999999999E-2</v>
      </c>
      <c r="R190">
        <v>7.0000000000000001E-3</v>
      </c>
      <c r="S190">
        <v>0.51400000000000001</v>
      </c>
      <c r="T190">
        <v>12201.022000000001</v>
      </c>
      <c r="U190">
        <v>60448991</v>
      </c>
      <c r="W190">
        <f>T190-(P190*R191)</f>
        <v>7725.5680000000002</v>
      </c>
    </row>
    <row r="191" spans="1:23" x14ac:dyDescent="0.2">
      <c r="B191" t="s">
        <v>195</v>
      </c>
      <c r="C191">
        <v>39794</v>
      </c>
      <c r="D191">
        <v>6.0999999999999999E-2</v>
      </c>
      <c r="E191">
        <v>4.1000000000000002E-2</v>
      </c>
      <c r="F191">
        <v>7.8E-2</v>
      </c>
      <c r="G191">
        <v>2421.4679999999998</v>
      </c>
      <c r="H191">
        <v>8821058</v>
      </c>
      <c r="O191" t="s">
        <v>195</v>
      </c>
      <c r="P191">
        <v>19788</v>
      </c>
      <c r="Q191">
        <v>2.1000000000000001E-2</v>
      </c>
      <c r="R191">
        <v>1.7000000000000001E-2</v>
      </c>
      <c r="S191">
        <v>2.5000000000000001E-2</v>
      </c>
      <c r="T191">
        <v>409.72399999999999</v>
      </c>
      <c r="U191">
        <v>4811048</v>
      </c>
    </row>
    <row r="192" spans="1:23" x14ac:dyDescent="0.2">
      <c r="A192" t="s">
        <v>82</v>
      </c>
      <c r="B192" t="s">
        <v>198</v>
      </c>
      <c r="C192">
        <v>281121</v>
      </c>
      <c r="D192">
        <v>9.2999999999999999E-2</v>
      </c>
      <c r="E192">
        <v>2.5000000000000001E-2</v>
      </c>
      <c r="F192">
        <v>0.628</v>
      </c>
      <c r="G192">
        <v>26126.67</v>
      </c>
      <c r="H192">
        <v>58024576</v>
      </c>
      <c r="J192">
        <f>G192-(C192*E193)</f>
        <v>14319.587999999998</v>
      </c>
      <c r="N192" t="s">
        <v>56</v>
      </c>
      <c r="O192" t="s">
        <v>198</v>
      </c>
      <c r="P192">
        <v>281121</v>
      </c>
      <c r="Q192">
        <v>9.5000000000000001E-2</v>
      </c>
      <c r="R192">
        <v>2.1000000000000001E-2</v>
      </c>
      <c r="S192">
        <v>0.85</v>
      </c>
      <c r="T192">
        <v>26830.825000000001</v>
      </c>
      <c r="U192">
        <v>57693145</v>
      </c>
      <c r="W192">
        <f>T192-(P192*R193)</f>
        <v>9963.5650000000023</v>
      </c>
    </row>
    <row r="193" spans="1:23" x14ac:dyDescent="0.2">
      <c r="B193" t="s">
        <v>195</v>
      </c>
      <c r="C193">
        <v>8603</v>
      </c>
      <c r="D193">
        <v>7.3999999999999996E-2</v>
      </c>
      <c r="E193">
        <v>4.2000000000000003E-2</v>
      </c>
      <c r="F193">
        <v>9.5000000000000001E-2</v>
      </c>
      <c r="G193">
        <v>634.17600000000004</v>
      </c>
      <c r="H193">
        <v>1851361</v>
      </c>
      <c r="O193" t="s">
        <v>195</v>
      </c>
      <c r="P193">
        <v>1791</v>
      </c>
      <c r="Q193">
        <v>8.2000000000000003E-2</v>
      </c>
      <c r="R193">
        <v>0.06</v>
      </c>
      <c r="S193">
        <v>0.13</v>
      </c>
      <c r="T193">
        <v>147.11099999999999</v>
      </c>
      <c r="U193">
        <v>378103</v>
      </c>
    </row>
    <row r="194" spans="1:23" x14ac:dyDescent="0.2">
      <c r="A194" t="s">
        <v>83</v>
      </c>
      <c r="B194" t="s">
        <v>198</v>
      </c>
      <c r="C194">
        <v>278159</v>
      </c>
      <c r="D194">
        <v>0.127</v>
      </c>
      <c r="E194">
        <v>0.03</v>
      </c>
      <c r="F194">
        <v>0.68200000000000005</v>
      </c>
      <c r="G194">
        <v>35214.248</v>
      </c>
      <c r="H194">
        <v>53089095</v>
      </c>
      <c r="J194">
        <f>G194-(C194*E195)</f>
        <v>9345.4609999999993</v>
      </c>
      <c r="N194" t="s">
        <v>18</v>
      </c>
      <c r="O194" t="s">
        <v>198</v>
      </c>
      <c r="P194">
        <v>292941</v>
      </c>
      <c r="Q194">
        <v>0.104</v>
      </c>
      <c r="R194">
        <v>1.2E-2</v>
      </c>
      <c r="S194">
        <v>0.85</v>
      </c>
      <c r="T194">
        <v>30501.605</v>
      </c>
      <c r="U194">
        <v>59245454</v>
      </c>
      <c r="W194">
        <f>T194-(P194*R195)</f>
        <v>18491.023999999998</v>
      </c>
    </row>
    <row r="195" spans="1:23" x14ac:dyDescent="0.2">
      <c r="B195" t="s">
        <v>195</v>
      </c>
      <c r="C195">
        <v>1981</v>
      </c>
      <c r="D195">
        <v>0.109</v>
      </c>
      <c r="E195">
        <v>9.2999999999999999E-2</v>
      </c>
      <c r="F195">
        <v>0.14199999999999999</v>
      </c>
      <c r="G195">
        <v>216.523</v>
      </c>
      <c r="H195">
        <v>392803</v>
      </c>
      <c r="O195" t="s">
        <v>195</v>
      </c>
      <c r="P195">
        <v>2258</v>
      </c>
      <c r="Q195">
        <v>5.5E-2</v>
      </c>
      <c r="R195">
        <v>4.1000000000000002E-2</v>
      </c>
      <c r="S195">
        <v>8.7999999999999995E-2</v>
      </c>
      <c r="T195">
        <v>124.794</v>
      </c>
      <c r="U195">
        <v>507017</v>
      </c>
    </row>
    <row r="196" spans="1:23" x14ac:dyDescent="0.2">
      <c r="A196" t="s">
        <v>84</v>
      </c>
      <c r="B196" t="s">
        <v>198</v>
      </c>
      <c r="C196">
        <v>371211</v>
      </c>
      <c r="D196">
        <v>0.114</v>
      </c>
      <c r="E196">
        <v>2.5000000000000001E-2</v>
      </c>
      <c r="F196">
        <v>0.52600000000000002</v>
      </c>
      <c r="G196">
        <v>42167.536999999997</v>
      </c>
      <c r="H196">
        <v>73001436</v>
      </c>
      <c r="J196">
        <f>G196-(C196*E197)</f>
        <v>12470.656999999996</v>
      </c>
      <c r="N196" t="s">
        <v>58</v>
      </c>
      <c r="O196" t="s">
        <v>198</v>
      </c>
      <c r="P196">
        <v>371211</v>
      </c>
      <c r="Q196">
        <v>0.111</v>
      </c>
      <c r="R196">
        <v>1.2E-2</v>
      </c>
      <c r="S196">
        <v>0.69899999999999995</v>
      </c>
      <c r="T196">
        <v>41235.152999999998</v>
      </c>
      <c r="U196">
        <v>73730556</v>
      </c>
      <c r="W196">
        <f>T196-(P196*R197)</f>
        <v>22303.392</v>
      </c>
    </row>
    <row r="197" spans="1:23" x14ac:dyDescent="0.2">
      <c r="B197" t="s">
        <v>195</v>
      </c>
      <c r="C197">
        <v>8469</v>
      </c>
      <c r="D197">
        <v>0.10299999999999999</v>
      </c>
      <c r="E197">
        <v>0.08</v>
      </c>
      <c r="F197">
        <v>0.14199999999999999</v>
      </c>
      <c r="G197">
        <v>876.13099999999997</v>
      </c>
      <c r="H197">
        <v>1702102</v>
      </c>
      <c r="O197" t="s">
        <v>195</v>
      </c>
      <c r="P197">
        <v>2062</v>
      </c>
      <c r="Q197">
        <v>7.4999999999999997E-2</v>
      </c>
      <c r="R197">
        <v>5.0999999999999997E-2</v>
      </c>
      <c r="S197">
        <v>0.151</v>
      </c>
      <c r="T197">
        <v>155.666</v>
      </c>
      <c r="U197">
        <v>442052</v>
      </c>
    </row>
    <row r="198" spans="1:23" x14ac:dyDescent="0.2">
      <c r="A198" t="s">
        <v>199</v>
      </c>
      <c r="J198" s="3">
        <f>AVERAGE(J184:J196)</f>
        <v>10626.054428571428</v>
      </c>
      <c r="N198" t="s">
        <v>199</v>
      </c>
      <c r="W198" s="3">
        <f>AVERAGE(W184:W196)</f>
        <v>12451.565571428571</v>
      </c>
    </row>
    <row r="200" spans="1:23" x14ac:dyDescent="0.2">
      <c r="A200" s="36" t="s">
        <v>215</v>
      </c>
      <c r="B200" s="7" t="s">
        <v>194</v>
      </c>
      <c r="N200" s="36" t="s">
        <v>215</v>
      </c>
      <c r="O200" s="7" t="s">
        <v>194</v>
      </c>
    </row>
    <row r="201" spans="1:23" x14ac:dyDescent="0.2">
      <c r="A201" s="2" t="s">
        <v>79</v>
      </c>
      <c r="B201" t="s">
        <v>198</v>
      </c>
      <c r="C201">
        <v>177646</v>
      </c>
      <c r="D201">
        <v>0.19700000000000001</v>
      </c>
      <c r="E201">
        <v>3.5000000000000003E-2</v>
      </c>
      <c r="F201">
        <v>0.99199999999999999</v>
      </c>
      <c r="G201">
        <v>35075.338000000003</v>
      </c>
      <c r="H201">
        <v>29284123</v>
      </c>
      <c r="J201">
        <f>G201-(C201*D202)</f>
        <v>4342.5800000000054</v>
      </c>
      <c r="N201" s="2" t="s">
        <v>60</v>
      </c>
      <c r="O201" t="s">
        <v>198</v>
      </c>
      <c r="P201">
        <v>177646</v>
      </c>
      <c r="Q201">
        <v>4.4999999999999998E-2</v>
      </c>
      <c r="R201">
        <v>1.2E-2</v>
      </c>
      <c r="S201">
        <v>0.6</v>
      </c>
      <c r="T201">
        <v>8063.8389999999999</v>
      </c>
      <c r="U201">
        <v>40811283</v>
      </c>
      <c r="W201">
        <f>T201-(P201*R202)</f>
        <v>2379.1669999999995</v>
      </c>
    </row>
    <row r="202" spans="1:23" x14ac:dyDescent="0.2">
      <c r="B202" t="s">
        <v>195</v>
      </c>
      <c r="C202">
        <v>41161</v>
      </c>
      <c r="D202">
        <v>0.17299999999999999</v>
      </c>
      <c r="E202">
        <v>7.1999999999999995E-2</v>
      </c>
      <c r="F202">
        <v>0.33500000000000002</v>
      </c>
      <c r="G202">
        <f>C202*D202</f>
        <v>7120.8529999999992</v>
      </c>
      <c r="H202">
        <v>7558975</v>
      </c>
      <c r="O202" t="s">
        <v>195</v>
      </c>
      <c r="P202">
        <v>2626</v>
      </c>
      <c r="Q202">
        <v>4.1000000000000002E-2</v>
      </c>
      <c r="R202">
        <v>3.2000000000000001E-2</v>
      </c>
      <c r="S202">
        <v>6.8000000000000005E-2</v>
      </c>
      <c r="T202">
        <v>107.43600000000001</v>
      </c>
      <c r="U202">
        <v>609453</v>
      </c>
    </row>
    <row r="203" spans="1:23" x14ac:dyDescent="0.2">
      <c r="A203" t="s">
        <v>85</v>
      </c>
      <c r="B203" t="s">
        <v>198</v>
      </c>
      <c r="C203">
        <v>162143</v>
      </c>
      <c r="D203">
        <v>7.4999999999999997E-2</v>
      </c>
      <c r="E203">
        <v>8.9999999999999993E-3</v>
      </c>
      <c r="F203">
        <v>1.1759999999999999</v>
      </c>
      <c r="G203">
        <v>12204.934999999999</v>
      </c>
      <c r="H203">
        <v>34801054</v>
      </c>
      <c r="J203">
        <f>G203-(C203*D204)</f>
        <v>2152.0689999999995</v>
      </c>
      <c r="N203" t="s">
        <v>23</v>
      </c>
      <c r="O203" t="s">
        <v>198</v>
      </c>
      <c r="P203">
        <v>85789</v>
      </c>
      <c r="Q203">
        <v>2.8000000000000001E-2</v>
      </c>
      <c r="R203">
        <v>2E-3</v>
      </c>
      <c r="S203">
        <v>9.7000000000000003E-2</v>
      </c>
      <c r="T203">
        <v>2423.5300000000002</v>
      </c>
      <c r="U203">
        <v>20500637</v>
      </c>
      <c r="W203">
        <f>T203-(P203*R204)</f>
        <v>278.80500000000029</v>
      </c>
    </row>
    <row r="204" spans="1:23" x14ac:dyDescent="0.2">
      <c r="B204" t="s">
        <v>195</v>
      </c>
      <c r="C204">
        <v>4481</v>
      </c>
      <c r="D204">
        <v>6.2E-2</v>
      </c>
      <c r="E204">
        <v>4.2999999999999997E-2</v>
      </c>
      <c r="F204">
        <v>8.7999999999999995E-2</v>
      </c>
      <c r="G204">
        <v>277.839</v>
      </c>
      <c r="H204">
        <v>990850</v>
      </c>
      <c r="O204" t="s">
        <v>195</v>
      </c>
      <c r="P204">
        <v>4238</v>
      </c>
      <c r="Q204">
        <v>3.2000000000000001E-2</v>
      </c>
      <c r="R204">
        <v>2.5000000000000001E-2</v>
      </c>
      <c r="S204">
        <v>4.2999999999999997E-2</v>
      </c>
      <c r="T204">
        <v>135.03399999999999</v>
      </c>
      <c r="U204">
        <v>1004260</v>
      </c>
    </row>
    <row r="205" spans="1:23" x14ac:dyDescent="0.2">
      <c r="A205" t="s">
        <v>86</v>
      </c>
      <c r="B205" t="s">
        <v>198</v>
      </c>
      <c r="C205">
        <v>277989</v>
      </c>
      <c r="D205">
        <v>0.14699999999999999</v>
      </c>
      <c r="E205">
        <v>1.7000000000000001E-2</v>
      </c>
      <c r="F205">
        <v>0.91500000000000004</v>
      </c>
      <c r="G205">
        <v>40887.732000000004</v>
      </c>
      <c r="H205">
        <v>50744470</v>
      </c>
      <c r="J205">
        <f>G205-(C205*D206)</f>
        <v>7251.0630000000019</v>
      </c>
      <c r="N205" t="s">
        <v>18</v>
      </c>
      <c r="O205" t="s">
        <v>198</v>
      </c>
      <c r="P205">
        <v>277989</v>
      </c>
      <c r="Q205">
        <v>4.4999999999999998E-2</v>
      </c>
      <c r="R205">
        <v>7.0000000000000001E-3</v>
      </c>
      <c r="S205">
        <v>1.2929999999999999</v>
      </c>
      <c r="T205">
        <v>12560.036</v>
      </c>
      <c r="U205">
        <v>63925884</v>
      </c>
      <c r="W205">
        <f>T205-(P205*Q206)</f>
        <v>3386.3989999999994</v>
      </c>
    </row>
    <row r="206" spans="1:23" x14ac:dyDescent="0.2">
      <c r="B206" t="s">
        <v>195</v>
      </c>
      <c r="C206">
        <v>28137</v>
      </c>
      <c r="D206">
        <v>0.121</v>
      </c>
      <c r="E206">
        <v>0.06</v>
      </c>
      <c r="F206">
        <v>0.13500000000000001</v>
      </c>
      <c r="G206">
        <v>3404.5769999999998</v>
      </c>
      <c r="H206">
        <v>5690664</v>
      </c>
      <c r="O206" t="s">
        <v>195</v>
      </c>
      <c r="P206">
        <v>20304</v>
      </c>
      <c r="Q206">
        <v>3.3000000000000002E-2</v>
      </c>
      <c r="R206">
        <v>2.5999999999999999E-2</v>
      </c>
      <c r="S206">
        <v>4.9000000000000002E-2</v>
      </c>
      <c r="T206">
        <v>661.90300000000002</v>
      </c>
      <c r="U206">
        <v>4803245</v>
      </c>
    </row>
    <row r="207" spans="1:23" x14ac:dyDescent="0.2">
      <c r="A207" t="s">
        <v>87</v>
      </c>
      <c r="B207" t="s">
        <v>198</v>
      </c>
      <c r="C207">
        <v>190406</v>
      </c>
      <c r="D207">
        <v>0.105</v>
      </c>
      <c r="E207">
        <v>3.9E-2</v>
      </c>
      <c r="F207">
        <v>0.55500000000000005</v>
      </c>
      <c r="G207">
        <v>19912.587</v>
      </c>
      <c r="H207">
        <v>38198208</v>
      </c>
      <c r="J207">
        <f>G207-(C207*E208)</f>
        <v>4489.7009999999991</v>
      </c>
      <c r="N207" t="s">
        <v>38</v>
      </c>
      <c r="O207" t="s">
        <v>198</v>
      </c>
      <c r="P207">
        <v>190406</v>
      </c>
      <c r="Q207">
        <v>4.9000000000000002E-2</v>
      </c>
      <c r="R207">
        <v>1.7000000000000001E-2</v>
      </c>
      <c r="S207">
        <v>0.90100000000000002</v>
      </c>
      <c r="T207">
        <v>9243.1419999999998</v>
      </c>
      <c r="U207">
        <v>43427673</v>
      </c>
      <c r="W207">
        <f>T207-(P207*Q208)</f>
        <v>1436.4959999999992</v>
      </c>
    </row>
    <row r="208" spans="1:23" x14ac:dyDescent="0.2">
      <c r="B208" t="s">
        <v>195</v>
      </c>
      <c r="C208">
        <v>4995</v>
      </c>
      <c r="D208">
        <v>0.109</v>
      </c>
      <c r="E208">
        <v>8.1000000000000003E-2</v>
      </c>
      <c r="F208">
        <v>0.13500000000000001</v>
      </c>
      <c r="G208">
        <v>544.21100000000001</v>
      </c>
      <c r="H208">
        <v>991261</v>
      </c>
      <c r="O208" t="s">
        <v>195</v>
      </c>
      <c r="P208">
        <v>6230</v>
      </c>
      <c r="Q208">
        <v>4.1000000000000002E-2</v>
      </c>
      <c r="R208">
        <v>3.4000000000000002E-2</v>
      </c>
      <c r="S208">
        <v>6.2E-2</v>
      </c>
      <c r="T208">
        <v>256.83800000000002</v>
      </c>
      <c r="U208">
        <v>1444807</v>
      </c>
    </row>
    <row r="209" spans="1:23" x14ac:dyDescent="0.2">
      <c r="A209" t="s">
        <v>88</v>
      </c>
      <c r="B209" t="s">
        <v>198</v>
      </c>
      <c r="C209">
        <v>232745</v>
      </c>
      <c r="D209">
        <v>0.154</v>
      </c>
      <c r="E209">
        <v>2.1000000000000001E-2</v>
      </c>
      <c r="F209">
        <v>0.97499999999999998</v>
      </c>
      <c r="G209">
        <v>35912.195</v>
      </c>
      <c r="H209">
        <v>42246119</v>
      </c>
      <c r="J209">
        <f>G209-(C209*D210)</f>
        <v>5189.8549999999996</v>
      </c>
      <c r="N209" t="s">
        <v>88</v>
      </c>
      <c r="O209" t="s">
        <v>198</v>
      </c>
      <c r="P209">
        <v>153894</v>
      </c>
      <c r="Q209">
        <v>0.04</v>
      </c>
      <c r="R209">
        <v>2.3E-2</v>
      </c>
      <c r="S209">
        <v>2.7080000000000002</v>
      </c>
      <c r="T209">
        <v>6218.9269999999997</v>
      </c>
      <c r="U209">
        <v>35774047</v>
      </c>
      <c r="W209">
        <f>T209-(P209*Q210)</f>
        <v>370.95499999999993</v>
      </c>
    </row>
    <row r="210" spans="1:23" x14ac:dyDescent="0.2">
      <c r="B210" t="s">
        <v>195</v>
      </c>
      <c r="C210">
        <v>320761</v>
      </c>
      <c r="D210">
        <v>0.13200000000000001</v>
      </c>
      <c r="E210">
        <v>5.0999999999999997E-2</v>
      </c>
      <c r="F210">
        <v>0.22500000000000001</v>
      </c>
      <c r="G210">
        <f>D210*C210</f>
        <v>42340.452000000005</v>
      </c>
      <c r="H210">
        <v>64753696</v>
      </c>
      <c r="O210" t="s">
        <v>195</v>
      </c>
      <c r="P210">
        <v>8778</v>
      </c>
      <c r="Q210">
        <v>3.7999999999999999E-2</v>
      </c>
      <c r="R210">
        <v>2.5999999999999999E-2</v>
      </c>
      <c r="S210">
        <v>7.0000000000000007E-2</v>
      </c>
      <c r="T210">
        <v>329.48700000000002</v>
      </c>
      <c r="U210">
        <v>2053165</v>
      </c>
    </row>
    <row r="211" spans="1:23" x14ac:dyDescent="0.2">
      <c r="A211" t="s">
        <v>89</v>
      </c>
      <c r="B211" t="s">
        <v>198</v>
      </c>
      <c r="C211">
        <v>210142</v>
      </c>
      <c r="D211">
        <v>0.188</v>
      </c>
      <c r="E211">
        <v>3.9E-2</v>
      </c>
      <c r="F211">
        <v>0.83799999999999997</v>
      </c>
      <c r="G211">
        <v>39465.546999999999</v>
      </c>
      <c r="H211">
        <v>34992523</v>
      </c>
      <c r="J211">
        <f>G211-(C211*D212)</f>
        <v>7103.6790000000001</v>
      </c>
      <c r="N211" t="s">
        <v>89</v>
      </c>
      <c r="O211" t="s">
        <v>198</v>
      </c>
      <c r="P211">
        <v>210142</v>
      </c>
      <c r="Q211">
        <v>9.1999999999999998E-2</v>
      </c>
      <c r="R211">
        <v>2.5000000000000001E-2</v>
      </c>
      <c r="S211">
        <v>0.36899999999999999</v>
      </c>
      <c r="T211">
        <v>19405.597000000002</v>
      </c>
      <c r="U211">
        <v>43365412</v>
      </c>
      <c r="W211">
        <f>T211-(P211*Q212)</f>
        <v>2384.0950000000012</v>
      </c>
    </row>
    <row r="212" spans="1:23" x14ac:dyDescent="0.2">
      <c r="B212" t="s">
        <v>195</v>
      </c>
      <c r="C212">
        <v>21993</v>
      </c>
      <c r="D212">
        <v>0.154</v>
      </c>
      <c r="E212">
        <v>9.2999999999999999E-2</v>
      </c>
      <c r="F212">
        <v>0.219</v>
      </c>
      <c r="G212">
        <v>3386.922</v>
      </c>
      <c r="H212">
        <v>4125030</v>
      </c>
      <c r="O212" t="s">
        <v>195</v>
      </c>
      <c r="P212">
        <v>14817</v>
      </c>
      <c r="Q212">
        <v>8.1000000000000003E-2</v>
      </c>
      <c r="R212">
        <v>0.06</v>
      </c>
      <c r="S212">
        <v>0.13500000000000001</v>
      </c>
      <c r="T212">
        <v>1206.9100000000001</v>
      </c>
      <c r="U212">
        <v>3132445</v>
      </c>
    </row>
    <row r="213" spans="1:23" x14ac:dyDescent="0.2">
      <c r="A213" t="s">
        <v>219</v>
      </c>
      <c r="B213" t="s">
        <v>198</v>
      </c>
      <c r="C213">
        <v>283976</v>
      </c>
      <c r="D213">
        <v>0.16500000000000001</v>
      </c>
      <c r="E213">
        <v>2.5000000000000001E-2</v>
      </c>
      <c r="F213">
        <v>1.365</v>
      </c>
      <c r="G213">
        <v>46947.521000000001</v>
      </c>
      <c r="H213">
        <v>49828710</v>
      </c>
      <c r="J213">
        <f>G213-(C213*D214)</f>
        <v>6906.9050000000061</v>
      </c>
      <c r="N213" t="s">
        <v>219</v>
      </c>
      <c r="O213" t="s">
        <v>198</v>
      </c>
      <c r="P213">
        <v>283976</v>
      </c>
      <c r="Q213">
        <v>0.111</v>
      </c>
      <c r="R213">
        <v>2.3E-2</v>
      </c>
      <c r="S213">
        <v>0.53100000000000003</v>
      </c>
      <c r="T213">
        <v>31443.143</v>
      </c>
      <c r="U213">
        <v>56187846</v>
      </c>
      <c r="W213">
        <f>T213-(P213*Q214)</f>
        <v>1625.6630000000005</v>
      </c>
    </row>
    <row r="214" spans="1:23" x14ac:dyDescent="0.2">
      <c r="B214" t="s">
        <v>195</v>
      </c>
      <c r="C214">
        <v>17756</v>
      </c>
      <c r="D214">
        <v>0.14099999999999999</v>
      </c>
      <c r="E214">
        <v>9.2999999999999999E-2</v>
      </c>
      <c r="F214">
        <v>0.23899999999999999</v>
      </c>
      <c r="G214">
        <v>2503.5959999999995</v>
      </c>
      <c r="H214">
        <v>3508588</v>
      </c>
      <c r="O214" t="s">
        <v>195</v>
      </c>
      <c r="P214">
        <v>29985</v>
      </c>
      <c r="Q214">
        <v>0.105</v>
      </c>
      <c r="R214">
        <v>6.6000000000000003E-2</v>
      </c>
      <c r="S214">
        <v>0.16600000000000001</v>
      </c>
      <c r="T214">
        <v>3155.3020000000001</v>
      </c>
      <c r="U214">
        <v>6002816</v>
      </c>
    </row>
    <row r="215" spans="1:23" x14ac:dyDescent="0.2">
      <c r="A215" t="s">
        <v>199</v>
      </c>
      <c r="J215" s="4">
        <f>AVERAGE(J201:J213)</f>
        <v>5347.9788571428589</v>
      </c>
      <c r="N215" t="s">
        <v>199</v>
      </c>
      <c r="W215" s="4">
        <f>AVERAGE(W201:W213)</f>
        <v>1694.5114285714285</v>
      </c>
    </row>
  </sheetData>
  <sortState ref="Y163:Y179">
    <sortCondition descending="1" ref="Y163"/>
  </sortState>
  <phoneticPr fontId="2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6"/>
  <sheetViews>
    <sheetView zoomScale="50" workbookViewId="0">
      <selection activeCell="I24" sqref="I24"/>
    </sheetView>
  </sheetViews>
  <sheetFormatPr baseColWidth="10" defaultRowHeight="16" x14ac:dyDescent="0.2"/>
  <cols>
    <col min="1" max="1" width="21" customWidth="1"/>
    <col min="2" max="2" width="12.83203125" customWidth="1"/>
    <col min="10" max="10" width="13.33203125" customWidth="1"/>
    <col min="14" max="14" width="21.6640625" customWidth="1"/>
    <col min="15" max="15" width="13" customWidth="1"/>
    <col min="23" max="23" width="14.1640625" customWidth="1"/>
  </cols>
  <sheetData>
    <row r="1" spans="1:23" x14ac:dyDescent="0.2">
      <c r="A1" s="8" t="s">
        <v>190</v>
      </c>
      <c r="N1" s="9" t="s">
        <v>189</v>
      </c>
    </row>
    <row r="2" spans="1:23" s="7" customFormat="1" x14ac:dyDescent="0.2">
      <c r="C2" s="7" t="s">
        <v>4</v>
      </c>
      <c r="D2" s="7" t="s">
        <v>1</v>
      </c>
      <c r="E2" s="7" t="s">
        <v>2</v>
      </c>
      <c r="F2" s="7" t="s">
        <v>3</v>
      </c>
      <c r="G2" s="7" t="s">
        <v>5</v>
      </c>
      <c r="H2" s="7" t="s">
        <v>10</v>
      </c>
      <c r="J2" s="39" t="s">
        <v>191</v>
      </c>
      <c r="P2" s="7" t="s">
        <v>4</v>
      </c>
      <c r="Q2" s="7" t="s">
        <v>1</v>
      </c>
      <c r="R2" s="7" t="s">
        <v>2</v>
      </c>
      <c r="S2" s="7" t="s">
        <v>3</v>
      </c>
      <c r="T2" s="7" t="s">
        <v>5</v>
      </c>
      <c r="U2" s="7" t="s">
        <v>10</v>
      </c>
      <c r="W2" s="39" t="s">
        <v>191</v>
      </c>
    </row>
    <row r="3" spans="1:23" x14ac:dyDescent="0.2">
      <c r="A3" s="36" t="s">
        <v>257</v>
      </c>
      <c r="B3" s="7" t="s">
        <v>194</v>
      </c>
      <c r="N3" s="36" t="s">
        <v>257</v>
      </c>
      <c r="O3" s="7" t="s">
        <v>194</v>
      </c>
    </row>
    <row r="4" spans="1:23" x14ac:dyDescent="0.2">
      <c r="A4" t="s">
        <v>80</v>
      </c>
      <c r="B4" t="s">
        <v>198</v>
      </c>
      <c r="C4">
        <v>143066</v>
      </c>
      <c r="D4">
        <v>0.19</v>
      </c>
      <c r="E4">
        <v>2.8000000000000001E-2</v>
      </c>
      <c r="F4">
        <v>0.56100000000000005</v>
      </c>
      <c r="G4">
        <v>27115.707999999999</v>
      </c>
      <c r="H4">
        <v>23704285</v>
      </c>
      <c r="J4">
        <f>G4-(C4*D5)</f>
        <v>362.36599999999817</v>
      </c>
      <c r="K4" s="1"/>
      <c r="N4" t="s">
        <v>60</v>
      </c>
      <c r="O4" t="s">
        <v>198</v>
      </c>
      <c r="P4">
        <v>143066</v>
      </c>
      <c r="Q4">
        <v>7.6999999999999999E-2</v>
      </c>
      <c r="R4">
        <v>1.2E-2</v>
      </c>
      <c r="S4">
        <v>0.58699999999999997</v>
      </c>
      <c r="T4">
        <v>11050.028</v>
      </c>
      <c r="U4">
        <v>30580954</v>
      </c>
      <c r="W4">
        <f>T4-(P4*Q5)</f>
        <v>1321.5399999999991</v>
      </c>
    </row>
    <row r="5" spans="1:23" x14ac:dyDescent="0.2">
      <c r="B5" t="s">
        <v>195</v>
      </c>
      <c r="C5">
        <v>5241</v>
      </c>
      <c r="D5">
        <v>0.187</v>
      </c>
      <c r="E5">
        <v>0.10100000000000001</v>
      </c>
      <c r="F5">
        <v>0.26700000000000002</v>
      </c>
      <c r="G5">
        <v>980.62800000000004</v>
      </c>
      <c r="H5">
        <v>872244</v>
      </c>
      <c r="O5" t="s">
        <v>195</v>
      </c>
      <c r="P5">
        <v>5301</v>
      </c>
      <c r="Q5">
        <v>6.8000000000000005E-2</v>
      </c>
      <c r="R5">
        <v>4.9000000000000002E-2</v>
      </c>
      <c r="S5">
        <v>0.123</v>
      </c>
      <c r="T5">
        <v>359.59100000000001</v>
      </c>
      <c r="U5">
        <v>1156459</v>
      </c>
    </row>
    <row r="6" spans="1:23" x14ac:dyDescent="0.2">
      <c r="A6" t="s">
        <v>90</v>
      </c>
      <c r="B6" t="s">
        <v>198</v>
      </c>
      <c r="C6">
        <v>177082</v>
      </c>
      <c r="D6">
        <v>0.25900000000000001</v>
      </c>
      <c r="E6">
        <v>3.5000000000000003E-2</v>
      </c>
      <c r="F6">
        <v>1.202</v>
      </c>
      <c r="G6">
        <v>45950.23</v>
      </c>
      <c r="H6">
        <v>25384274</v>
      </c>
      <c r="J6">
        <f>G6-(C6*D7)</f>
        <v>3096.3860000000059</v>
      </c>
      <c r="N6" t="s">
        <v>35</v>
      </c>
      <c r="O6" t="s">
        <v>198</v>
      </c>
      <c r="P6">
        <v>177082</v>
      </c>
      <c r="Q6">
        <v>7.6999999999999999E-2</v>
      </c>
      <c r="R6">
        <v>1.7000000000000001E-2</v>
      </c>
      <c r="S6">
        <v>1.365</v>
      </c>
      <c r="T6">
        <v>13558.585999999999</v>
      </c>
      <c r="U6">
        <v>37971374</v>
      </c>
      <c r="W6">
        <f>T6-(P6*Q7)</f>
        <v>2756.5839999999989</v>
      </c>
    </row>
    <row r="7" spans="1:23" x14ac:dyDescent="0.2">
      <c r="B7" t="s">
        <v>195</v>
      </c>
      <c r="C7">
        <v>23555</v>
      </c>
      <c r="D7">
        <v>0.24199999999999999</v>
      </c>
      <c r="E7">
        <v>0.126</v>
      </c>
      <c r="F7">
        <v>0.80400000000000005</v>
      </c>
      <c r="G7">
        <v>5689.701</v>
      </c>
      <c r="H7">
        <v>3457869</v>
      </c>
      <c r="O7" t="s">
        <v>195</v>
      </c>
      <c r="P7">
        <v>7399</v>
      </c>
      <c r="Q7">
        <v>6.0999999999999999E-2</v>
      </c>
      <c r="R7">
        <v>3.9E-2</v>
      </c>
      <c r="S7">
        <v>0.11</v>
      </c>
      <c r="T7">
        <v>453.351</v>
      </c>
      <c r="U7">
        <v>1638788</v>
      </c>
    </row>
    <row r="8" spans="1:23" x14ac:dyDescent="0.2">
      <c r="A8" t="s">
        <v>92</v>
      </c>
      <c r="B8" t="s">
        <v>198</v>
      </c>
      <c r="C8">
        <v>206379</v>
      </c>
      <c r="D8">
        <v>0.183</v>
      </c>
      <c r="E8">
        <v>1.9E-2</v>
      </c>
      <c r="F8">
        <v>0.80400000000000005</v>
      </c>
      <c r="G8">
        <v>37845.836000000003</v>
      </c>
      <c r="H8">
        <v>34960735</v>
      </c>
      <c r="J8">
        <f>G8-(C8*E9)</f>
        <v>3999.6800000000003</v>
      </c>
      <c r="N8" t="s">
        <v>23</v>
      </c>
      <c r="O8" t="s">
        <v>198</v>
      </c>
      <c r="P8">
        <v>206379</v>
      </c>
      <c r="Q8">
        <v>4.2000000000000003E-2</v>
      </c>
      <c r="R8">
        <v>7.0000000000000001E-3</v>
      </c>
      <c r="S8">
        <v>0.59399999999999997</v>
      </c>
      <c r="T8">
        <v>8606.759</v>
      </c>
      <c r="U8">
        <v>47854508</v>
      </c>
      <c r="W8">
        <f>T8-(P8*R9)</f>
        <v>4272.8</v>
      </c>
    </row>
    <row r="9" spans="1:23" x14ac:dyDescent="0.2">
      <c r="B9" t="s">
        <v>195</v>
      </c>
      <c r="C9">
        <v>17681</v>
      </c>
      <c r="D9">
        <v>0.25700000000000001</v>
      </c>
      <c r="E9">
        <v>0.16400000000000001</v>
      </c>
      <c r="F9">
        <v>0.45700000000000002</v>
      </c>
      <c r="G9">
        <v>4545.009</v>
      </c>
      <c r="H9">
        <v>2500999</v>
      </c>
      <c r="O9" t="s">
        <v>195</v>
      </c>
      <c r="P9">
        <v>1476</v>
      </c>
      <c r="Q9">
        <v>3.5000000000000003E-2</v>
      </c>
      <c r="R9">
        <v>2.1000000000000001E-2</v>
      </c>
      <c r="S9">
        <v>6.6000000000000003E-2</v>
      </c>
      <c r="T9">
        <v>51.838000000000001</v>
      </c>
      <c r="U9">
        <v>347166</v>
      </c>
    </row>
    <row r="10" spans="1:23" x14ac:dyDescent="0.2">
      <c r="A10" t="s">
        <v>93</v>
      </c>
      <c r="B10" t="s">
        <v>198</v>
      </c>
      <c r="C10">
        <v>188735</v>
      </c>
      <c r="D10">
        <v>0.22</v>
      </c>
      <c r="E10">
        <v>3.5000000000000003E-2</v>
      </c>
      <c r="F10">
        <v>0.498</v>
      </c>
      <c r="G10">
        <v>41480.237999999998</v>
      </c>
      <c r="H10">
        <v>29299294</v>
      </c>
      <c r="J10">
        <f>G10-(C10*D11)</f>
        <v>3355.7679999999964</v>
      </c>
      <c r="N10" t="s">
        <v>18</v>
      </c>
      <c r="O10" t="s">
        <v>198</v>
      </c>
      <c r="P10">
        <v>188735</v>
      </c>
      <c r="Q10">
        <v>7.9000000000000001E-2</v>
      </c>
      <c r="R10">
        <v>0.01</v>
      </c>
      <c r="S10">
        <v>0.88800000000000001</v>
      </c>
      <c r="T10">
        <v>14819.646000000001</v>
      </c>
      <c r="U10">
        <v>40259346</v>
      </c>
      <c r="W10">
        <f>T10-(P10*R11)</f>
        <v>6704.0410000000011</v>
      </c>
    </row>
    <row r="11" spans="1:23" x14ac:dyDescent="0.2">
      <c r="B11" t="s">
        <v>195</v>
      </c>
      <c r="C11">
        <v>25277</v>
      </c>
      <c r="D11">
        <v>0.20200000000000001</v>
      </c>
      <c r="E11">
        <v>7.8E-2</v>
      </c>
      <c r="F11">
        <v>0.33500000000000002</v>
      </c>
      <c r="G11">
        <v>5111.0680000000002</v>
      </c>
      <c r="H11">
        <v>4069972</v>
      </c>
      <c r="O11" t="s">
        <v>195</v>
      </c>
      <c r="P11">
        <v>10702</v>
      </c>
      <c r="Q11">
        <v>6.5000000000000002E-2</v>
      </c>
      <c r="R11">
        <v>4.2999999999999997E-2</v>
      </c>
      <c r="S11">
        <v>0.11700000000000001</v>
      </c>
      <c r="T11">
        <v>699.14099999999996</v>
      </c>
      <c r="U11">
        <v>2348289</v>
      </c>
    </row>
    <row r="12" spans="1:23" x14ac:dyDescent="0.2">
      <c r="A12" t="s">
        <v>66</v>
      </c>
      <c r="B12" t="s">
        <v>198</v>
      </c>
      <c r="C12">
        <v>174712</v>
      </c>
      <c r="D12">
        <v>0.46500000000000002</v>
      </c>
      <c r="E12">
        <v>3.6999999999999998E-2</v>
      </c>
      <c r="F12">
        <v>2.407</v>
      </c>
      <c r="G12">
        <v>81325.103000000003</v>
      </c>
      <c r="H12">
        <v>16867740</v>
      </c>
      <c r="J12">
        <f>G12-(C12*D13)</f>
        <v>8470.1990000000078</v>
      </c>
      <c r="N12" t="s">
        <v>58</v>
      </c>
      <c r="O12" t="s">
        <v>198</v>
      </c>
      <c r="P12">
        <v>174712</v>
      </c>
      <c r="Q12">
        <v>7.4999999999999997E-2</v>
      </c>
      <c r="R12">
        <v>1.2E-2</v>
      </c>
      <c r="S12">
        <v>0.92900000000000005</v>
      </c>
      <c r="T12">
        <v>13067.974</v>
      </c>
      <c r="U12">
        <v>37554773</v>
      </c>
      <c r="W12">
        <f>T12-(P12*R13)</f>
        <v>4157.6620000000003</v>
      </c>
    </row>
    <row r="13" spans="1:23" x14ac:dyDescent="0.2">
      <c r="B13" t="s">
        <v>195</v>
      </c>
      <c r="C13">
        <v>16931</v>
      </c>
      <c r="D13">
        <v>0.41699999999999998</v>
      </c>
      <c r="E13">
        <v>0.27300000000000002</v>
      </c>
      <c r="F13">
        <v>0.71599999999999997</v>
      </c>
      <c r="G13">
        <v>7053.6409999999996</v>
      </c>
      <c r="H13">
        <v>1672718</v>
      </c>
      <c r="O13" t="s">
        <v>195</v>
      </c>
      <c r="P13">
        <v>9211</v>
      </c>
      <c r="Q13">
        <v>7.0000000000000007E-2</v>
      </c>
      <c r="R13">
        <v>5.0999999999999997E-2</v>
      </c>
      <c r="S13">
        <v>0.13700000000000001</v>
      </c>
      <c r="T13">
        <v>641.68600000000004</v>
      </c>
      <c r="U13">
        <v>2001018</v>
      </c>
    </row>
    <row r="14" spans="1:23" x14ac:dyDescent="0.2">
      <c r="A14" t="s">
        <v>94</v>
      </c>
      <c r="B14" t="s">
        <v>198</v>
      </c>
      <c r="C14">
        <v>167935</v>
      </c>
      <c r="D14">
        <v>0.10299999999999999</v>
      </c>
      <c r="E14">
        <v>4.1000000000000002E-2</v>
      </c>
      <c r="F14">
        <v>0.50900000000000001</v>
      </c>
      <c r="G14">
        <v>17365.937000000002</v>
      </c>
      <c r="H14">
        <v>33922680</v>
      </c>
      <c r="J14">
        <f>G14-(C14*D15)</f>
        <v>6114.2920000000013</v>
      </c>
      <c r="N14" t="s">
        <v>94</v>
      </c>
      <c r="O14" t="s">
        <v>198</v>
      </c>
      <c r="P14">
        <v>167935</v>
      </c>
      <c r="Q14">
        <v>6.7000000000000004E-2</v>
      </c>
      <c r="R14">
        <v>2.1000000000000001E-2</v>
      </c>
      <c r="S14">
        <v>1.23</v>
      </c>
      <c r="T14">
        <v>11215.546</v>
      </c>
      <c r="U14">
        <v>36773871</v>
      </c>
      <c r="W14">
        <f>T14-(P14*R15)</f>
        <v>3994.3410000000013</v>
      </c>
    </row>
    <row r="15" spans="1:23" x14ac:dyDescent="0.2">
      <c r="B15" t="s">
        <v>195</v>
      </c>
      <c r="C15">
        <v>49691</v>
      </c>
      <c r="D15">
        <v>6.7000000000000004E-2</v>
      </c>
      <c r="E15">
        <v>4.4999999999999998E-2</v>
      </c>
      <c r="F15">
        <v>0.13700000000000001</v>
      </c>
      <c r="G15">
        <v>3338.78</v>
      </c>
      <c r="H15">
        <v>10856691</v>
      </c>
      <c r="O15" t="s">
        <v>195</v>
      </c>
      <c r="P15">
        <v>1808</v>
      </c>
      <c r="Q15">
        <v>5.6000000000000001E-2</v>
      </c>
      <c r="R15">
        <v>4.2999999999999997E-2</v>
      </c>
      <c r="S15">
        <v>0.10299999999999999</v>
      </c>
      <c r="T15">
        <v>101.68300000000001</v>
      </c>
      <c r="U15">
        <v>405111</v>
      </c>
    </row>
    <row r="16" spans="1:23" x14ac:dyDescent="0.2">
      <c r="A16" t="s">
        <v>95</v>
      </c>
      <c r="B16" t="s">
        <v>198</v>
      </c>
      <c r="C16">
        <v>182418</v>
      </c>
      <c r="D16">
        <v>0.249</v>
      </c>
      <c r="E16">
        <v>4.1000000000000002E-2</v>
      </c>
      <c r="F16">
        <v>1.5029999999999999</v>
      </c>
      <c r="G16">
        <v>45493.207000000002</v>
      </c>
      <c r="H16">
        <v>26573779</v>
      </c>
      <c r="J16">
        <f>G16-(C16*D17)</f>
        <v>6455.7550000000047</v>
      </c>
      <c r="N16" t="s">
        <v>38</v>
      </c>
      <c r="O16" t="s">
        <v>198</v>
      </c>
      <c r="P16">
        <v>182418</v>
      </c>
      <c r="Q16">
        <v>9.9000000000000005E-2</v>
      </c>
      <c r="R16">
        <v>2.5000000000000001E-2</v>
      </c>
      <c r="S16">
        <v>0.47699999999999998</v>
      </c>
      <c r="T16">
        <v>18088.756000000001</v>
      </c>
      <c r="U16">
        <v>37113577</v>
      </c>
      <c r="W16">
        <f>T16-(P16*Q17)</f>
        <v>5137.0780000000032</v>
      </c>
    </row>
    <row r="17" spans="1:23" x14ac:dyDescent="0.2">
      <c r="B17" t="s">
        <v>195</v>
      </c>
      <c r="C17">
        <v>30303</v>
      </c>
      <c r="D17">
        <v>0.214</v>
      </c>
      <c r="E17">
        <v>9.9000000000000005E-2</v>
      </c>
      <c r="F17">
        <v>0.36099999999999999</v>
      </c>
      <c r="G17">
        <v>6474.6989999999996</v>
      </c>
      <c r="H17">
        <v>4749695</v>
      </c>
      <c r="O17" t="s">
        <v>195</v>
      </c>
      <c r="P17">
        <v>12081</v>
      </c>
      <c r="Q17">
        <v>7.0999999999999994E-2</v>
      </c>
      <c r="R17">
        <v>4.2999999999999997E-2</v>
      </c>
      <c r="S17">
        <v>0.114</v>
      </c>
      <c r="T17">
        <v>858.62400000000002</v>
      </c>
      <c r="U17">
        <v>2616326</v>
      </c>
    </row>
    <row r="18" spans="1:23" x14ac:dyDescent="0.2">
      <c r="A18" t="s">
        <v>96</v>
      </c>
      <c r="B18" t="s">
        <v>198</v>
      </c>
      <c r="C18">
        <v>159391</v>
      </c>
      <c r="D18">
        <v>0.159</v>
      </c>
      <c r="E18">
        <v>2.5000000000000001E-2</v>
      </c>
      <c r="F18">
        <v>1.5029999999999999</v>
      </c>
      <c r="G18">
        <v>25267.115000000002</v>
      </c>
      <c r="H18">
        <v>28388179</v>
      </c>
      <c r="J18">
        <f>G18-(C18*D19)</f>
        <v>4546.2849999999999</v>
      </c>
      <c r="N18" t="s">
        <v>96</v>
      </c>
      <c r="O18" t="s">
        <v>198</v>
      </c>
      <c r="P18">
        <v>159391</v>
      </c>
      <c r="Q18">
        <v>6.9000000000000006E-2</v>
      </c>
      <c r="R18">
        <v>0.01</v>
      </c>
      <c r="S18">
        <v>1.151</v>
      </c>
      <c r="T18">
        <v>11026.319</v>
      </c>
      <c r="U18">
        <v>34744810</v>
      </c>
      <c r="W18">
        <f>T18-(P18*R19)</f>
        <v>4491.2879999999996</v>
      </c>
    </row>
    <row r="19" spans="1:23" x14ac:dyDescent="0.2">
      <c r="B19" t="s">
        <v>195</v>
      </c>
      <c r="C19">
        <v>27215</v>
      </c>
      <c r="D19">
        <v>0.13</v>
      </c>
      <c r="E19">
        <v>9.0999999999999998E-2</v>
      </c>
      <c r="F19">
        <v>0.24199999999999999</v>
      </c>
      <c r="G19">
        <v>3542.2710000000002</v>
      </c>
      <c r="H19">
        <v>5147010</v>
      </c>
      <c r="O19" t="s">
        <v>195</v>
      </c>
      <c r="P19">
        <v>11392</v>
      </c>
      <c r="Q19">
        <v>5.5E-2</v>
      </c>
      <c r="R19">
        <v>4.1000000000000002E-2</v>
      </c>
      <c r="S19">
        <v>0.14199999999999999</v>
      </c>
      <c r="T19">
        <v>624.70299999999997</v>
      </c>
      <c r="U19">
        <v>2560712</v>
      </c>
    </row>
    <row r="20" spans="1:23" x14ac:dyDescent="0.2">
      <c r="A20" t="s">
        <v>97</v>
      </c>
      <c r="B20" t="s">
        <v>198</v>
      </c>
      <c r="C20">
        <v>188128</v>
      </c>
      <c r="D20">
        <v>0.185</v>
      </c>
      <c r="E20">
        <v>2.8000000000000001E-2</v>
      </c>
      <c r="F20">
        <v>2.7080000000000002</v>
      </c>
      <c r="G20">
        <v>34794.593000000001</v>
      </c>
      <c r="H20">
        <v>32419854</v>
      </c>
      <c r="J20">
        <f>G20-(C20*D21)</f>
        <v>5822.8810000000012</v>
      </c>
      <c r="N20" t="s">
        <v>97</v>
      </c>
      <c r="O20" t="s">
        <v>198</v>
      </c>
      <c r="P20">
        <v>188128</v>
      </c>
      <c r="Q20">
        <v>7.5999999999999998E-2</v>
      </c>
      <c r="R20">
        <v>1.6E-2</v>
      </c>
      <c r="S20">
        <v>1.1279999999999999</v>
      </c>
      <c r="T20">
        <v>14275.92</v>
      </c>
      <c r="U20">
        <v>40397285</v>
      </c>
      <c r="W20">
        <f>T20-(P20*R21)</f>
        <v>4681.3919999999998</v>
      </c>
    </row>
    <row r="21" spans="1:23" x14ac:dyDescent="0.2">
      <c r="B21" t="s">
        <v>195</v>
      </c>
      <c r="C21">
        <v>17305</v>
      </c>
      <c r="D21">
        <v>0.154</v>
      </c>
      <c r="E21">
        <v>7.5999999999999998E-2</v>
      </c>
      <c r="F21">
        <v>1.327</v>
      </c>
      <c r="G21">
        <v>2148.4160000000002</v>
      </c>
      <c r="H21">
        <v>3333184</v>
      </c>
      <c r="O21" t="s">
        <v>195</v>
      </c>
      <c r="P21">
        <v>7995</v>
      </c>
      <c r="Q21">
        <v>7.9000000000000001E-2</v>
      </c>
      <c r="R21">
        <v>5.0999999999999997E-2</v>
      </c>
      <c r="S21">
        <v>0.28899999999999998</v>
      </c>
      <c r="T21">
        <v>628.73199999999997</v>
      </c>
      <c r="U21">
        <v>1702275</v>
      </c>
    </row>
    <row r="22" spans="1:23" x14ac:dyDescent="0.2">
      <c r="A22" t="s">
        <v>98</v>
      </c>
      <c r="B22" t="s">
        <v>198</v>
      </c>
      <c r="C22">
        <v>144143</v>
      </c>
      <c r="D22">
        <v>0.183</v>
      </c>
      <c r="E22">
        <v>4.9000000000000002E-2</v>
      </c>
      <c r="F22">
        <v>0.52</v>
      </c>
      <c r="G22">
        <v>26331.973000000002</v>
      </c>
      <c r="H22">
        <v>24226662</v>
      </c>
      <c r="J22">
        <f>G22-(C22*D23)</f>
        <v>2692.5210000000006</v>
      </c>
      <c r="N22" t="s">
        <v>98</v>
      </c>
      <c r="O22" t="s">
        <v>198</v>
      </c>
      <c r="P22">
        <v>144143</v>
      </c>
      <c r="Q22">
        <v>0.104</v>
      </c>
      <c r="R22">
        <v>2.5000000000000001E-2</v>
      </c>
      <c r="S22">
        <v>1.0089999999999999</v>
      </c>
      <c r="T22">
        <v>14921.978999999999</v>
      </c>
      <c r="U22">
        <v>29044929</v>
      </c>
      <c r="W22">
        <f>T22-(P22*Q23)</f>
        <v>2525.6810000000005</v>
      </c>
    </row>
    <row r="23" spans="1:23" x14ac:dyDescent="0.2">
      <c r="B23" t="s">
        <v>195</v>
      </c>
      <c r="C23">
        <v>31087</v>
      </c>
      <c r="D23">
        <v>0.16400000000000001</v>
      </c>
      <c r="E23">
        <v>8.7999999999999995E-2</v>
      </c>
      <c r="F23">
        <v>0.27</v>
      </c>
      <c r="G23">
        <v>5088.067</v>
      </c>
      <c r="H23">
        <v>5443743</v>
      </c>
      <c r="O23" t="s">
        <v>195</v>
      </c>
      <c r="P23">
        <v>19307</v>
      </c>
      <c r="Q23">
        <v>8.5999999999999993E-2</v>
      </c>
      <c r="R23">
        <v>4.7E-2</v>
      </c>
      <c r="S23">
        <v>0.33800000000000002</v>
      </c>
      <c r="T23">
        <v>1658.77</v>
      </c>
      <c r="U23">
        <v>4042383</v>
      </c>
    </row>
    <row r="24" spans="1:23" x14ac:dyDescent="0.2">
      <c r="A24" t="s">
        <v>99</v>
      </c>
      <c r="B24" t="s">
        <v>198</v>
      </c>
      <c r="C24">
        <v>191286</v>
      </c>
      <c r="D24">
        <v>0.38700000000000001</v>
      </c>
      <c r="E24">
        <v>3.4000000000000002E-2</v>
      </c>
      <c r="F24">
        <v>2.7080000000000002</v>
      </c>
      <c r="G24">
        <v>74118.471999999994</v>
      </c>
      <c r="H24">
        <v>20834082</v>
      </c>
      <c r="J24">
        <f>G24-(C24*D25)</f>
        <v>3533.9379999999946</v>
      </c>
      <c r="N24" t="s">
        <v>99</v>
      </c>
      <c r="O24" t="s">
        <v>198</v>
      </c>
      <c r="P24">
        <v>191286</v>
      </c>
      <c r="Q24">
        <v>9.4E-2</v>
      </c>
      <c r="R24">
        <v>1.2E-2</v>
      </c>
      <c r="S24">
        <v>0.95899999999999996</v>
      </c>
      <c r="T24">
        <v>17957.368999999999</v>
      </c>
      <c r="U24">
        <v>39389639</v>
      </c>
      <c r="W24">
        <f>T24-(P24*Q25)</f>
        <v>3037.0609999999997</v>
      </c>
    </row>
    <row r="25" spans="1:23" x14ac:dyDescent="0.2">
      <c r="B25" t="s">
        <v>195</v>
      </c>
      <c r="C25">
        <v>8474</v>
      </c>
      <c r="D25">
        <v>0.36899999999999999</v>
      </c>
      <c r="E25">
        <v>0.251</v>
      </c>
      <c r="F25">
        <v>0.69099999999999995</v>
      </c>
      <c r="G25">
        <f>C25*D25</f>
        <v>3126.9059999999999</v>
      </c>
      <c r="H25">
        <v>967086</v>
      </c>
      <c r="O25" t="s">
        <v>195</v>
      </c>
      <c r="P25">
        <v>13439</v>
      </c>
      <c r="Q25">
        <v>7.8E-2</v>
      </c>
      <c r="R25">
        <v>4.2999999999999997E-2</v>
      </c>
      <c r="S25">
        <v>0.30599999999999999</v>
      </c>
      <c r="T25">
        <v>1048.7449999999999</v>
      </c>
      <c r="U25">
        <v>2865427</v>
      </c>
    </row>
    <row r="26" spans="1:23" x14ac:dyDescent="0.2">
      <c r="A26" t="s">
        <v>199</v>
      </c>
      <c r="J26" s="3">
        <f>AVERAGE(J4:J24)</f>
        <v>4404.5519090909102</v>
      </c>
      <c r="N26" t="s">
        <v>199</v>
      </c>
      <c r="W26" s="3">
        <f>AVERAGE(W4:W24)</f>
        <v>3916.3152727272736</v>
      </c>
    </row>
    <row r="27" spans="1:23" x14ac:dyDescent="0.2">
      <c r="J27" s="3"/>
      <c r="W27" s="3"/>
    </row>
    <row r="28" spans="1:23" x14ac:dyDescent="0.2">
      <c r="A28" s="36" t="s">
        <v>258</v>
      </c>
      <c r="B28" s="7" t="s">
        <v>194</v>
      </c>
      <c r="N28" s="36" t="s">
        <v>258</v>
      </c>
      <c r="O28" s="7" t="s">
        <v>194</v>
      </c>
    </row>
    <row r="29" spans="1:23" x14ac:dyDescent="0.2">
      <c r="A29" s="2" t="s">
        <v>0</v>
      </c>
      <c r="B29" t="s">
        <v>198</v>
      </c>
      <c r="C29">
        <v>150143</v>
      </c>
      <c r="D29">
        <v>7.4999999999999997E-2</v>
      </c>
      <c r="E29">
        <v>2.3E-2</v>
      </c>
      <c r="F29">
        <v>0.40200000000000002</v>
      </c>
      <c r="G29">
        <v>11258.513000000001</v>
      </c>
      <c r="H29">
        <v>32296800</v>
      </c>
      <c r="J29">
        <f>G29-(C29*D30)</f>
        <v>1949.6470000000008</v>
      </c>
      <c r="N29" s="2" t="s">
        <v>0</v>
      </c>
      <c r="O29" t="s">
        <v>198</v>
      </c>
      <c r="P29">
        <v>162275</v>
      </c>
      <c r="Q29">
        <v>7.5999999999999998E-2</v>
      </c>
      <c r="R29">
        <v>1.7000000000000001E-2</v>
      </c>
      <c r="S29">
        <v>0.99199999999999999</v>
      </c>
      <c r="T29">
        <v>12364.121999999999</v>
      </c>
      <c r="U29">
        <v>34777970</v>
      </c>
      <c r="W29">
        <f>T29-(P29*Q30)</f>
        <v>2140.7969999999987</v>
      </c>
    </row>
    <row r="30" spans="1:23" x14ac:dyDescent="0.2">
      <c r="B30" t="s">
        <v>195</v>
      </c>
      <c r="C30">
        <v>18271</v>
      </c>
      <c r="D30">
        <v>6.2E-2</v>
      </c>
      <c r="E30">
        <v>4.1000000000000002E-2</v>
      </c>
      <c r="F30">
        <v>9.0999999999999998E-2</v>
      </c>
      <c r="G30">
        <v>1126.9929999999999</v>
      </c>
      <c r="H30">
        <v>4043312</v>
      </c>
      <c r="O30" t="s">
        <v>195</v>
      </c>
      <c r="P30">
        <v>25141</v>
      </c>
      <c r="Q30">
        <v>6.3E-2</v>
      </c>
      <c r="R30">
        <v>4.4999999999999998E-2</v>
      </c>
      <c r="S30">
        <v>0.20499999999999999</v>
      </c>
      <c r="T30">
        <v>1593.9179999999999</v>
      </c>
      <c r="U30">
        <v>5542165</v>
      </c>
    </row>
    <row r="31" spans="1:23" x14ac:dyDescent="0.2">
      <c r="A31" t="s">
        <v>100</v>
      </c>
      <c r="B31" t="s">
        <v>198</v>
      </c>
      <c r="C31">
        <v>148897</v>
      </c>
      <c r="D31">
        <v>0.159</v>
      </c>
      <c r="E31">
        <v>1.9E-2</v>
      </c>
      <c r="F31">
        <v>1.804</v>
      </c>
      <c r="G31">
        <v>23636.733</v>
      </c>
      <c r="H31">
        <v>26854069</v>
      </c>
      <c r="J31">
        <f>G31-(C31*E32)</f>
        <v>1897.7710000000006</v>
      </c>
      <c r="N31" t="s">
        <v>100</v>
      </c>
      <c r="O31" t="s">
        <v>198</v>
      </c>
      <c r="P31">
        <v>148897</v>
      </c>
      <c r="Q31">
        <v>7.0000000000000007E-2</v>
      </c>
      <c r="R31">
        <v>2.1000000000000001E-2</v>
      </c>
      <c r="S31">
        <v>1.0640000000000001</v>
      </c>
      <c r="T31">
        <v>10483.191999999999</v>
      </c>
      <c r="U31">
        <v>32323366</v>
      </c>
      <c r="W31">
        <f>T31-(P31*R32)</f>
        <v>3187.2389999999987</v>
      </c>
    </row>
    <row r="32" spans="1:23" x14ac:dyDescent="0.2">
      <c r="B32" t="s">
        <v>195</v>
      </c>
      <c r="C32">
        <v>25669</v>
      </c>
      <c r="D32">
        <v>0.26600000000000001</v>
      </c>
      <c r="E32">
        <v>0.14599999999999999</v>
      </c>
      <c r="F32">
        <v>0.91500000000000004</v>
      </c>
      <c r="G32">
        <v>6839.4780000000001</v>
      </c>
      <c r="H32">
        <v>3576497</v>
      </c>
      <c r="O32" t="s">
        <v>195</v>
      </c>
      <c r="P32">
        <v>16123</v>
      </c>
      <c r="Q32">
        <v>6.4000000000000001E-2</v>
      </c>
      <c r="R32">
        <v>4.9000000000000002E-2</v>
      </c>
      <c r="S32">
        <v>0.27900000000000003</v>
      </c>
      <c r="T32">
        <v>1030.9090000000001</v>
      </c>
      <c r="U32">
        <v>3549514</v>
      </c>
    </row>
    <row r="33" spans="1:23" x14ac:dyDescent="0.2">
      <c r="A33" t="s">
        <v>101</v>
      </c>
      <c r="B33" t="s">
        <v>198</v>
      </c>
      <c r="C33">
        <v>163082</v>
      </c>
      <c r="D33">
        <v>0.152</v>
      </c>
      <c r="E33">
        <v>1.7000000000000001E-2</v>
      </c>
      <c r="F33">
        <v>0.91500000000000004</v>
      </c>
      <c r="G33">
        <v>24753.238000000001</v>
      </c>
      <c r="H33">
        <v>29604170</v>
      </c>
      <c r="J33">
        <f>G33-(C33*D34)</f>
        <v>454.02000000000044</v>
      </c>
      <c r="N33" t="s">
        <v>101</v>
      </c>
      <c r="O33" t="s">
        <v>198</v>
      </c>
      <c r="P33">
        <v>163082</v>
      </c>
      <c r="Q33">
        <v>4.1000000000000002E-2</v>
      </c>
      <c r="R33">
        <v>7.0000000000000001E-3</v>
      </c>
      <c r="S33">
        <v>1.0640000000000001</v>
      </c>
      <c r="T33">
        <v>6711.973</v>
      </c>
      <c r="U33">
        <v>37897284</v>
      </c>
      <c r="W33">
        <f>T33-(P33*R34)</f>
        <v>3287.2509999999997</v>
      </c>
    </row>
    <row r="34" spans="1:23" x14ac:dyDescent="0.2">
      <c r="B34" t="s">
        <v>195</v>
      </c>
      <c r="C34">
        <v>27882</v>
      </c>
      <c r="D34">
        <v>0.14899999999999999</v>
      </c>
      <c r="E34">
        <v>4.4999999999999998E-2</v>
      </c>
      <c r="F34">
        <v>0.33500000000000002</v>
      </c>
      <c r="G34">
        <v>4152.6450000000004</v>
      </c>
      <c r="H34">
        <v>5085855</v>
      </c>
      <c r="O34" t="s">
        <v>195</v>
      </c>
      <c r="P34">
        <v>1607</v>
      </c>
      <c r="Q34">
        <v>2.8000000000000001E-2</v>
      </c>
      <c r="R34">
        <v>2.1000000000000001E-2</v>
      </c>
      <c r="S34">
        <v>5.6000000000000001E-2</v>
      </c>
      <c r="T34">
        <v>45.429000000000002</v>
      </c>
      <c r="U34">
        <v>383981</v>
      </c>
      <c r="W34" s="15"/>
    </row>
    <row r="35" spans="1:23" x14ac:dyDescent="0.2">
      <c r="A35" t="s">
        <v>102</v>
      </c>
      <c r="B35" t="s">
        <v>198</v>
      </c>
      <c r="C35">
        <v>159687</v>
      </c>
      <c r="D35">
        <v>0.28699999999999998</v>
      </c>
      <c r="E35">
        <v>2.3E-2</v>
      </c>
      <c r="F35">
        <v>2.407</v>
      </c>
      <c r="G35">
        <v>45823.563000000002</v>
      </c>
      <c r="H35">
        <v>21488293</v>
      </c>
      <c r="J35">
        <f>G35-(C35*D36)</f>
        <v>1111.2029999999941</v>
      </c>
      <c r="N35" t="s">
        <v>102</v>
      </c>
      <c r="O35" t="s">
        <v>198</v>
      </c>
      <c r="P35">
        <v>159687</v>
      </c>
      <c r="Q35">
        <v>7.0999999999999994E-2</v>
      </c>
      <c r="R35">
        <v>1.2E-2</v>
      </c>
      <c r="S35">
        <v>1.23</v>
      </c>
      <c r="T35">
        <v>11374.837</v>
      </c>
      <c r="U35">
        <v>34628841</v>
      </c>
      <c r="W35" s="15">
        <f>T35-(P35*Q36)</f>
        <v>1314.5559999999987</v>
      </c>
    </row>
    <row r="36" spans="1:23" x14ac:dyDescent="0.2">
      <c r="B36" t="s">
        <v>195</v>
      </c>
      <c r="C36">
        <v>3350</v>
      </c>
      <c r="D36">
        <v>0.28000000000000003</v>
      </c>
      <c r="E36">
        <v>0.17899999999999999</v>
      </c>
      <c r="F36">
        <v>0.41499999999999998</v>
      </c>
      <c r="G36">
        <v>938.06899999999996</v>
      </c>
      <c r="H36">
        <v>450880</v>
      </c>
      <c r="O36" t="s">
        <v>195</v>
      </c>
      <c r="P36">
        <v>2184</v>
      </c>
      <c r="Q36">
        <v>6.3E-2</v>
      </c>
      <c r="R36">
        <v>3.9E-2</v>
      </c>
      <c r="S36">
        <v>0.156</v>
      </c>
      <c r="T36">
        <v>137.73599999999999</v>
      </c>
      <c r="U36">
        <v>481755</v>
      </c>
      <c r="W36" s="15"/>
    </row>
    <row r="37" spans="1:23" x14ac:dyDescent="0.2">
      <c r="A37" t="s">
        <v>103</v>
      </c>
      <c r="B37" t="s">
        <v>198</v>
      </c>
      <c r="C37">
        <v>156290</v>
      </c>
      <c r="D37">
        <v>0.156</v>
      </c>
      <c r="E37">
        <v>1.6E-2</v>
      </c>
      <c r="F37">
        <v>1.1279999999999999</v>
      </c>
      <c r="G37">
        <v>24425.758999999998</v>
      </c>
      <c r="H37">
        <v>27997589</v>
      </c>
      <c r="J37">
        <f>G37-(C37*D38)</f>
        <v>2701.4489999999969</v>
      </c>
      <c r="N37" t="s">
        <v>56</v>
      </c>
      <c r="O37" t="s">
        <v>198</v>
      </c>
      <c r="P37">
        <v>156290</v>
      </c>
      <c r="Q37">
        <v>4.4999999999999998E-2</v>
      </c>
      <c r="R37">
        <v>7.0000000000000001E-3</v>
      </c>
      <c r="S37">
        <v>0.80400000000000005</v>
      </c>
      <c r="T37">
        <v>7068.6509999999998</v>
      </c>
      <c r="U37">
        <v>35931794</v>
      </c>
      <c r="W37" s="15">
        <f>T37-(P37*R38)</f>
        <v>2379.951</v>
      </c>
    </row>
    <row r="38" spans="1:23" x14ac:dyDescent="0.2">
      <c r="B38" t="s">
        <v>195</v>
      </c>
      <c r="C38">
        <v>4126</v>
      </c>
      <c r="D38">
        <v>0.13900000000000001</v>
      </c>
      <c r="E38">
        <v>9.7000000000000003E-2</v>
      </c>
      <c r="F38">
        <v>0.2</v>
      </c>
      <c r="G38">
        <v>571.66999999999996</v>
      </c>
      <c r="H38">
        <v>765469</v>
      </c>
      <c r="O38" t="s">
        <v>195</v>
      </c>
      <c r="P38">
        <v>5861</v>
      </c>
      <c r="Q38">
        <v>4.1000000000000002E-2</v>
      </c>
      <c r="R38">
        <v>0.03</v>
      </c>
      <c r="S38">
        <v>0.08</v>
      </c>
      <c r="T38">
        <v>242.89699999999999</v>
      </c>
      <c r="U38">
        <v>1358642</v>
      </c>
      <c r="W38" s="15"/>
    </row>
    <row r="39" spans="1:23" x14ac:dyDescent="0.2">
      <c r="A39" t="s">
        <v>259</v>
      </c>
      <c r="B39" t="s">
        <v>198</v>
      </c>
      <c r="C39">
        <v>238227</v>
      </c>
      <c r="D39">
        <v>0.153</v>
      </c>
      <c r="E39">
        <v>2.5000000000000001E-2</v>
      </c>
      <c r="F39">
        <v>1.407</v>
      </c>
      <c r="G39">
        <v>36563.394</v>
      </c>
      <c r="H39">
        <v>43319748</v>
      </c>
      <c r="J39">
        <f>G39-(C39*D40)</f>
        <v>12264.240000000002</v>
      </c>
      <c r="K39">
        <f>(J35+J39)/2</f>
        <v>6687.7214999999978</v>
      </c>
      <c r="N39" t="s">
        <v>259</v>
      </c>
      <c r="O39" t="s">
        <v>198</v>
      </c>
      <c r="P39">
        <v>238227</v>
      </c>
      <c r="Q39">
        <v>6.5000000000000002E-2</v>
      </c>
      <c r="R39">
        <v>1.6E-2</v>
      </c>
      <c r="S39">
        <v>1.151</v>
      </c>
      <c r="T39">
        <v>15535.993</v>
      </c>
      <c r="U39">
        <v>52394127</v>
      </c>
      <c r="W39" s="15">
        <f>T39-(P39*R40)</f>
        <v>7912.7290000000003</v>
      </c>
    </row>
    <row r="40" spans="1:23" x14ac:dyDescent="0.2">
      <c r="B40" t="s">
        <v>195</v>
      </c>
      <c r="C40">
        <v>33334</v>
      </c>
      <c r="D40">
        <v>0.10199999999999999</v>
      </c>
      <c r="E40">
        <v>5.1999999999999998E-2</v>
      </c>
      <c r="F40">
        <v>0.26</v>
      </c>
      <c r="G40">
        <v>3410.2649999999999</v>
      </c>
      <c r="H40">
        <v>6724537</v>
      </c>
      <c r="O40" t="s">
        <v>195</v>
      </c>
      <c r="P40">
        <v>1497</v>
      </c>
      <c r="Q40">
        <v>4.4999999999999998E-2</v>
      </c>
      <c r="R40">
        <v>3.2000000000000001E-2</v>
      </c>
      <c r="S40">
        <v>7.1999999999999995E-2</v>
      </c>
      <c r="T40">
        <v>67.055999999999997</v>
      </c>
      <c r="U40">
        <v>344386</v>
      </c>
      <c r="W40" s="15"/>
    </row>
    <row r="41" spans="1:23" x14ac:dyDescent="0.2">
      <c r="A41" t="s">
        <v>260</v>
      </c>
      <c r="B41" t="s">
        <v>198</v>
      </c>
      <c r="C41">
        <v>183136</v>
      </c>
      <c r="D41">
        <v>0.27</v>
      </c>
      <c r="E41">
        <v>2.5999999999999999E-2</v>
      </c>
      <c r="F41">
        <v>0.70799999999999996</v>
      </c>
      <c r="G41">
        <v>49417.423000000003</v>
      </c>
      <c r="H41">
        <v>25335383</v>
      </c>
      <c r="J41">
        <f>G41-(C41*D42)</f>
        <v>4732.2390000000014</v>
      </c>
      <c r="N41" t="s">
        <v>260</v>
      </c>
      <c r="O41" t="s">
        <v>198</v>
      </c>
      <c r="P41">
        <v>183136</v>
      </c>
      <c r="Q41">
        <v>6.2E-2</v>
      </c>
      <c r="R41">
        <v>0.01</v>
      </c>
      <c r="S41">
        <v>1.0840000000000001</v>
      </c>
      <c r="T41">
        <v>11353.17</v>
      </c>
      <c r="U41">
        <v>40519336</v>
      </c>
      <c r="W41" s="15">
        <f>T41-(P41*R42)</f>
        <v>4210.866</v>
      </c>
    </row>
    <row r="42" spans="1:23" x14ac:dyDescent="0.2">
      <c r="B42" t="s">
        <v>195</v>
      </c>
      <c r="C42">
        <v>17317</v>
      </c>
      <c r="D42">
        <v>0.24399999999999999</v>
      </c>
      <c r="E42">
        <v>0.186</v>
      </c>
      <c r="F42">
        <v>0.39800000000000002</v>
      </c>
      <c r="G42">
        <v>4219.8519999999999</v>
      </c>
      <c r="H42">
        <v>2522962</v>
      </c>
      <c r="O42" t="s">
        <v>195</v>
      </c>
      <c r="P42">
        <v>692</v>
      </c>
      <c r="Q42">
        <v>5.1999999999999998E-2</v>
      </c>
      <c r="R42">
        <v>3.9E-2</v>
      </c>
      <c r="S42">
        <v>6.4000000000000001E-2</v>
      </c>
      <c r="T42">
        <v>36.241999999999997</v>
      </c>
      <c r="U42">
        <v>156421</v>
      </c>
      <c r="W42" s="15"/>
    </row>
    <row r="43" spans="1:23" x14ac:dyDescent="0.2">
      <c r="A43" t="s">
        <v>105</v>
      </c>
      <c r="B43" t="s">
        <v>198</v>
      </c>
      <c r="C43">
        <v>162482</v>
      </c>
      <c r="D43">
        <v>0.248</v>
      </c>
      <c r="E43">
        <v>3.9E-2</v>
      </c>
      <c r="F43">
        <v>1.0089999999999999</v>
      </c>
      <c r="G43">
        <v>40318.408000000003</v>
      </c>
      <c r="H43">
        <v>23732038</v>
      </c>
      <c r="J43">
        <f>G43-(C43*D44)</f>
        <v>6522.1520000000019</v>
      </c>
      <c r="N43" t="s">
        <v>59</v>
      </c>
      <c r="O43" t="s">
        <v>198</v>
      </c>
      <c r="P43">
        <v>162482</v>
      </c>
      <c r="Q43">
        <v>3.7999999999999999E-2</v>
      </c>
      <c r="R43">
        <v>7.0000000000000001E-3</v>
      </c>
      <c r="S43">
        <v>0.498</v>
      </c>
      <c r="T43">
        <v>6172.3739999999998</v>
      </c>
      <c r="U43">
        <v>37995624</v>
      </c>
      <c r="W43" s="15">
        <f>T43-(P43*R44)</f>
        <v>4060.1079999999997</v>
      </c>
    </row>
    <row r="44" spans="1:23" x14ac:dyDescent="0.2">
      <c r="B44" t="s">
        <v>195</v>
      </c>
      <c r="C44">
        <v>7684</v>
      </c>
      <c r="D44">
        <v>0.20799999999999999</v>
      </c>
      <c r="E44">
        <v>0.13500000000000001</v>
      </c>
      <c r="F44">
        <v>0.33100000000000002</v>
      </c>
      <c r="G44">
        <v>1595.5730000000001</v>
      </c>
      <c r="H44">
        <v>1218455</v>
      </c>
      <c r="O44" t="s">
        <v>195</v>
      </c>
      <c r="P44">
        <v>2817</v>
      </c>
      <c r="Q44">
        <v>3.9E-2</v>
      </c>
      <c r="R44">
        <v>1.2999999999999999E-2</v>
      </c>
      <c r="S44">
        <v>0.33800000000000002</v>
      </c>
      <c r="T44">
        <v>108.455</v>
      </c>
      <c r="U44">
        <v>657776</v>
      </c>
      <c r="W44" s="15"/>
    </row>
    <row r="45" spans="1:23" x14ac:dyDescent="0.2">
      <c r="A45" t="s">
        <v>106</v>
      </c>
      <c r="B45" t="s">
        <v>198</v>
      </c>
      <c r="C45">
        <v>193372</v>
      </c>
      <c r="D45">
        <v>0.104</v>
      </c>
      <c r="E45">
        <v>1.6E-2</v>
      </c>
      <c r="F45">
        <v>0.99199999999999999</v>
      </c>
      <c r="G45">
        <v>20022.091</v>
      </c>
      <c r="H45">
        <v>39031003</v>
      </c>
      <c r="J45">
        <f>G45-(C45*D46)</f>
        <v>5325.8190000000013</v>
      </c>
      <c r="N45" t="s">
        <v>106</v>
      </c>
      <c r="O45" t="s">
        <v>198</v>
      </c>
      <c r="P45">
        <v>193372</v>
      </c>
      <c r="Q45">
        <v>4.8000000000000001E-2</v>
      </c>
      <c r="R45">
        <v>0.01</v>
      </c>
      <c r="S45">
        <v>1.1759999999999999</v>
      </c>
      <c r="T45">
        <v>9268.6730000000007</v>
      </c>
      <c r="U45">
        <v>44237371</v>
      </c>
      <c r="W45" s="15">
        <f>T45-(P45*R46)</f>
        <v>5981.3490000000002</v>
      </c>
    </row>
    <row r="46" spans="1:23" x14ac:dyDescent="0.2">
      <c r="B46" t="s">
        <v>195</v>
      </c>
      <c r="C46">
        <v>14255</v>
      </c>
      <c r="D46">
        <v>7.5999999999999998E-2</v>
      </c>
      <c r="E46">
        <v>3.5000000000000003E-2</v>
      </c>
      <c r="F46">
        <v>0.18099999999999999</v>
      </c>
      <c r="G46">
        <v>1081.0530000000001</v>
      </c>
      <c r="H46">
        <v>3055285</v>
      </c>
      <c r="O46" t="s">
        <v>195</v>
      </c>
      <c r="P46">
        <v>7395</v>
      </c>
      <c r="Q46">
        <v>3.5000000000000003E-2</v>
      </c>
      <c r="R46">
        <v>1.7000000000000001E-2</v>
      </c>
      <c r="S46">
        <v>7.5999999999999998E-2</v>
      </c>
      <c r="T46">
        <v>257.62900000000002</v>
      </c>
      <c r="U46">
        <v>1740443</v>
      </c>
    </row>
    <row r="47" spans="1:23" x14ac:dyDescent="0.2">
      <c r="A47" t="s">
        <v>199</v>
      </c>
      <c r="J47" s="4">
        <f>AVERAGE(J29:J45)</f>
        <v>4106.5044444444447</v>
      </c>
      <c r="N47" t="s">
        <v>199</v>
      </c>
      <c r="W47" s="4">
        <f>AVERAGE(W29:W45)</f>
        <v>3830.5384444444444</v>
      </c>
    </row>
    <row r="49" spans="1:23" x14ac:dyDescent="0.2">
      <c r="A49" s="36" t="s">
        <v>265</v>
      </c>
      <c r="B49" s="7" t="s">
        <v>194</v>
      </c>
      <c r="N49" s="36" t="s">
        <v>261</v>
      </c>
      <c r="O49" s="7" t="s">
        <v>194</v>
      </c>
    </row>
    <row r="50" spans="1:23" x14ac:dyDescent="0.2">
      <c r="A50" t="s">
        <v>127</v>
      </c>
      <c r="B50" t="s">
        <v>198</v>
      </c>
      <c r="C50">
        <v>199127</v>
      </c>
      <c r="D50">
        <v>0.52900000000000003</v>
      </c>
      <c r="E50">
        <v>5.1999999999999998E-2</v>
      </c>
      <c r="F50">
        <v>2.1059999999999999</v>
      </c>
      <c r="G50">
        <v>105398.94100000001</v>
      </c>
      <c r="H50">
        <v>16183138</v>
      </c>
      <c r="J50">
        <f>G50-(C50*D51)</f>
        <v>3246.7900000000081</v>
      </c>
      <c r="K50" s="1"/>
      <c r="N50" t="s">
        <v>127</v>
      </c>
      <c r="O50" t="s">
        <v>198</v>
      </c>
      <c r="P50">
        <v>199127</v>
      </c>
      <c r="Q50">
        <v>5.8000000000000003E-2</v>
      </c>
      <c r="R50">
        <v>0.01</v>
      </c>
      <c r="S50">
        <v>1.2929999999999999</v>
      </c>
      <c r="T50">
        <v>11610.681</v>
      </c>
      <c r="U50">
        <v>44465757</v>
      </c>
      <c r="W50">
        <f>T50-(P50*R51)</f>
        <v>5636.871000000001</v>
      </c>
    </row>
    <row r="51" spans="1:23" x14ac:dyDescent="0.2">
      <c r="B51" t="s">
        <v>195</v>
      </c>
      <c r="C51">
        <v>20568</v>
      </c>
      <c r="D51">
        <v>0.51300000000000001</v>
      </c>
      <c r="E51">
        <v>0.16600000000000001</v>
      </c>
      <c r="F51">
        <v>0.90100000000000002</v>
      </c>
      <c r="G51">
        <v>10557.879000000001</v>
      </c>
      <c r="H51">
        <v>1648940</v>
      </c>
      <c r="O51" t="s">
        <v>195</v>
      </c>
      <c r="P51">
        <v>2566</v>
      </c>
      <c r="Q51">
        <v>4.4999999999999998E-2</v>
      </c>
      <c r="R51">
        <v>0.03</v>
      </c>
      <c r="S51">
        <v>0.121</v>
      </c>
      <c r="T51">
        <v>116.40300000000001</v>
      </c>
      <c r="U51">
        <v>589552</v>
      </c>
    </row>
    <row r="52" spans="1:23" x14ac:dyDescent="0.2">
      <c r="A52" t="s">
        <v>128</v>
      </c>
      <c r="B52" t="s">
        <v>198</v>
      </c>
      <c r="C52">
        <v>156820</v>
      </c>
      <c r="D52">
        <v>0.33</v>
      </c>
      <c r="E52">
        <v>2.5999999999999999E-2</v>
      </c>
      <c r="F52">
        <v>1.407</v>
      </c>
      <c r="G52">
        <v>51780.612999999998</v>
      </c>
      <c r="H52">
        <v>19319134</v>
      </c>
      <c r="J52">
        <f>G52-(C52*D53)</f>
        <v>4420.9729999999981</v>
      </c>
      <c r="N52" t="s">
        <v>35</v>
      </c>
      <c r="O52" t="s">
        <v>198</v>
      </c>
      <c r="P52">
        <v>156820</v>
      </c>
      <c r="Q52">
        <v>2.4E-2</v>
      </c>
      <c r="R52">
        <v>5.0000000000000001E-3</v>
      </c>
      <c r="S52">
        <v>0.34200000000000003</v>
      </c>
      <c r="T52">
        <v>3700.721</v>
      </c>
      <c r="U52">
        <v>37884637</v>
      </c>
      <c r="W52">
        <f>T52-(P52*R53)</f>
        <v>2916.6210000000001</v>
      </c>
    </row>
    <row r="53" spans="1:23" x14ac:dyDescent="0.2">
      <c r="B53" t="s">
        <v>195</v>
      </c>
      <c r="C53">
        <v>40411</v>
      </c>
      <c r="D53">
        <v>0.30199999999999999</v>
      </c>
      <c r="E53">
        <v>0.13700000000000001</v>
      </c>
      <c r="F53">
        <v>0.44700000000000001</v>
      </c>
      <c r="G53">
        <v>12212.823</v>
      </c>
      <c r="H53">
        <v>5166214</v>
      </c>
      <c r="O53" t="s">
        <v>195</v>
      </c>
      <c r="P53">
        <v>3494</v>
      </c>
      <c r="Q53">
        <v>2.3E-2</v>
      </c>
      <c r="R53">
        <v>5.0000000000000001E-3</v>
      </c>
      <c r="S53">
        <v>0.11899999999999999</v>
      </c>
      <c r="T53">
        <v>79.503</v>
      </c>
      <c r="U53">
        <v>845686</v>
      </c>
    </row>
    <row r="54" spans="1:23" x14ac:dyDescent="0.2">
      <c r="A54" t="s">
        <v>130</v>
      </c>
      <c r="B54" t="s">
        <v>198</v>
      </c>
      <c r="C54">
        <v>160817</v>
      </c>
      <c r="D54">
        <v>0.2</v>
      </c>
      <c r="E54">
        <v>2.3E-2</v>
      </c>
      <c r="F54">
        <v>1.5609999999999999</v>
      </c>
      <c r="G54">
        <v>32187.932000000001</v>
      </c>
      <c r="H54">
        <v>26500869</v>
      </c>
      <c r="J54">
        <f>G54-(C54*D55)</f>
        <v>10477.636999999999</v>
      </c>
      <c r="N54" t="s">
        <v>23</v>
      </c>
      <c r="O54" t="s">
        <v>198</v>
      </c>
      <c r="P54">
        <v>160817</v>
      </c>
      <c r="Q54">
        <v>8.4000000000000005E-2</v>
      </c>
      <c r="R54">
        <v>1.9E-2</v>
      </c>
      <c r="S54">
        <v>1.26</v>
      </c>
      <c r="T54">
        <v>13501.076999999999</v>
      </c>
      <c r="U54">
        <v>33865008</v>
      </c>
      <c r="W54">
        <f>T54-(P54*R55)</f>
        <v>4816.9589999999989</v>
      </c>
    </row>
    <row r="55" spans="1:23" x14ac:dyDescent="0.2">
      <c r="B55" t="s">
        <v>195</v>
      </c>
      <c r="C55">
        <v>35357</v>
      </c>
      <c r="D55">
        <v>0.13500000000000001</v>
      </c>
      <c r="E55">
        <v>7.8E-2</v>
      </c>
      <c r="F55">
        <v>0.27900000000000003</v>
      </c>
      <c r="G55">
        <v>4787.4170000000004</v>
      </c>
      <c r="H55">
        <v>6625021</v>
      </c>
      <c r="O55" t="s">
        <v>195</v>
      </c>
      <c r="P55">
        <v>5607</v>
      </c>
      <c r="Q55">
        <v>8.1000000000000003E-2</v>
      </c>
      <c r="R55">
        <v>5.3999999999999999E-2</v>
      </c>
      <c r="S55">
        <v>0.377</v>
      </c>
      <c r="T55">
        <v>454.35300000000001</v>
      </c>
      <c r="U55">
        <v>1187962</v>
      </c>
    </row>
    <row r="56" spans="1:23" x14ac:dyDescent="0.2">
      <c r="A56" t="s">
        <v>131</v>
      </c>
      <c r="B56" t="s">
        <v>198</v>
      </c>
      <c r="C56">
        <v>268391</v>
      </c>
      <c r="D56">
        <v>0.24199999999999999</v>
      </c>
      <c r="E56">
        <v>3.2000000000000001E-2</v>
      </c>
      <c r="F56">
        <v>0.76300000000000001</v>
      </c>
      <c r="G56">
        <v>65012.553</v>
      </c>
      <c r="H56">
        <v>39641151</v>
      </c>
      <c r="J56">
        <f>G56-(C56*D57)</f>
        <v>5161.3600000000006</v>
      </c>
      <c r="N56" t="s">
        <v>56</v>
      </c>
      <c r="O56" t="s">
        <v>198</v>
      </c>
      <c r="P56">
        <v>268391</v>
      </c>
      <c r="Q56">
        <v>4.7E-2</v>
      </c>
      <c r="R56">
        <v>1.2E-2</v>
      </c>
      <c r="S56">
        <v>1.2929999999999999</v>
      </c>
      <c r="T56">
        <v>12730.589</v>
      </c>
      <c r="U56">
        <v>61420744</v>
      </c>
      <c r="W56">
        <f>T56-(P56*R57)</f>
        <v>5752.4230000000007</v>
      </c>
    </row>
    <row r="57" spans="1:23" x14ac:dyDescent="0.2">
      <c r="B57" t="s">
        <v>195</v>
      </c>
      <c r="C57">
        <v>21868</v>
      </c>
      <c r="D57">
        <v>0.223</v>
      </c>
      <c r="E57">
        <v>9.5000000000000001E-2</v>
      </c>
      <c r="F57">
        <v>0.33500000000000002</v>
      </c>
      <c r="G57">
        <v>4873.4939999999997</v>
      </c>
      <c r="H57">
        <v>3346535</v>
      </c>
      <c r="O57" t="s">
        <v>195</v>
      </c>
      <c r="P57">
        <v>1757</v>
      </c>
      <c r="Q57">
        <v>3.7999999999999999E-2</v>
      </c>
      <c r="R57">
        <v>2.5999999999999999E-2</v>
      </c>
      <c r="S57">
        <v>0.112</v>
      </c>
      <c r="T57">
        <v>66.528000000000006</v>
      </c>
      <c r="U57">
        <v>410675</v>
      </c>
    </row>
    <row r="58" spans="1:23" x14ac:dyDescent="0.2">
      <c r="A58" t="s">
        <v>118</v>
      </c>
      <c r="B58" t="s">
        <v>198</v>
      </c>
      <c r="C58">
        <v>169416</v>
      </c>
      <c r="D58">
        <v>0.312</v>
      </c>
      <c r="E58">
        <v>3.9E-2</v>
      </c>
      <c r="F58">
        <v>0.74399999999999999</v>
      </c>
      <c r="G58">
        <v>52783.777999999998</v>
      </c>
      <c r="H58">
        <v>21463379</v>
      </c>
      <c r="J58">
        <f>G58-(C58*D59)</f>
        <v>6194.377999999997</v>
      </c>
      <c r="K58" s="2"/>
      <c r="L58" s="2"/>
      <c r="M58" s="2"/>
      <c r="N58" t="s">
        <v>118</v>
      </c>
      <c r="O58" t="s">
        <v>198</v>
      </c>
      <c r="P58">
        <v>169416</v>
      </c>
      <c r="Q58">
        <v>0.06</v>
      </c>
      <c r="R58">
        <v>1.6E-2</v>
      </c>
      <c r="S58">
        <v>0.77300000000000002</v>
      </c>
      <c r="T58">
        <v>10097.289000000001</v>
      </c>
      <c r="U58">
        <v>37726746</v>
      </c>
      <c r="W58">
        <f>T58-(P58*R59)</f>
        <v>4167.7290000000003</v>
      </c>
    </row>
    <row r="59" spans="1:23" x14ac:dyDescent="0.2">
      <c r="B59" t="s">
        <v>195</v>
      </c>
      <c r="C59">
        <v>9223</v>
      </c>
      <c r="D59">
        <v>0.27500000000000002</v>
      </c>
      <c r="E59">
        <v>0.189</v>
      </c>
      <c r="F59">
        <v>0.377</v>
      </c>
      <c r="G59">
        <v>2538.2289999999998</v>
      </c>
      <c r="H59">
        <v>1249455</v>
      </c>
      <c r="J59" s="2"/>
      <c r="K59" s="2"/>
      <c r="L59" s="2"/>
      <c r="M59" s="2"/>
      <c r="O59" t="s">
        <v>195</v>
      </c>
      <c r="P59">
        <v>8078</v>
      </c>
      <c r="Q59">
        <v>4.2999999999999997E-2</v>
      </c>
      <c r="R59">
        <v>3.5000000000000003E-2</v>
      </c>
      <c r="S59">
        <v>5.8000000000000003E-2</v>
      </c>
      <c r="T59">
        <v>348.03899999999999</v>
      </c>
      <c r="U59">
        <v>1865368</v>
      </c>
    </row>
    <row r="60" spans="1:23" x14ac:dyDescent="0.2">
      <c r="A60" t="s">
        <v>262</v>
      </c>
      <c r="B60" t="s">
        <v>198</v>
      </c>
      <c r="C60">
        <v>154007</v>
      </c>
      <c r="D60">
        <v>0.32800000000000001</v>
      </c>
      <c r="E60">
        <v>6.4000000000000001E-2</v>
      </c>
      <c r="F60">
        <v>2.1059999999999999</v>
      </c>
      <c r="G60">
        <v>50458.847999999998</v>
      </c>
      <c r="H60">
        <v>19290314</v>
      </c>
      <c r="J60">
        <f>G60-(C60*D61)</f>
        <v>10879.048999999999</v>
      </c>
      <c r="N60" t="s">
        <v>262</v>
      </c>
      <c r="O60" t="s">
        <v>198</v>
      </c>
      <c r="P60">
        <v>154007</v>
      </c>
      <c r="Q60">
        <v>5.2999999999999999E-2</v>
      </c>
      <c r="R60">
        <v>1.7000000000000001E-2</v>
      </c>
      <c r="S60">
        <v>0.65100000000000002</v>
      </c>
      <c r="T60">
        <v>8127.13</v>
      </c>
      <c r="U60">
        <v>34809492</v>
      </c>
      <c r="W60">
        <f>T60-(P60*R61)</f>
        <v>3968.9409999999998</v>
      </c>
    </row>
    <row r="61" spans="1:23" x14ac:dyDescent="0.2">
      <c r="B61" t="s">
        <v>195</v>
      </c>
      <c r="C61">
        <v>20157</v>
      </c>
      <c r="D61">
        <v>0.25700000000000001</v>
      </c>
      <c r="E61">
        <v>0.156</v>
      </c>
      <c r="F61">
        <v>0.78300000000000003</v>
      </c>
      <c r="G61">
        <v>5185.0959999999995</v>
      </c>
      <c r="H61">
        <v>2849599</v>
      </c>
      <c r="O61" t="s">
        <v>195</v>
      </c>
      <c r="P61">
        <v>5926</v>
      </c>
      <c r="Q61">
        <v>4.4999999999999998E-2</v>
      </c>
      <c r="R61">
        <v>2.7E-2</v>
      </c>
      <c r="S61">
        <v>6.4000000000000001E-2</v>
      </c>
      <c r="T61">
        <v>269.41699999999997</v>
      </c>
      <c r="U61">
        <v>1360975</v>
      </c>
    </row>
    <row r="62" spans="1:23" x14ac:dyDescent="0.2">
      <c r="A62" t="s">
        <v>263</v>
      </c>
      <c r="B62" t="s">
        <v>198</v>
      </c>
      <c r="C62">
        <v>205498</v>
      </c>
      <c r="D62">
        <v>0.42</v>
      </c>
      <c r="E62">
        <v>4.2999999999999997E-2</v>
      </c>
      <c r="F62">
        <v>1.804</v>
      </c>
      <c r="G62">
        <v>86364.773000000001</v>
      </c>
      <c r="H62">
        <v>21217018</v>
      </c>
      <c r="J62">
        <f>G62-(C62*D63)</f>
        <v>7864.5369999999966</v>
      </c>
      <c r="N62" t="s">
        <v>263</v>
      </c>
      <c r="O62" t="s">
        <v>198</v>
      </c>
      <c r="P62">
        <v>205498</v>
      </c>
      <c r="Q62">
        <v>6.8000000000000005E-2</v>
      </c>
      <c r="R62">
        <v>1.4E-2</v>
      </c>
      <c r="S62">
        <v>1.0640000000000001</v>
      </c>
      <c r="T62">
        <v>14064.421</v>
      </c>
      <c r="U62">
        <v>44809612</v>
      </c>
      <c r="W62">
        <f>T62-(P62*R63)</f>
        <v>6049.9990000000007</v>
      </c>
    </row>
    <row r="63" spans="1:23" x14ac:dyDescent="0.2">
      <c r="B63" t="s">
        <v>195</v>
      </c>
      <c r="C63">
        <v>24968</v>
      </c>
      <c r="D63">
        <v>0.38200000000000001</v>
      </c>
      <c r="E63">
        <v>0.21299999999999999</v>
      </c>
      <c r="F63">
        <v>0.443</v>
      </c>
      <c r="G63">
        <v>8289.4060000000009</v>
      </c>
      <c r="H63">
        <v>2973874</v>
      </c>
      <c r="O63" t="s">
        <v>195</v>
      </c>
      <c r="P63">
        <v>3748</v>
      </c>
      <c r="Q63">
        <v>6.0999999999999999E-2</v>
      </c>
      <c r="R63">
        <v>3.9E-2</v>
      </c>
      <c r="S63">
        <v>0.128</v>
      </c>
      <c r="T63">
        <v>229.197</v>
      </c>
      <c r="U63">
        <v>830526</v>
      </c>
    </row>
    <row r="64" spans="1:23" x14ac:dyDescent="0.2">
      <c r="A64" t="s">
        <v>133</v>
      </c>
      <c r="B64" t="s">
        <v>198</v>
      </c>
      <c r="C64">
        <v>221359</v>
      </c>
      <c r="D64">
        <v>0.27300000000000002</v>
      </c>
      <c r="E64">
        <v>4.7E-2</v>
      </c>
      <c r="F64">
        <v>1.0449999999999999</v>
      </c>
      <c r="G64">
        <v>60494.036</v>
      </c>
      <c r="H64">
        <v>30489357</v>
      </c>
      <c r="J64">
        <f>G64-(C64*D65)</f>
        <v>6925.1580000000031</v>
      </c>
      <c r="N64" t="s">
        <v>133</v>
      </c>
      <c r="O64" t="s">
        <v>198</v>
      </c>
      <c r="P64">
        <v>221359</v>
      </c>
      <c r="Q64">
        <v>9.7000000000000003E-2</v>
      </c>
      <c r="R64">
        <v>2.3E-2</v>
      </c>
      <c r="S64">
        <v>1.0449999999999999</v>
      </c>
      <c r="T64">
        <v>21525.613000000001</v>
      </c>
      <c r="U64">
        <v>45230386</v>
      </c>
      <c r="W64">
        <f>T64-(P64*R65)</f>
        <v>4259.6110000000008</v>
      </c>
    </row>
    <row r="65" spans="1:23" x14ac:dyDescent="0.2">
      <c r="B65" t="s">
        <v>195</v>
      </c>
      <c r="C65">
        <v>70174</v>
      </c>
      <c r="D65">
        <v>0.24199999999999999</v>
      </c>
      <c r="E65">
        <v>0.106</v>
      </c>
      <c r="F65">
        <v>0.36099999999999999</v>
      </c>
      <c r="G65">
        <v>16975.741999999998</v>
      </c>
      <c r="H65">
        <v>10286220</v>
      </c>
      <c r="O65" t="s">
        <v>195</v>
      </c>
      <c r="P65">
        <v>8450</v>
      </c>
      <c r="Q65">
        <v>9.1999999999999998E-2</v>
      </c>
      <c r="R65">
        <v>7.8E-2</v>
      </c>
      <c r="S65">
        <v>0.20499999999999999</v>
      </c>
      <c r="T65">
        <v>780.78899999999999</v>
      </c>
      <c r="U65">
        <v>1742586</v>
      </c>
    </row>
    <row r="66" spans="1:23" x14ac:dyDescent="0.2">
      <c r="A66" t="s">
        <v>264</v>
      </c>
      <c r="B66" t="s">
        <v>198</v>
      </c>
      <c r="C66">
        <v>250422</v>
      </c>
      <c r="D66">
        <v>0.28799999999999998</v>
      </c>
      <c r="E66">
        <v>4.1000000000000002E-2</v>
      </c>
      <c r="F66">
        <v>1.804</v>
      </c>
      <c r="G66">
        <v>72081.888000000006</v>
      </c>
      <c r="H66">
        <v>33260732</v>
      </c>
      <c r="J66">
        <f>G66-(C66*D67)</f>
        <v>6220.9020000000019</v>
      </c>
      <c r="K66" s="2"/>
      <c r="L66" s="2"/>
      <c r="M66" s="2"/>
      <c r="N66" t="s">
        <v>264</v>
      </c>
      <c r="O66" t="s">
        <v>198</v>
      </c>
      <c r="P66">
        <v>250422</v>
      </c>
      <c r="Q66">
        <v>8.5000000000000006E-2</v>
      </c>
      <c r="R66">
        <v>1.9E-2</v>
      </c>
      <c r="S66">
        <v>1.452</v>
      </c>
      <c r="T66">
        <v>21326.614000000001</v>
      </c>
      <c r="U66">
        <v>52601793</v>
      </c>
      <c r="W66">
        <f>T66-(P66*R67)</f>
        <v>3797.0740000000005</v>
      </c>
    </row>
    <row r="67" spans="1:23" x14ac:dyDescent="0.2">
      <c r="B67" t="s">
        <v>195</v>
      </c>
      <c r="C67">
        <v>2679</v>
      </c>
      <c r="D67">
        <v>0.26300000000000001</v>
      </c>
      <c r="E67">
        <v>0.21299999999999999</v>
      </c>
      <c r="F67">
        <v>0.27300000000000002</v>
      </c>
      <c r="G67">
        <v>629.61599999999999</v>
      </c>
      <c r="H67">
        <v>397731</v>
      </c>
      <c r="J67" s="2"/>
      <c r="K67" s="2"/>
      <c r="L67" s="2"/>
      <c r="M67" s="2"/>
      <c r="O67" t="s">
        <v>195</v>
      </c>
      <c r="P67">
        <v>2135</v>
      </c>
      <c r="Q67">
        <v>9.4E-2</v>
      </c>
      <c r="R67">
        <v>7.0000000000000007E-2</v>
      </c>
      <c r="S67">
        <v>0.151</v>
      </c>
      <c r="T67">
        <v>200.09399999999999</v>
      </c>
      <c r="U67">
        <v>438880</v>
      </c>
    </row>
    <row r="68" spans="1:23" x14ac:dyDescent="0.2">
      <c r="A68" t="s">
        <v>134</v>
      </c>
      <c r="B68" t="s">
        <v>198</v>
      </c>
      <c r="C68">
        <v>144306</v>
      </c>
      <c r="D68">
        <v>0.32</v>
      </c>
      <c r="E68">
        <v>2.1000000000000001E-2</v>
      </c>
      <c r="F68">
        <v>0.79400000000000004</v>
      </c>
      <c r="G68">
        <v>46168.707000000002</v>
      </c>
      <c r="H68">
        <v>19023324</v>
      </c>
      <c r="J68">
        <f>G68-(C68*D69)</f>
        <v>10092.207000000002</v>
      </c>
      <c r="N68" t="s">
        <v>134</v>
      </c>
      <c r="O68" t="s">
        <v>198</v>
      </c>
      <c r="P68">
        <v>144306</v>
      </c>
      <c r="Q68">
        <v>5.7000000000000002E-2</v>
      </c>
      <c r="R68">
        <v>8.9999999999999993E-3</v>
      </c>
      <c r="S68">
        <v>1.407</v>
      </c>
      <c r="T68">
        <v>8172.9390000000003</v>
      </c>
      <c r="U68">
        <v>32353981</v>
      </c>
      <c r="W68">
        <f>T68-(P68*R69)</f>
        <v>3555.1469999999999</v>
      </c>
    </row>
    <row r="69" spans="1:23" x14ac:dyDescent="0.2">
      <c r="B69" t="s">
        <v>195</v>
      </c>
      <c r="C69">
        <v>5192</v>
      </c>
      <c r="D69">
        <v>0.25</v>
      </c>
      <c r="E69">
        <v>0.17100000000000001</v>
      </c>
      <c r="F69">
        <v>0.438</v>
      </c>
      <c r="G69">
        <v>1299.492</v>
      </c>
      <c r="H69">
        <v>746154</v>
      </c>
      <c r="O69" t="s">
        <v>195</v>
      </c>
      <c r="P69">
        <v>9640</v>
      </c>
      <c r="Q69">
        <v>5.5E-2</v>
      </c>
      <c r="R69">
        <v>3.2000000000000001E-2</v>
      </c>
      <c r="S69">
        <v>0.26700000000000002</v>
      </c>
      <c r="T69">
        <v>527.29999999999995</v>
      </c>
      <c r="U69">
        <v>2168292</v>
      </c>
    </row>
    <row r="70" spans="1:23" x14ac:dyDescent="0.2">
      <c r="A70" t="s">
        <v>135</v>
      </c>
      <c r="B70" t="s">
        <v>198</v>
      </c>
      <c r="C70">
        <v>189102</v>
      </c>
      <c r="D70">
        <v>0.246</v>
      </c>
      <c r="E70">
        <v>3.9E-2</v>
      </c>
      <c r="F70">
        <v>1.804</v>
      </c>
      <c r="G70">
        <v>46474.036</v>
      </c>
      <c r="H70">
        <v>28689944</v>
      </c>
      <c r="J70">
        <f>G70-(C70*D71)</f>
        <v>9031.8399999999965</v>
      </c>
      <c r="N70" t="s">
        <v>135</v>
      </c>
      <c r="O70" t="s">
        <v>198</v>
      </c>
      <c r="P70">
        <v>189102</v>
      </c>
      <c r="Q70">
        <v>7.3999999999999996E-2</v>
      </c>
      <c r="R70">
        <v>1.7000000000000001E-2</v>
      </c>
      <c r="S70">
        <v>1.0449999999999999</v>
      </c>
      <c r="T70">
        <v>14030.402</v>
      </c>
      <c r="U70">
        <v>40720821</v>
      </c>
      <c r="W70">
        <f>T70-(P70*R71)</f>
        <v>7033.6280000000006</v>
      </c>
    </row>
    <row r="71" spans="1:23" x14ac:dyDescent="0.2">
      <c r="A71" t="s">
        <v>132</v>
      </c>
      <c r="B71" t="s">
        <v>195</v>
      </c>
      <c r="C71">
        <v>8028</v>
      </c>
      <c r="D71">
        <v>0.19800000000000001</v>
      </c>
      <c r="E71">
        <v>0.128</v>
      </c>
      <c r="F71">
        <v>0.29899999999999999</v>
      </c>
      <c r="G71">
        <v>1588.8579999999999</v>
      </c>
      <c r="H71">
        <v>1300614</v>
      </c>
      <c r="N71" t="s">
        <v>16</v>
      </c>
      <c r="O71" t="s">
        <v>195</v>
      </c>
      <c r="P71">
        <v>2056</v>
      </c>
      <c r="Q71">
        <v>5.8999999999999997E-2</v>
      </c>
      <c r="R71">
        <v>3.6999999999999998E-2</v>
      </c>
      <c r="S71">
        <v>0.26</v>
      </c>
      <c r="T71">
        <v>120.414</v>
      </c>
      <c r="U71">
        <v>458446</v>
      </c>
    </row>
    <row r="72" spans="1:23" x14ac:dyDescent="0.2">
      <c r="A72" t="s">
        <v>199</v>
      </c>
      <c r="J72" s="3">
        <f>AVERAGE(J50:J70)</f>
        <v>7319.5300909090911</v>
      </c>
      <c r="N72" t="s">
        <v>199</v>
      </c>
      <c r="W72" s="3">
        <f>AVERAGE(W50:W70)</f>
        <v>4723.182090909092</v>
      </c>
    </row>
    <row r="74" spans="1:23" x14ac:dyDescent="0.2">
      <c r="A74" s="36" t="s">
        <v>266</v>
      </c>
      <c r="B74" s="7" t="s">
        <v>194</v>
      </c>
      <c r="N74" s="36" t="s">
        <v>266</v>
      </c>
      <c r="O74" s="7" t="s">
        <v>194</v>
      </c>
    </row>
    <row r="75" spans="1:23" x14ac:dyDescent="0.2">
      <c r="A75" t="s">
        <v>80</v>
      </c>
      <c r="B75" t="s">
        <v>198</v>
      </c>
      <c r="C75">
        <v>202610</v>
      </c>
      <c r="D75">
        <v>0.26400000000000001</v>
      </c>
      <c r="E75">
        <v>3.9E-2</v>
      </c>
      <c r="F75">
        <v>1.1759999999999999</v>
      </c>
      <c r="G75">
        <v>53527.292000000001</v>
      </c>
      <c r="H75">
        <v>28949668</v>
      </c>
      <c r="J75">
        <f>G75-(C75*D76)</f>
        <v>3482.622000000003</v>
      </c>
      <c r="K75" s="1"/>
      <c r="N75" t="s">
        <v>60</v>
      </c>
      <c r="O75" t="s">
        <v>198</v>
      </c>
      <c r="P75">
        <v>202610</v>
      </c>
      <c r="Q75">
        <v>5.6000000000000001E-2</v>
      </c>
      <c r="R75">
        <v>1.2E-2</v>
      </c>
      <c r="S75">
        <v>0.94399999999999995</v>
      </c>
      <c r="T75">
        <v>11324.758</v>
      </c>
      <c r="U75">
        <v>45508445</v>
      </c>
      <c r="W75">
        <f>T75-(P75*R76)</f>
        <v>5246.4579999999996</v>
      </c>
    </row>
    <row r="76" spans="1:23" x14ac:dyDescent="0.2">
      <c r="B76" t="s">
        <v>195</v>
      </c>
      <c r="C76">
        <v>58513</v>
      </c>
      <c r="D76">
        <v>0.247</v>
      </c>
      <c r="E76">
        <v>9.0999999999999998E-2</v>
      </c>
      <c r="F76">
        <v>0.42</v>
      </c>
      <c r="G76">
        <v>14468.875</v>
      </c>
      <c r="H76">
        <v>8519526</v>
      </c>
      <c r="O76" t="s">
        <v>195</v>
      </c>
      <c r="P76">
        <v>754</v>
      </c>
      <c r="Q76">
        <v>3.7999999999999999E-2</v>
      </c>
      <c r="R76">
        <v>0.03</v>
      </c>
      <c r="S76">
        <v>6.4000000000000001E-2</v>
      </c>
      <c r="T76">
        <v>28.431999999999999</v>
      </c>
      <c r="U76">
        <v>176287</v>
      </c>
    </row>
    <row r="77" spans="1:23" x14ac:dyDescent="0.2">
      <c r="A77" t="s">
        <v>122</v>
      </c>
      <c r="B77" t="s">
        <v>198</v>
      </c>
      <c r="C77">
        <v>157963</v>
      </c>
      <c r="D77">
        <v>0.17399999999999999</v>
      </c>
      <c r="E77">
        <v>2.5000000000000001E-2</v>
      </c>
      <c r="F77">
        <v>1.151</v>
      </c>
      <c r="G77">
        <v>27553.356</v>
      </c>
      <c r="H77">
        <v>27340202</v>
      </c>
      <c r="J77">
        <f>G77-(C77*D78)</f>
        <v>7334.0920000000006</v>
      </c>
      <c r="N77" t="s">
        <v>35</v>
      </c>
      <c r="O77" t="s">
        <v>198</v>
      </c>
      <c r="P77">
        <v>157963</v>
      </c>
      <c r="Q77">
        <v>4.8000000000000001E-2</v>
      </c>
      <c r="R77">
        <v>1.2E-2</v>
      </c>
      <c r="S77">
        <v>0.498</v>
      </c>
      <c r="T77">
        <v>7536.3310000000001</v>
      </c>
      <c r="U77">
        <v>36133350</v>
      </c>
      <c r="W77">
        <f>T77-(P77*R78)</f>
        <v>4219.1080000000002</v>
      </c>
    </row>
    <row r="78" spans="1:23" x14ac:dyDescent="0.2">
      <c r="B78" t="s">
        <v>195</v>
      </c>
      <c r="C78">
        <v>17588</v>
      </c>
      <c r="D78">
        <v>0.128</v>
      </c>
      <c r="E78">
        <v>6.6000000000000003E-2</v>
      </c>
      <c r="F78">
        <v>0.28299999999999997</v>
      </c>
      <c r="G78">
        <v>2249.2600000000002</v>
      </c>
      <c r="H78">
        <v>3348376</v>
      </c>
      <c r="O78" t="s">
        <v>195</v>
      </c>
      <c r="P78">
        <v>8206</v>
      </c>
      <c r="Q78">
        <v>3.2000000000000001E-2</v>
      </c>
      <c r="R78">
        <v>2.1000000000000001E-2</v>
      </c>
      <c r="S78">
        <v>0.11899999999999999</v>
      </c>
      <c r="T78">
        <v>260.06700000000001</v>
      </c>
      <c r="U78">
        <v>1945531</v>
      </c>
    </row>
    <row r="79" spans="1:23" x14ac:dyDescent="0.2">
      <c r="A79" t="s">
        <v>136</v>
      </c>
      <c r="B79" t="s">
        <v>198</v>
      </c>
      <c r="C79">
        <v>220371</v>
      </c>
      <c r="D79">
        <v>8.6999999999999994E-2</v>
      </c>
      <c r="E79">
        <v>7.0000000000000001E-3</v>
      </c>
      <c r="F79">
        <v>0.55500000000000005</v>
      </c>
      <c r="G79">
        <v>19115.222000000002</v>
      </c>
      <c r="H79">
        <v>46116279</v>
      </c>
      <c r="J79">
        <f>G79-(C79*D80)</f>
        <v>2807.7680000000018</v>
      </c>
      <c r="N79" t="s">
        <v>19</v>
      </c>
      <c r="O79" t="s">
        <v>198</v>
      </c>
      <c r="P79">
        <v>220371</v>
      </c>
      <c r="Q79">
        <v>6.6000000000000003E-2</v>
      </c>
      <c r="R79">
        <v>5.0000000000000001E-3</v>
      </c>
      <c r="S79">
        <v>1.151</v>
      </c>
      <c r="T79">
        <v>14654.236000000001</v>
      </c>
      <c r="U79">
        <v>48305308</v>
      </c>
      <c r="W79">
        <f>T79-(P79*R80)</f>
        <v>7602.3640000000005</v>
      </c>
    </row>
    <row r="80" spans="1:23" x14ac:dyDescent="0.2">
      <c r="B80" t="s">
        <v>195</v>
      </c>
      <c r="C80">
        <v>22808</v>
      </c>
      <c r="D80">
        <v>7.3999999999999996E-2</v>
      </c>
      <c r="E80">
        <v>4.7E-2</v>
      </c>
      <c r="F80">
        <v>0.20200000000000001</v>
      </c>
      <c r="G80">
        <v>1687.578</v>
      </c>
      <c r="H80">
        <v>4907078</v>
      </c>
      <c r="O80" t="s">
        <v>195</v>
      </c>
      <c r="P80">
        <v>2829</v>
      </c>
      <c r="Q80">
        <v>5.0999999999999997E-2</v>
      </c>
      <c r="R80">
        <v>3.2000000000000001E-2</v>
      </c>
      <c r="S80">
        <v>0.184</v>
      </c>
      <c r="T80">
        <v>145.06899999999999</v>
      </c>
      <c r="U80">
        <v>641221</v>
      </c>
    </row>
    <row r="81" spans="1:23" x14ac:dyDescent="0.2">
      <c r="A81" t="s">
        <v>220</v>
      </c>
      <c r="B81" t="s">
        <v>198</v>
      </c>
      <c r="C81">
        <v>193424</v>
      </c>
      <c r="D81">
        <v>0.113</v>
      </c>
      <c r="E81">
        <v>1.2E-2</v>
      </c>
      <c r="F81">
        <v>1.407</v>
      </c>
      <c r="G81">
        <v>21918.766</v>
      </c>
      <c r="H81">
        <v>38120402</v>
      </c>
      <c r="J81">
        <f>G81-(C81*D82)</f>
        <v>1802.6700000000019</v>
      </c>
      <c r="N81" t="s">
        <v>270</v>
      </c>
      <c r="O81" t="s">
        <v>198</v>
      </c>
      <c r="P81">
        <v>193424</v>
      </c>
      <c r="Q81">
        <v>5.7000000000000002E-2</v>
      </c>
      <c r="R81">
        <v>8.9999999999999993E-3</v>
      </c>
      <c r="S81">
        <v>1.365</v>
      </c>
      <c r="T81">
        <v>11100.387000000001</v>
      </c>
      <c r="U81">
        <v>43313368</v>
      </c>
      <c r="W81">
        <f>T81-(P81*R82)</f>
        <v>6845.0590000000011</v>
      </c>
    </row>
    <row r="82" spans="1:23" x14ac:dyDescent="0.2">
      <c r="B82" t="s">
        <v>195</v>
      </c>
      <c r="C82">
        <v>9942</v>
      </c>
      <c r="D82">
        <v>0.104</v>
      </c>
      <c r="E82">
        <v>5.1999999999999998E-2</v>
      </c>
      <c r="F82">
        <v>0.14899999999999999</v>
      </c>
      <c r="G82">
        <v>1031.7429999999999</v>
      </c>
      <c r="H82">
        <v>1997735</v>
      </c>
      <c r="O82" t="s">
        <v>195</v>
      </c>
      <c r="P82">
        <v>7231</v>
      </c>
      <c r="Q82">
        <v>5.1999999999999998E-2</v>
      </c>
      <c r="R82">
        <v>2.1999999999999999E-2</v>
      </c>
      <c r="S82">
        <v>9.2999999999999999E-2</v>
      </c>
      <c r="T82">
        <v>377.291</v>
      </c>
      <c r="U82">
        <v>1635320</v>
      </c>
    </row>
    <row r="83" spans="1:23" x14ac:dyDescent="0.2">
      <c r="A83" t="s">
        <v>137</v>
      </c>
      <c r="B83" t="s">
        <v>198</v>
      </c>
      <c r="C83">
        <v>174732</v>
      </c>
      <c r="D83">
        <v>0.183</v>
      </c>
      <c r="E83">
        <v>1.9E-2</v>
      </c>
      <c r="F83">
        <v>1.327</v>
      </c>
      <c r="G83">
        <v>32021.044000000002</v>
      </c>
      <c r="H83">
        <v>29512927</v>
      </c>
      <c r="J83">
        <f>G83-(C83*D84)</f>
        <v>4588.1200000000026</v>
      </c>
      <c r="N83" t="s">
        <v>137</v>
      </c>
      <c r="O83" t="s">
        <v>198</v>
      </c>
      <c r="P83">
        <v>174732</v>
      </c>
      <c r="Q83">
        <v>6.8000000000000005E-2</v>
      </c>
      <c r="R83">
        <v>1.2E-2</v>
      </c>
      <c r="S83">
        <v>0.503</v>
      </c>
      <c r="T83">
        <v>11874.717000000001</v>
      </c>
      <c r="U83">
        <v>38132596</v>
      </c>
      <c r="W83">
        <f>T83-(P83*R84)</f>
        <v>4011.777000000001</v>
      </c>
    </row>
    <row r="84" spans="1:23" x14ac:dyDescent="0.2">
      <c r="B84" t="s">
        <v>195</v>
      </c>
      <c r="C84">
        <v>12715</v>
      </c>
      <c r="D84">
        <v>0.157</v>
      </c>
      <c r="E84">
        <v>0.10299999999999999</v>
      </c>
      <c r="F84">
        <v>0.24199999999999999</v>
      </c>
      <c r="G84">
        <v>1991.7729999999999</v>
      </c>
      <c r="H84">
        <v>2262922</v>
      </c>
      <c r="O84" t="s">
        <v>195</v>
      </c>
      <c r="P84">
        <v>9019</v>
      </c>
      <c r="Q84">
        <v>5.8000000000000003E-2</v>
      </c>
      <c r="R84">
        <v>4.4999999999999998E-2</v>
      </c>
      <c r="S84">
        <v>0.10100000000000001</v>
      </c>
      <c r="T84">
        <v>522.23500000000001</v>
      </c>
      <c r="U84">
        <v>2012946</v>
      </c>
    </row>
    <row r="85" spans="1:23" x14ac:dyDescent="0.2">
      <c r="A85" t="s">
        <v>267</v>
      </c>
      <c r="B85" t="s">
        <v>198</v>
      </c>
      <c r="C85">
        <v>186045</v>
      </c>
      <c r="D85">
        <v>0.106</v>
      </c>
      <c r="E85">
        <v>2.1000000000000001E-2</v>
      </c>
      <c r="F85">
        <v>2.7080000000000002</v>
      </c>
      <c r="G85">
        <v>19681.843000000001</v>
      </c>
      <c r="H85">
        <v>37317722</v>
      </c>
      <c r="J85">
        <f>G85-(C85*D86)</f>
        <v>4240.1080000000002</v>
      </c>
      <c r="N85" t="s">
        <v>267</v>
      </c>
      <c r="O85" t="s">
        <v>198</v>
      </c>
      <c r="P85">
        <v>186045</v>
      </c>
      <c r="Q85">
        <v>5.3999999999999999E-2</v>
      </c>
      <c r="R85">
        <v>0.01</v>
      </c>
      <c r="S85">
        <v>1.365</v>
      </c>
      <c r="T85">
        <v>10119.781999999999</v>
      </c>
      <c r="U85">
        <v>41956292</v>
      </c>
      <c r="W85">
        <f>T85-(P85*R86)</f>
        <v>5282.6119999999992</v>
      </c>
    </row>
    <row r="86" spans="1:23" x14ac:dyDescent="0.2">
      <c r="B86" t="s">
        <v>195</v>
      </c>
      <c r="C86">
        <v>24403</v>
      </c>
      <c r="D86">
        <v>8.3000000000000004E-2</v>
      </c>
      <c r="E86">
        <v>5.1999999999999998E-2</v>
      </c>
      <c r="F86">
        <v>0.23899999999999999</v>
      </c>
      <c r="G86">
        <v>2021.558</v>
      </c>
      <c r="H86">
        <v>5143659</v>
      </c>
      <c r="O86" t="s">
        <v>195</v>
      </c>
      <c r="P86">
        <v>4832</v>
      </c>
      <c r="Q86">
        <v>4.1000000000000002E-2</v>
      </c>
      <c r="R86">
        <v>2.5999999999999999E-2</v>
      </c>
      <c r="S86">
        <v>0.128</v>
      </c>
      <c r="T86">
        <v>199.899</v>
      </c>
      <c r="U86">
        <v>1120332</v>
      </c>
    </row>
    <row r="87" spans="1:23" x14ac:dyDescent="0.2">
      <c r="A87" t="s">
        <v>138</v>
      </c>
      <c r="B87" t="s">
        <v>198</v>
      </c>
      <c r="C87">
        <v>119579</v>
      </c>
      <c r="D87">
        <v>5.0999999999999997E-2</v>
      </c>
      <c r="E87">
        <v>5.0000000000000001E-3</v>
      </c>
      <c r="F87">
        <v>1.2929999999999999</v>
      </c>
      <c r="G87">
        <v>6131.0110000000004</v>
      </c>
      <c r="H87">
        <v>27133561</v>
      </c>
      <c r="J87">
        <f>G87-(C87*E88)</f>
        <v>3021.9570000000008</v>
      </c>
      <c r="K87" s="1"/>
      <c r="N87" t="s">
        <v>120</v>
      </c>
      <c r="O87" t="s">
        <v>198</v>
      </c>
      <c r="P87">
        <v>119579</v>
      </c>
      <c r="Q87">
        <v>0.03</v>
      </c>
      <c r="R87">
        <v>5.0000000000000001E-3</v>
      </c>
      <c r="S87">
        <v>0.41099999999999998</v>
      </c>
      <c r="T87">
        <v>3592.4769999999999</v>
      </c>
      <c r="U87">
        <v>28466392</v>
      </c>
      <c r="W87">
        <f>T87-(P87*R88)</f>
        <v>1081.3179999999998</v>
      </c>
    </row>
    <row r="88" spans="1:23" x14ac:dyDescent="0.2">
      <c r="B88" t="s">
        <v>195</v>
      </c>
      <c r="C88">
        <v>16578</v>
      </c>
      <c r="D88">
        <v>4.9000000000000002E-2</v>
      </c>
      <c r="E88">
        <v>2.5999999999999999E-2</v>
      </c>
      <c r="F88">
        <v>0.184</v>
      </c>
      <c r="G88">
        <v>810.83900000000006</v>
      </c>
      <c r="H88">
        <v>3779234</v>
      </c>
      <c r="O88" t="s">
        <v>195</v>
      </c>
      <c r="P88">
        <v>8465</v>
      </c>
      <c r="Q88">
        <v>2.4E-2</v>
      </c>
      <c r="R88">
        <v>2.1000000000000001E-2</v>
      </c>
      <c r="S88">
        <v>4.4999999999999998E-2</v>
      </c>
      <c r="T88">
        <v>207.14699999999999</v>
      </c>
      <c r="U88">
        <v>2040326</v>
      </c>
    </row>
    <row r="89" spans="1:23" x14ac:dyDescent="0.2">
      <c r="A89" t="s">
        <v>268</v>
      </c>
      <c r="B89" t="s">
        <v>198</v>
      </c>
      <c r="C89">
        <v>166744</v>
      </c>
      <c r="D89">
        <v>0.126</v>
      </c>
      <c r="E89">
        <v>1.6E-2</v>
      </c>
      <c r="F89">
        <v>1.804</v>
      </c>
      <c r="G89">
        <v>21039.406999999999</v>
      </c>
      <c r="H89">
        <v>31929700</v>
      </c>
      <c r="J89">
        <f>G89-(C89*E90)</f>
        <v>10034.302999999998</v>
      </c>
      <c r="N89" t="s">
        <v>268</v>
      </c>
      <c r="O89" t="s">
        <v>198</v>
      </c>
      <c r="P89">
        <v>166744</v>
      </c>
      <c r="Q89">
        <v>6.0999999999999999E-2</v>
      </c>
      <c r="R89">
        <v>0.01</v>
      </c>
      <c r="S89">
        <v>0.97499999999999998</v>
      </c>
      <c r="T89">
        <v>10140.32</v>
      </c>
      <c r="U89">
        <v>37025306</v>
      </c>
      <c r="W89">
        <f>T89-(P89*R90)</f>
        <v>5471.4879999999994</v>
      </c>
    </row>
    <row r="90" spans="1:23" x14ac:dyDescent="0.2">
      <c r="B90" t="s">
        <v>195</v>
      </c>
      <c r="C90">
        <v>12867</v>
      </c>
      <c r="D90">
        <v>0.122</v>
      </c>
      <c r="E90">
        <v>6.6000000000000003E-2</v>
      </c>
      <c r="F90">
        <v>0.19400000000000001</v>
      </c>
      <c r="G90">
        <v>1568.9929999999999</v>
      </c>
      <c r="H90">
        <v>2481295</v>
      </c>
      <c r="O90" t="s">
        <v>195</v>
      </c>
      <c r="P90">
        <v>5963</v>
      </c>
      <c r="Q90">
        <v>4.3999999999999997E-2</v>
      </c>
      <c r="R90">
        <v>2.8000000000000001E-2</v>
      </c>
      <c r="S90">
        <v>0.13</v>
      </c>
      <c r="T90">
        <v>264.089</v>
      </c>
      <c r="U90">
        <v>1373420</v>
      </c>
    </row>
    <row r="91" spans="1:23" x14ac:dyDescent="0.2">
      <c r="A91" t="s">
        <v>139</v>
      </c>
      <c r="B91" t="s">
        <v>198</v>
      </c>
      <c r="C91">
        <v>160120</v>
      </c>
      <c r="D91">
        <v>0.06</v>
      </c>
      <c r="E91">
        <v>8.9999999999999993E-3</v>
      </c>
      <c r="F91">
        <v>0.63600000000000001</v>
      </c>
      <c r="G91">
        <v>9577.5409999999993</v>
      </c>
      <c r="H91">
        <v>35620063</v>
      </c>
      <c r="J91">
        <f>G91-(C91*E92)</f>
        <v>5574.5409999999993</v>
      </c>
      <c r="N91" t="s">
        <v>139</v>
      </c>
      <c r="O91" t="s">
        <v>198</v>
      </c>
      <c r="P91">
        <v>160120</v>
      </c>
      <c r="Q91">
        <v>0.06</v>
      </c>
      <c r="R91">
        <v>0.01</v>
      </c>
      <c r="S91">
        <v>0.91500000000000004</v>
      </c>
      <c r="T91">
        <v>9645.1980000000003</v>
      </c>
      <c r="U91">
        <v>35586136</v>
      </c>
      <c r="W91" s="15">
        <f>T91-(P91*R92)</f>
        <v>6602.9180000000006</v>
      </c>
    </row>
    <row r="92" spans="1:23" x14ac:dyDescent="0.2">
      <c r="B92" t="s">
        <v>195</v>
      </c>
      <c r="C92">
        <v>41901</v>
      </c>
      <c r="D92">
        <v>0.05</v>
      </c>
      <c r="E92">
        <v>2.5000000000000001E-2</v>
      </c>
      <c r="F92">
        <v>0.11899999999999999</v>
      </c>
      <c r="G92">
        <v>2086.4899999999998</v>
      </c>
      <c r="H92">
        <v>9530246</v>
      </c>
      <c r="O92" t="s">
        <v>195</v>
      </c>
      <c r="P92">
        <v>8429</v>
      </c>
      <c r="Q92">
        <v>5.8999999999999997E-2</v>
      </c>
      <c r="R92">
        <v>1.9E-2</v>
      </c>
      <c r="S92">
        <v>0.313</v>
      </c>
      <c r="T92">
        <v>496.916</v>
      </c>
      <c r="U92">
        <v>1878265</v>
      </c>
    </row>
    <row r="93" spans="1:23" x14ac:dyDescent="0.2">
      <c r="A93" t="s">
        <v>140</v>
      </c>
      <c r="B93" t="s">
        <v>198</v>
      </c>
      <c r="C93">
        <v>181811</v>
      </c>
      <c r="D93">
        <v>0.11</v>
      </c>
      <c r="E93">
        <v>3.2000000000000001E-2</v>
      </c>
      <c r="F93">
        <v>0.77300000000000002</v>
      </c>
      <c r="G93">
        <v>20009.98</v>
      </c>
      <c r="H93">
        <v>36054421</v>
      </c>
      <c r="J93">
        <f>G93-(C93*E94)</f>
        <v>4010.612000000001</v>
      </c>
      <c r="N93" t="s">
        <v>140</v>
      </c>
      <c r="O93" t="s">
        <v>198</v>
      </c>
      <c r="P93">
        <v>181811</v>
      </c>
      <c r="Q93">
        <v>4.8000000000000001E-2</v>
      </c>
      <c r="R93">
        <v>0.01</v>
      </c>
      <c r="S93">
        <v>1.708</v>
      </c>
      <c r="T93">
        <v>8798.8469999999998</v>
      </c>
      <c r="U93">
        <v>41530439</v>
      </c>
      <c r="W93">
        <f>T93-(P93*R94)</f>
        <v>3344.5169999999998</v>
      </c>
    </row>
    <row r="94" spans="1:23" x14ac:dyDescent="0.2">
      <c r="B94" t="s">
        <v>195</v>
      </c>
      <c r="C94">
        <v>16050</v>
      </c>
      <c r="D94">
        <v>0.109</v>
      </c>
      <c r="E94">
        <v>8.7999999999999995E-2</v>
      </c>
      <c r="F94">
        <v>0.22800000000000001</v>
      </c>
      <c r="G94">
        <v>1750.0830000000001</v>
      </c>
      <c r="H94">
        <v>3184707</v>
      </c>
      <c r="O94" t="s">
        <v>195</v>
      </c>
      <c r="P94">
        <v>4236</v>
      </c>
      <c r="Q94">
        <v>4.1000000000000002E-2</v>
      </c>
      <c r="R94">
        <v>0.03</v>
      </c>
      <c r="S94">
        <v>0.10100000000000001</v>
      </c>
      <c r="T94">
        <v>173.547</v>
      </c>
      <c r="U94">
        <v>983006</v>
      </c>
    </row>
    <row r="95" spans="1:23" x14ac:dyDescent="0.2">
      <c r="A95" t="s">
        <v>199</v>
      </c>
      <c r="J95" s="4">
        <f>AVERAGE(J75:J93)</f>
        <v>4689.6793000000016</v>
      </c>
      <c r="N95" t="s">
        <v>199</v>
      </c>
      <c r="W95" s="4">
        <f>AVERAGE(W75:W85)</f>
        <v>5534.563000000001</v>
      </c>
    </row>
    <row r="99" spans="1:23" x14ac:dyDescent="0.2">
      <c r="A99" s="36" t="s">
        <v>269</v>
      </c>
      <c r="B99" s="7" t="s">
        <v>194</v>
      </c>
      <c r="N99" s="36" t="s">
        <v>269</v>
      </c>
      <c r="O99" s="7" t="s">
        <v>194</v>
      </c>
    </row>
    <row r="100" spans="1:23" x14ac:dyDescent="0.2">
      <c r="A100" t="s">
        <v>80</v>
      </c>
      <c r="B100" t="s">
        <v>198</v>
      </c>
      <c r="C100">
        <v>215220</v>
      </c>
      <c r="D100">
        <v>0.16600000000000001</v>
      </c>
      <c r="E100">
        <v>4.2999999999999997E-2</v>
      </c>
      <c r="F100">
        <v>0.80400000000000005</v>
      </c>
      <c r="G100">
        <v>35635.017999999996</v>
      </c>
      <c r="H100">
        <v>37675560</v>
      </c>
      <c r="J100">
        <f>G100-(C100*D101)</f>
        <v>9378.1779999999962</v>
      </c>
      <c r="K100" s="1"/>
      <c r="N100" t="s">
        <v>60</v>
      </c>
      <c r="O100" t="s">
        <v>198</v>
      </c>
      <c r="P100">
        <v>215220</v>
      </c>
      <c r="Q100">
        <v>7.5999999999999998E-2</v>
      </c>
      <c r="R100">
        <v>1.9E-2</v>
      </c>
      <c r="S100">
        <v>0.53100000000000003</v>
      </c>
      <c r="T100">
        <v>16409.027999999998</v>
      </c>
      <c r="U100">
        <v>46080461</v>
      </c>
      <c r="W100">
        <f>T100-(P100*R101)</f>
        <v>7154.5679999999993</v>
      </c>
    </row>
    <row r="101" spans="1:23" x14ac:dyDescent="0.2">
      <c r="B101" t="s">
        <v>195</v>
      </c>
      <c r="C101">
        <v>5694</v>
      </c>
      <c r="D101">
        <v>0.122</v>
      </c>
      <c r="E101">
        <v>9.2999999999999999E-2</v>
      </c>
      <c r="F101">
        <v>0.156</v>
      </c>
      <c r="G101">
        <v>691.86699999999996</v>
      </c>
      <c r="H101">
        <v>1097773</v>
      </c>
      <c r="O101" t="s">
        <v>195</v>
      </c>
      <c r="P101">
        <v>7352</v>
      </c>
      <c r="Q101">
        <v>6.2E-2</v>
      </c>
      <c r="R101">
        <v>4.2999999999999997E-2</v>
      </c>
      <c r="S101">
        <v>0.106</v>
      </c>
      <c r="T101">
        <v>456.19600000000003</v>
      </c>
      <c r="U101">
        <v>1625334</v>
      </c>
    </row>
    <row r="102" spans="1:23" x14ac:dyDescent="0.2">
      <c r="A102" t="s">
        <v>107</v>
      </c>
      <c r="B102" t="s">
        <v>198</v>
      </c>
      <c r="C102">
        <v>258781</v>
      </c>
      <c r="D102">
        <v>0.32500000000000001</v>
      </c>
      <c r="E102">
        <v>4.2999999999999997E-2</v>
      </c>
      <c r="F102">
        <v>1.452</v>
      </c>
      <c r="G102">
        <v>84199.611999999994</v>
      </c>
      <c r="H102">
        <v>31730828</v>
      </c>
      <c r="J102">
        <f>G102-(C102*D103)</f>
        <v>8376.778999999995</v>
      </c>
      <c r="N102" t="s">
        <v>107</v>
      </c>
      <c r="O102" t="s">
        <v>198</v>
      </c>
      <c r="P102">
        <v>258781</v>
      </c>
      <c r="Q102">
        <v>0.155</v>
      </c>
      <c r="R102">
        <v>0.03</v>
      </c>
      <c r="S102">
        <v>1.5609999999999999</v>
      </c>
      <c r="T102">
        <v>39983.802000000003</v>
      </c>
      <c r="U102">
        <v>46456981</v>
      </c>
      <c r="W102">
        <f>T102-(P102*Q103)</f>
        <v>9965.2060000000019</v>
      </c>
    </row>
    <row r="103" spans="1:23" x14ac:dyDescent="0.2">
      <c r="B103" t="s">
        <v>195</v>
      </c>
      <c r="C103">
        <v>9223</v>
      </c>
      <c r="D103">
        <v>0.29299999999999998</v>
      </c>
      <c r="E103">
        <v>0.18099999999999999</v>
      </c>
      <c r="F103">
        <v>0.39</v>
      </c>
      <c r="G103">
        <v>2700.627</v>
      </c>
      <c r="H103">
        <v>1200864</v>
      </c>
      <c r="O103" t="s">
        <v>195</v>
      </c>
      <c r="P103">
        <v>5411</v>
      </c>
      <c r="Q103">
        <v>0.11600000000000001</v>
      </c>
      <c r="R103">
        <v>5.8000000000000003E-2</v>
      </c>
      <c r="S103">
        <v>0.186</v>
      </c>
      <c r="T103">
        <v>627.53700000000003</v>
      </c>
      <c r="U103">
        <v>1057311</v>
      </c>
    </row>
    <row r="104" spans="1:23" x14ac:dyDescent="0.2">
      <c r="A104" t="s">
        <v>101</v>
      </c>
      <c r="B104" t="s">
        <v>198</v>
      </c>
      <c r="C104">
        <v>183132</v>
      </c>
      <c r="D104">
        <v>0.27200000000000002</v>
      </c>
      <c r="E104">
        <v>3.5000000000000003E-2</v>
      </c>
      <c r="F104">
        <v>0.81499999999999995</v>
      </c>
      <c r="G104">
        <v>49840.495000000003</v>
      </c>
      <c r="H104">
        <v>25516766</v>
      </c>
      <c r="J104">
        <f>G104-(C104*D105)</f>
        <v>9734.5869999999995</v>
      </c>
      <c r="N104" t="s">
        <v>101</v>
      </c>
      <c r="O104" t="s">
        <v>198</v>
      </c>
      <c r="P104">
        <v>189539</v>
      </c>
      <c r="Q104">
        <v>0.125</v>
      </c>
      <c r="R104">
        <v>2.1000000000000001E-2</v>
      </c>
      <c r="S104">
        <v>1.0840000000000001</v>
      </c>
      <c r="T104">
        <v>23650.882000000001</v>
      </c>
      <c r="U104">
        <v>36532152</v>
      </c>
      <c r="W104">
        <f>T104-(P104*Q105)</f>
        <v>7160.9890000000014</v>
      </c>
    </row>
    <row r="105" spans="1:23" x14ac:dyDescent="0.2">
      <c r="B105" t="s">
        <v>195</v>
      </c>
      <c r="C105">
        <v>27601</v>
      </c>
      <c r="D105">
        <v>0.219</v>
      </c>
      <c r="E105">
        <v>0.14399999999999999</v>
      </c>
      <c r="F105">
        <v>0.28899999999999998</v>
      </c>
      <c r="G105">
        <v>6056.549</v>
      </c>
      <c r="H105">
        <v>4256221</v>
      </c>
      <c r="O105" t="s">
        <v>195</v>
      </c>
      <c r="P105">
        <v>7798</v>
      </c>
      <c r="Q105">
        <v>8.6999999999999994E-2</v>
      </c>
      <c r="R105">
        <v>6.4000000000000001E-2</v>
      </c>
      <c r="S105">
        <v>0.121</v>
      </c>
      <c r="T105">
        <v>675.83199999999999</v>
      </c>
      <c r="U105">
        <v>1629084</v>
      </c>
    </row>
    <row r="106" spans="1:23" x14ac:dyDescent="0.2">
      <c r="A106" t="s">
        <v>108</v>
      </c>
      <c r="B106" t="s">
        <v>198</v>
      </c>
      <c r="C106">
        <v>289293</v>
      </c>
      <c r="D106">
        <v>0.34300000000000003</v>
      </c>
      <c r="E106">
        <v>3.9E-2</v>
      </c>
      <c r="F106">
        <v>1.6279999999999999</v>
      </c>
      <c r="G106">
        <v>99293.68</v>
      </c>
      <c r="H106">
        <v>34718055</v>
      </c>
      <c r="J106">
        <f>G106-(C106*E107)</f>
        <v>9612.8499999999913</v>
      </c>
      <c r="N106" t="s">
        <v>56</v>
      </c>
      <c r="O106" t="s">
        <v>198</v>
      </c>
      <c r="P106">
        <v>289293</v>
      </c>
      <c r="Q106">
        <v>0.20699999999999999</v>
      </c>
      <c r="R106">
        <v>3.2000000000000001E-2</v>
      </c>
      <c r="S106">
        <v>1.365</v>
      </c>
      <c r="T106">
        <v>60004.891000000003</v>
      </c>
      <c r="U106">
        <v>46081302</v>
      </c>
      <c r="W106">
        <f>T106-(P106*R107)</f>
        <v>12560.839</v>
      </c>
    </row>
    <row r="107" spans="1:23" x14ac:dyDescent="0.2">
      <c r="B107" t="s">
        <v>195</v>
      </c>
      <c r="C107">
        <v>6033</v>
      </c>
      <c r="D107">
        <v>0.39600000000000002</v>
      </c>
      <c r="E107">
        <v>0.31</v>
      </c>
      <c r="F107">
        <v>0.621</v>
      </c>
      <c r="G107">
        <v>2388.2150000000001</v>
      </c>
      <c r="H107">
        <v>620930</v>
      </c>
      <c r="O107" t="s">
        <v>195</v>
      </c>
      <c r="P107">
        <v>9403</v>
      </c>
      <c r="Q107">
        <v>0.20799999999999999</v>
      </c>
      <c r="R107">
        <v>0.16400000000000001</v>
      </c>
      <c r="S107">
        <v>0.34200000000000003</v>
      </c>
      <c r="T107">
        <v>1952.03</v>
      </c>
      <c r="U107">
        <v>1489400</v>
      </c>
    </row>
    <row r="108" spans="1:23" x14ac:dyDescent="0.2">
      <c r="A108" t="s">
        <v>109</v>
      </c>
      <c r="B108" t="s">
        <v>198</v>
      </c>
      <c r="C108">
        <v>292749</v>
      </c>
      <c r="D108">
        <v>0.32900000000000001</v>
      </c>
      <c r="E108">
        <v>8.2000000000000003E-2</v>
      </c>
      <c r="F108">
        <v>1.202</v>
      </c>
      <c r="G108">
        <v>96441.826000000001</v>
      </c>
      <c r="H108">
        <v>35540239</v>
      </c>
      <c r="J108">
        <f>G108-(C108*D109)</f>
        <v>13301.110000000015</v>
      </c>
      <c r="N108" t="s">
        <v>109</v>
      </c>
      <c r="O108" t="s">
        <v>198</v>
      </c>
      <c r="P108">
        <v>292749</v>
      </c>
      <c r="Q108">
        <v>0.09</v>
      </c>
      <c r="R108">
        <v>2.1000000000000001E-2</v>
      </c>
      <c r="S108">
        <v>0.82699999999999996</v>
      </c>
      <c r="T108">
        <v>26484.861000000001</v>
      </c>
      <c r="U108">
        <v>60758739</v>
      </c>
      <c r="W108">
        <f>T108-(P108*R109)</f>
        <v>13311.156000000001</v>
      </c>
    </row>
    <row r="109" spans="1:23" x14ac:dyDescent="0.2">
      <c r="B109" t="s">
        <v>195</v>
      </c>
      <c r="C109">
        <v>31967</v>
      </c>
      <c r="D109">
        <v>0.28399999999999997</v>
      </c>
      <c r="E109">
        <v>0.18099999999999999</v>
      </c>
      <c r="F109">
        <v>0.51400000000000001</v>
      </c>
      <c r="G109">
        <v>9071.4369999999999</v>
      </c>
      <c r="H109">
        <v>4250817</v>
      </c>
      <c r="O109" t="s">
        <v>195</v>
      </c>
      <c r="P109">
        <v>10404</v>
      </c>
      <c r="Q109">
        <v>6.6000000000000003E-2</v>
      </c>
      <c r="R109">
        <v>4.4999999999999998E-2</v>
      </c>
      <c r="S109">
        <v>9.7000000000000003E-2</v>
      </c>
      <c r="T109">
        <v>685.31600000000003</v>
      </c>
      <c r="U109">
        <v>2280056</v>
      </c>
    </row>
    <row r="110" spans="1:23" x14ac:dyDescent="0.2">
      <c r="A110" t="s">
        <v>110</v>
      </c>
      <c r="B110" t="s">
        <v>198</v>
      </c>
      <c r="C110">
        <v>283392</v>
      </c>
      <c r="D110">
        <v>0.35099999999999998</v>
      </c>
      <c r="E110">
        <v>4.7E-2</v>
      </c>
      <c r="F110">
        <v>1.2929999999999999</v>
      </c>
      <c r="G110">
        <v>99374.892999999996</v>
      </c>
      <c r="H110">
        <v>33031923</v>
      </c>
      <c r="J110">
        <f>G110-(C110*D111)</f>
        <v>15490.861000000004</v>
      </c>
      <c r="N110" t="s">
        <v>110</v>
      </c>
      <c r="O110" t="s">
        <v>198</v>
      </c>
      <c r="P110">
        <v>283392</v>
      </c>
      <c r="Q110">
        <v>0.14699999999999999</v>
      </c>
      <c r="R110">
        <v>2.3E-2</v>
      </c>
      <c r="S110">
        <v>0.52</v>
      </c>
      <c r="T110">
        <v>41667.726000000002</v>
      </c>
      <c r="U110">
        <v>51728219</v>
      </c>
      <c r="W110">
        <f>T110-(P110*R111)</f>
        <v>13045.134000000002</v>
      </c>
    </row>
    <row r="111" spans="1:23" x14ac:dyDescent="0.2">
      <c r="B111" t="s">
        <v>195</v>
      </c>
      <c r="C111">
        <v>3508</v>
      </c>
      <c r="D111">
        <v>0.29599999999999999</v>
      </c>
      <c r="E111">
        <v>0.23599999999999999</v>
      </c>
      <c r="F111">
        <v>0.34200000000000003</v>
      </c>
      <c r="G111">
        <v>1036.623</v>
      </c>
      <c r="H111">
        <v>453294</v>
      </c>
      <c r="O111" t="s">
        <v>195</v>
      </c>
      <c r="P111">
        <v>6273</v>
      </c>
      <c r="Q111">
        <v>0.14299999999999999</v>
      </c>
      <c r="R111">
        <v>0.10100000000000001</v>
      </c>
      <c r="S111">
        <v>0.21099999999999999</v>
      </c>
      <c r="T111">
        <v>894.39599999999996</v>
      </c>
      <c r="U111">
        <v>1153951</v>
      </c>
    </row>
    <row r="112" spans="1:23" x14ac:dyDescent="0.2">
      <c r="A112" t="s">
        <v>199</v>
      </c>
      <c r="J112" s="3">
        <f>AVERAGE(J100:J110)</f>
        <v>10982.394166666667</v>
      </c>
      <c r="N112" t="s">
        <v>199</v>
      </c>
      <c r="W112" s="3">
        <f>AVERAGE(W100:W110)</f>
        <v>10532.982000000002</v>
      </c>
    </row>
    <row r="114" spans="1:23" x14ac:dyDescent="0.2">
      <c r="A114" s="36" t="s">
        <v>271</v>
      </c>
      <c r="B114" s="7" t="s">
        <v>194</v>
      </c>
      <c r="N114" s="36" t="s">
        <v>271</v>
      </c>
      <c r="O114" s="7" t="s">
        <v>194</v>
      </c>
    </row>
    <row r="115" spans="1:23" x14ac:dyDescent="0.2">
      <c r="A115" t="s">
        <v>80</v>
      </c>
      <c r="B115" t="s">
        <v>198</v>
      </c>
      <c r="C115">
        <v>198255</v>
      </c>
      <c r="D115">
        <v>0.11600000000000001</v>
      </c>
      <c r="E115">
        <v>3.4000000000000002E-2</v>
      </c>
      <c r="F115">
        <v>0.36899999999999999</v>
      </c>
      <c r="G115">
        <v>23014.056</v>
      </c>
      <c r="H115">
        <v>38738300</v>
      </c>
      <c r="J115">
        <f>G115-(C115*E116)</f>
        <v>5964.1260000000002</v>
      </c>
      <c r="K115" s="1"/>
      <c r="N115" t="s">
        <v>60</v>
      </c>
      <c r="O115" t="s">
        <v>198</v>
      </c>
      <c r="P115">
        <v>198255</v>
      </c>
      <c r="Q115">
        <v>0.14299999999999999</v>
      </c>
      <c r="R115">
        <v>2.3E-2</v>
      </c>
      <c r="S115">
        <v>1.5609999999999999</v>
      </c>
      <c r="T115">
        <v>28412.409</v>
      </c>
      <c r="U115">
        <v>36597091</v>
      </c>
      <c r="W115">
        <f>T115-(P115*R116)</f>
        <v>10371.204000000002</v>
      </c>
    </row>
    <row r="116" spans="1:23" x14ac:dyDescent="0.2">
      <c r="B116" t="s">
        <v>195</v>
      </c>
      <c r="C116">
        <v>8577</v>
      </c>
      <c r="D116">
        <v>0.11899999999999999</v>
      </c>
      <c r="E116">
        <v>8.5999999999999993E-2</v>
      </c>
      <c r="F116">
        <v>0.19700000000000001</v>
      </c>
      <c r="G116">
        <v>1018.022</v>
      </c>
      <c r="H116">
        <v>1664612</v>
      </c>
      <c r="O116" t="s">
        <v>195</v>
      </c>
      <c r="P116">
        <v>2604</v>
      </c>
      <c r="Q116">
        <v>0.123</v>
      </c>
      <c r="R116">
        <v>9.0999999999999998E-2</v>
      </c>
      <c r="S116">
        <v>0.222</v>
      </c>
      <c r="T116">
        <v>321.50400000000002</v>
      </c>
      <c r="U116">
        <v>500009</v>
      </c>
    </row>
    <row r="117" spans="1:23" x14ac:dyDescent="0.2">
      <c r="A117" t="s">
        <v>91</v>
      </c>
      <c r="B117" t="s">
        <v>198</v>
      </c>
      <c r="C117">
        <v>238461</v>
      </c>
      <c r="D117">
        <v>0.31900000000000001</v>
      </c>
      <c r="E117">
        <v>7.1999999999999995E-2</v>
      </c>
      <c r="F117">
        <v>2.7080000000000002</v>
      </c>
      <c r="G117">
        <v>76050.720000000001</v>
      </c>
      <c r="H117">
        <v>31414340</v>
      </c>
      <c r="J117">
        <f>G117-(C117*D118)</f>
        <v>6420.1080000000075</v>
      </c>
      <c r="N117" t="s">
        <v>35</v>
      </c>
      <c r="O117" t="s">
        <v>198</v>
      </c>
      <c r="P117">
        <v>238461</v>
      </c>
      <c r="Q117">
        <v>0.14249999999999999</v>
      </c>
      <c r="R117">
        <v>2.2499999999999999E-2</v>
      </c>
      <c r="S117">
        <v>1.3540000000000001</v>
      </c>
      <c r="T117">
        <v>33992.575499999999</v>
      </c>
      <c r="U117">
        <v>16774260.5</v>
      </c>
      <c r="W117">
        <f>T117-(P117*R118)</f>
        <v>8715.7095000000008</v>
      </c>
    </row>
    <row r="118" spans="1:23" x14ac:dyDescent="0.2">
      <c r="B118" t="s">
        <v>195</v>
      </c>
      <c r="C118">
        <v>15052</v>
      </c>
      <c r="D118">
        <v>0.29199999999999998</v>
      </c>
      <c r="E118">
        <v>0.13200000000000001</v>
      </c>
      <c r="F118">
        <v>2.7080000000000002</v>
      </c>
      <c r="G118">
        <f>C118*D118</f>
        <v>4395.1839999999993</v>
      </c>
      <c r="H118">
        <v>1899538</v>
      </c>
      <c r="O118" t="s">
        <v>195</v>
      </c>
      <c r="P118">
        <v>8251</v>
      </c>
      <c r="Q118">
        <v>0.17199999999999999</v>
      </c>
      <c r="R118">
        <v>0.106</v>
      </c>
      <c r="S118">
        <v>2.7080000000000002</v>
      </c>
      <c r="T118">
        <v>1420.0640000000001</v>
      </c>
      <c r="U118">
        <v>1425750</v>
      </c>
    </row>
    <row r="119" spans="1:23" x14ac:dyDescent="0.2">
      <c r="A119" t="s">
        <v>111</v>
      </c>
      <c r="B119" t="s">
        <v>198</v>
      </c>
      <c r="C119">
        <v>258780</v>
      </c>
      <c r="D119">
        <v>0.17100000000000001</v>
      </c>
      <c r="E119">
        <v>4.4999999999999998E-2</v>
      </c>
      <c r="F119">
        <v>1.0640000000000001</v>
      </c>
      <c r="G119">
        <v>44377.877999999997</v>
      </c>
      <c r="H119">
        <v>44633750</v>
      </c>
      <c r="J119">
        <f>G119-(C119*D120)</f>
        <v>5819.6579999999958</v>
      </c>
      <c r="N119" t="s">
        <v>19</v>
      </c>
      <c r="O119" t="s">
        <v>198</v>
      </c>
      <c r="P119">
        <v>258780</v>
      </c>
      <c r="Q119">
        <v>6.4000000000000001E-2</v>
      </c>
      <c r="R119">
        <v>1.6E-2</v>
      </c>
      <c r="S119">
        <v>1.327</v>
      </c>
      <c r="T119">
        <v>16591.148000000001</v>
      </c>
      <c r="U119">
        <v>57033771</v>
      </c>
      <c r="W119">
        <f>T119-(P119*R120)</f>
        <v>9345.3080000000009</v>
      </c>
    </row>
    <row r="120" spans="1:23" x14ac:dyDescent="0.2">
      <c r="B120" t="s">
        <v>195</v>
      </c>
      <c r="C120">
        <v>6794</v>
      </c>
      <c r="D120">
        <v>0.14899999999999999</v>
      </c>
      <c r="E120">
        <v>0.112</v>
      </c>
      <c r="F120">
        <v>0.216</v>
      </c>
      <c r="G120">
        <v>1013.998</v>
      </c>
      <c r="H120">
        <v>1229266</v>
      </c>
      <c r="O120" t="s">
        <v>195</v>
      </c>
      <c r="P120">
        <v>9138</v>
      </c>
      <c r="Q120">
        <v>4.9000000000000002E-2</v>
      </c>
      <c r="R120">
        <v>2.8000000000000001E-2</v>
      </c>
      <c r="S120">
        <v>0.18099999999999999</v>
      </c>
      <c r="T120">
        <v>446.08699999999999</v>
      </c>
      <c r="U120">
        <v>2083547</v>
      </c>
    </row>
    <row r="121" spans="1:23" x14ac:dyDescent="0.2">
      <c r="A121" t="s">
        <v>272</v>
      </c>
      <c r="N121" t="s">
        <v>272</v>
      </c>
    </row>
    <row r="122" spans="1:23" x14ac:dyDescent="0.2">
      <c r="A122" t="s">
        <v>112</v>
      </c>
      <c r="B122" t="s">
        <v>198</v>
      </c>
      <c r="C122">
        <v>112015</v>
      </c>
      <c r="D122">
        <v>0.107</v>
      </c>
      <c r="E122">
        <v>3.5000000000000003E-2</v>
      </c>
      <c r="F122">
        <v>0.40699999999999997</v>
      </c>
      <c r="G122">
        <v>11955.427</v>
      </c>
      <c r="H122">
        <v>22383172</v>
      </c>
      <c r="J122">
        <f>G122-(C122*E123)</f>
        <v>5458.5569999999998</v>
      </c>
      <c r="N122" t="s">
        <v>112</v>
      </c>
      <c r="O122" t="s">
        <v>198</v>
      </c>
      <c r="P122">
        <v>112015</v>
      </c>
      <c r="Q122">
        <v>0.107</v>
      </c>
      <c r="R122">
        <v>2.8000000000000001E-2</v>
      </c>
      <c r="S122">
        <v>0.64300000000000002</v>
      </c>
      <c r="T122">
        <v>11946.865</v>
      </c>
      <c r="U122">
        <v>22407559</v>
      </c>
      <c r="W122">
        <f>T122-(P122*R123)</f>
        <v>6906.19</v>
      </c>
    </row>
    <row r="123" spans="1:23" x14ac:dyDescent="0.2">
      <c r="B123" t="s">
        <v>195</v>
      </c>
      <c r="C123">
        <v>1546</v>
      </c>
      <c r="D123">
        <v>7.2999999999999995E-2</v>
      </c>
      <c r="E123">
        <v>5.8000000000000003E-2</v>
      </c>
      <c r="F123">
        <v>9.9000000000000005E-2</v>
      </c>
      <c r="G123">
        <v>112.22799999999999</v>
      </c>
      <c r="H123">
        <v>333573</v>
      </c>
      <c r="O123" t="s">
        <v>195</v>
      </c>
      <c r="P123">
        <v>3174</v>
      </c>
      <c r="Q123">
        <v>6.5000000000000002E-2</v>
      </c>
      <c r="R123">
        <v>4.4999999999999998E-2</v>
      </c>
      <c r="S123">
        <v>8.7999999999999995E-2</v>
      </c>
      <c r="T123">
        <v>206.911</v>
      </c>
      <c r="U123">
        <v>696627</v>
      </c>
    </row>
    <row r="124" spans="1:23" x14ac:dyDescent="0.2">
      <c r="A124" t="s">
        <v>113</v>
      </c>
      <c r="B124" t="s">
        <v>198</v>
      </c>
      <c r="C124">
        <v>170607</v>
      </c>
      <c r="D124">
        <v>0.04</v>
      </c>
      <c r="E124">
        <v>0.01</v>
      </c>
      <c r="F124">
        <v>0.61399999999999999</v>
      </c>
      <c r="G124">
        <v>6904.8980000000001</v>
      </c>
      <c r="H124">
        <v>39647005</v>
      </c>
      <c r="J124">
        <f>G124-(C124*E125)</f>
        <v>4857.6139999999996</v>
      </c>
      <c r="N124" t="s">
        <v>104</v>
      </c>
      <c r="O124" t="s">
        <v>198</v>
      </c>
      <c r="P124">
        <v>170607</v>
      </c>
      <c r="Q124">
        <v>7.6999999999999999E-2</v>
      </c>
      <c r="R124">
        <v>1.4E-2</v>
      </c>
      <c r="S124">
        <v>0.52</v>
      </c>
      <c r="T124">
        <v>13094.241</v>
      </c>
      <c r="U124">
        <v>36542405</v>
      </c>
      <c r="W124">
        <f>T124-(P124*R125)</f>
        <v>7122.9959999999992</v>
      </c>
    </row>
    <row r="125" spans="1:23" x14ac:dyDescent="0.2">
      <c r="B125" t="s">
        <v>195</v>
      </c>
      <c r="C125">
        <v>8075</v>
      </c>
      <c r="D125">
        <v>4.1000000000000002E-2</v>
      </c>
      <c r="E125">
        <v>1.2E-2</v>
      </c>
      <c r="F125">
        <v>9.2999999999999999E-2</v>
      </c>
      <c r="G125">
        <v>327.37400000000002</v>
      </c>
      <c r="H125">
        <v>1875672</v>
      </c>
      <c r="O125" t="s">
        <v>195</v>
      </c>
      <c r="P125">
        <v>11784</v>
      </c>
      <c r="Q125">
        <v>0.05</v>
      </c>
      <c r="R125">
        <v>3.5000000000000003E-2</v>
      </c>
      <c r="S125">
        <v>7.8E-2</v>
      </c>
      <c r="T125">
        <v>589.24400000000003</v>
      </c>
      <c r="U125">
        <v>2678349</v>
      </c>
    </row>
    <row r="126" spans="1:23" x14ac:dyDescent="0.2">
      <c r="A126" t="s">
        <v>114</v>
      </c>
      <c r="B126" t="s">
        <v>198</v>
      </c>
      <c r="C126">
        <v>274965</v>
      </c>
      <c r="D126">
        <v>0.251</v>
      </c>
      <c r="E126">
        <v>5.1999999999999998E-2</v>
      </c>
      <c r="F126">
        <v>2.7080000000000002</v>
      </c>
      <c r="G126">
        <v>69100.273000000001</v>
      </c>
      <c r="H126">
        <v>40690223</v>
      </c>
      <c r="J126">
        <f>G126-(C126*D127)</f>
        <v>7783.0780000000013</v>
      </c>
      <c r="N126" t="s">
        <v>59</v>
      </c>
      <c r="O126" t="s">
        <v>198</v>
      </c>
      <c r="P126">
        <v>274965</v>
      </c>
      <c r="Q126">
        <v>0.17749999999999999</v>
      </c>
      <c r="R126">
        <v>1.7500000000000002E-2</v>
      </c>
      <c r="S126">
        <v>1.3540000000000001</v>
      </c>
      <c r="T126">
        <v>48767.934000000001</v>
      </c>
      <c r="U126">
        <v>17905522.5</v>
      </c>
      <c r="W126">
        <f>T126-(P126*Q127)</f>
        <v>11097.728999999999</v>
      </c>
    </row>
    <row r="127" spans="1:23" x14ac:dyDescent="0.2">
      <c r="B127" t="s">
        <v>195</v>
      </c>
      <c r="C127">
        <v>93946</v>
      </c>
      <c r="D127">
        <v>0.223</v>
      </c>
      <c r="E127">
        <v>5.8000000000000003E-2</v>
      </c>
      <c r="F127">
        <v>2.7080000000000002</v>
      </c>
      <c r="G127">
        <f>D127*C127</f>
        <v>20949.957999999999</v>
      </c>
      <c r="H127">
        <v>16252569</v>
      </c>
      <c r="O127" t="s">
        <v>195</v>
      </c>
      <c r="P127">
        <v>12050</v>
      </c>
      <c r="Q127">
        <v>0.13700000000000001</v>
      </c>
      <c r="R127">
        <v>9.8500000000000004E-2</v>
      </c>
      <c r="S127">
        <v>0.2465</v>
      </c>
      <c r="T127">
        <v>1048.0685000000001</v>
      </c>
      <c r="U127">
        <v>1032724.5</v>
      </c>
    </row>
    <row r="128" spans="1:23" x14ac:dyDescent="0.2">
      <c r="A128" t="s">
        <v>115</v>
      </c>
      <c r="B128" t="s">
        <v>198</v>
      </c>
      <c r="C128">
        <v>182447</v>
      </c>
      <c r="D128">
        <v>7.3999999999999996E-2</v>
      </c>
      <c r="E128">
        <v>1.7000000000000001E-2</v>
      </c>
      <c r="F128">
        <v>0.33500000000000002</v>
      </c>
      <c r="G128">
        <v>13514.192999999999</v>
      </c>
      <c r="H128">
        <v>39262725</v>
      </c>
      <c r="J128">
        <f>G128-(C128*E129)</f>
        <v>4939.1839999999993</v>
      </c>
      <c r="N128" t="s">
        <v>115</v>
      </c>
      <c r="O128" t="s">
        <v>198</v>
      </c>
      <c r="P128">
        <v>182447</v>
      </c>
      <c r="Q128">
        <v>0.154</v>
      </c>
      <c r="R128">
        <v>3.2000000000000001E-2</v>
      </c>
      <c r="S128">
        <v>0.79400000000000004</v>
      </c>
      <c r="T128">
        <v>28124.268</v>
      </c>
      <c r="U128">
        <v>32778585</v>
      </c>
      <c r="W128">
        <f>T128-(P128*R129)</f>
        <v>12798.72</v>
      </c>
    </row>
    <row r="129" spans="1:23" x14ac:dyDescent="0.2">
      <c r="B129" t="s">
        <v>195</v>
      </c>
      <c r="C129">
        <v>2613</v>
      </c>
      <c r="D129">
        <v>6.2E-2</v>
      </c>
      <c r="E129">
        <v>4.7E-2</v>
      </c>
      <c r="F129">
        <v>0.13200000000000001</v>
      </c>
      <c r="G129">
        <v>161.97399999999999</v>
      </c>
      <c r="H129">
        <v>577803</v>
      </c>
      <c r="O129" t="s">
        <v>195</v>
      </c>
      <c r="P129">
        <v>3724</v>
      </c>
      <c r="Q129">
        <v>0.152</v>
      </c>
      <c r="R129">
        <v>8.4000000000000005E-2</v>
      </c>
      <c r="S129">
        <v>0.22500000000000001</v>
      </c>
      <c r="T129">
        <v>566.971</v>
      </c>
      <c r="U129">
        <v>669161</v>
      </c>
    </row>
    <row r="130" spans="1:23" x14ac:dyDescent="0.2">
      <c r="A130" t="s">
        <v>116</v>
      </c>
      <c r="B130" t="s">
        <v>198</v>
      </c>
      <c r="C130">
        <v>177171</v>
      </c>
      <c r="D130">
        <v>0.154</v>
      </c>
      <c r="E130">
        <v>1.9E-2</v>
      </c>
      <c r="F130">
        <v>2.407</v>
      </c>
      <c r="G130">
        <v>27291.228999999999</v>
      </c>
      <c r="H130">
        <v>31853021</v>
      </c>
      <c r="J130">
        <f>G130-(C130*D131)</f>
        <v>5144.8539999999994</v>
      </c>
      <c r="N130" t="s">
        <v>88</v>
      </c>
      <c r="O130" t="s">
        <v>198</v>
      </c>
      <c r="P130">
        <v>177171</v>
      </c>
      <c r="Q130">
        <v>0.19600000000000001</v>
      </c>
      <c r="R130">
        <v>1.6E-2</v>
      </c>
      <c r="S130">
        <v>1.3540000000000001</v>
      </c>
      <c r="T130">
        <v>34742.9565</v>
      </c>
      <c r="U130">
        <v>9849208</v>
      </c>
      <c r="W130">
        <f>T130-(P130*R131)</f>
        <v>9761.8455000000031</v>
      </c>
    </row>
    <row r="131" spans="1:23" x14ac:dyDescent="0.2">
      <c r="B131" t="s">
        <v>195</v>
      </c>
      <c r="C131">
        <v>4107</v>
      </c>
      <c r="D131">
        <v>0.125</v>
      </c>
      <c r="E131">
        <v>6.6000000000000003E-2</v>
      </c>
      <c r="F131">
        <v>0.17599999999999999</v>
      </c>
      <c r="G131">
        <v>514.99300000000005</v>
      </c>
      <c r="H131">
        <v>785129</v>
      </c>
      <c r="O131" t="s">
        <v>195</v>
      </c>
      <c r="P131">
        <v>16655</v>
      </c>
      <c r="Q131">
        <v>0.27300000000000002</v>
      </c>
      <c r="R131">
        <v>0.14099999999999999</v>
      </c>
      <c r="S131">
        <v>0.57999999999999996</v>
      </c>
      <c r="T131">
        <v>4541.8220000000001</v>
      </c>
      <c r="U131">
        <v>2275095</v>
      </c>
    </row>
    <row r="132" spans="1:23" x14ac:dyDescent="0.2">
      <c r="A132" t="s">
        <v>199</v>
      </c>
      <c r="J132" s="4">
        <f>AVERAGE(J115:J130)</f>
        <v>5798.3973750000005</v>
      </c>
      <c r="N132" t="s">
        <v>199</v>
      </c>
      <c r="W132" s="4">
        <f>AVERAGE(W115:W130)</f>
        <v>9514.9627499999988</v>
      </c>
    </row>
    <row r="134" spans="1:23" x14ac:dyDescent="0.2">
      <c r="A134" s="36" t="s">
        <v>273</v>
      </c>
      <c r="B134" s="7" t="s">
        <v>194</v>
      </c>
      <c r="N134" s="36" t="s">
        <v>273</v>
      </c>
      <c r="O134" s="7" t="s">
        <v>194</v>
      </c>
    </row>
    <row r="135" spans="1:23" x14ac:dyDescent="0.2">
      <c r="A135" t="s">
        <v>274</v>
      </c>
      <c r="B135" t="s">
        <v>198</v>
      </c>
      <c r="C135">
        <v>357031</v>
      </c>
      <c r="D135">
        <v>0.20399999999999999</v>
      </c>
      <c r="E135">
        <v>3.2000000000000001E-2</v>
      </c>
      <c r="F135">
        <v>0.92900000000000005</v>
      </c>
      <c r="G135">
        <v>72725.540999999997</v>
      </c>
      <c r="H135">
        <v>57471944</v>
      </c>
      <c r="J135">
        <f>G135-(C135*D136)</f>
        <v>19170.890999999996</v>
      </c>
      <c r="K135" s="1"/>
      <c r="N135" t="s">
        <v>274</v>
      </c>
      <c r="O135" t="s">
        <v>198</v>
      </c>
      <c r="P135">
        <v>357031</v>
      </c>
      <c r="Q135">
        <v>0.127</v>
      </c>
      <c r="R135">
        <v>0.03</v>
      </c>
      <c r="S135">
        <v>1.365</v>
      </c>
      <c r="T135">
        <v>45332.302000000003</v>
      </c>
      <c r="U135">
        <v>68137785</v>
      </c>
      <c r="W135">
        <f>T135-(P135*R136)</f>
        <v>17483.884000000002</v>
      </c>
    </row>
    <row r="136" spans="1:23" x14ac:dyDescent="0.2">
      <c r="B136" t="s">
        <v>195</v>
      </c>
      <c r="C136">
        <v>18239</v>
      </c>
      <c r="D136">
        <v>0.15</v>
      </c>
      <c r="E136">
        <v>8.7999999999999995E-2</v>
      </c>
      <c r="F136">
        <v>0.33100000000000002</v>
      </c>
      <c r="G136">
        <f>D136*C136</f>
        <v>2735.85</v>
      </c>
      <c r="H136">
        <v>3451930</v>
      </c>
      <c r="O136" t="s">
        <v>195</v>
      </c>
      <c r="P136">
        <v>21722</v>
      </c>
      <c r="Q136">
        <v>0.13200000000000001</v>
      </c>
      <c r="R136">
        <v>7.8E-2</v>
      </c>
      <c r="S136">
        <v>0.94399999999999995</v>
      </c>
      <c r="T136">
        <v>2859.85</v>
      </c>
      <c r="U136">
        <v>4100997</v>
      </c>
    </row>
    <row r="137" spans="1:23" x14ac:dyDescent="0.2">
      <c r="A137" t="s">
        <v>275</v>
      </c>
      <c r="B137" t="s">
        <v>198</v>
      </c>
      <c r="C137">
        <v>326427</v>
      </c>
      <c r="D137">
        <v>0.21099999999999999</v>
      </c>
      <c r="E137">
        <v>3.9E-2</v>
      </c>
      <c r="F137">
        <v>0.85</v>
      </c>
      <c r="G137">
        <v>68727.784</v>
      </c>
      <c r="H137">
        <v>51755803</v>
      </c>
      <c r="J137">
        <f>G137-(C137*D138)</f>
        <v>19437.307000000001</v>
      </c>
      <c r="N137" t="s">
        <v>275</v>
      </c>
      <c r="O137" t="s">
        <v>198</v>
      </c>
      <c r="P137">
        <v>326427</v>
      </c>
      <c r="Q137">
        <v>0.115</v>
      </c>
      <c r="R137">
        <v>2.8000000000000001E-2</v>
      </c>
      <c r="S137">
        <v>0.92900000000000005</v>
      </c>
      <c r="T137">
        <v>37593.122000000003</v>
      </c>
      <c r="U137">
        <v>64055221</v>
      </c>
      <c r="W137">
        <f>T137-(P137*Q138)</f>
        <v>10499.681</v>
      </c>
    </row>
    <row r="138" spans="1:23" x14ac:dyDescent="0.2">
      <c r="B138" t="s">
        <v>195</v>
      </c>
      <c r="C138">
        <v>5175</v>
      </c>
      <c r="D138">
        <v>0.151</v>
      </c>
      <c r="E138">
        <v>0.114</v>
      </c>
      <c r="F138">
        <v>0.184</v>
      </c>
      <c r="G138">
        <f>D138*C138</f>
        <v>781.42499999999995</v>
      </c>
      <c r="H138">
        <v>976698</v>
      </c>
      <c r="O138" t="s">
        <v>195</v>
      </c>
      <c r="P138">
        <v>3573</v>
      </c>
      <c r="Q138">
        <v>8.3000000000000004E-2</v>
      </c>
      <c r="R138">
        <v>5.3999999999999999E-2</v>
      </c>
      <c r="S138">
        <v>0.216</v>
      </c>
      <c r="T138">
        <v>295.90100000000001</v>
      </c>
      <c r="U138">
        <v>753333</v>
      </c>
    </row>
    <row r="139" spans="1:23" x14ac:dyDescent="0.2">
      <c r="A139" t="s">
        <v>117</v>
      </c>
      <c r="B139" t="s">
        <v>198</v>
      </c>
      <c r="C139">
        <v>328140</v>
      </c>
      <c r="D139">
        <v>0.18099999999999999</v>
      </c>
      <c r="E139">
        <v>3.2000000000000001E-2</v>
      </c>
      <c r="F139">
        <v>0.71599999999999997</v>
      </c>
      <c r="G139">
        <v>59329.385000000002</v>
      </c>
      <c r="H139">
        <v>55474584</v>
      </c>
      <c r="J139">
        <f>G139-(C139*D140)</f>
        <v>15686.764999999999</v>
      </c>
      <c r="N139" t="s">
        <v>56</v>
      </c>
      <c r="O139" t="s">
        <v>198</v>
      </c>
      <c r="P139">
        <v>328140</v>
      </c>
      <c r="Q139">
        <v>9.5000000000000001E-2</v>
      </c>
      <c r="R139">
        <v>2.1000000000000001E-2</v>
      </c>
      <c r="S139">
        <v>0.99199999999999999</v>
      </c>
      <c r="T139">
        <v>31335.607</v>
      </c>
      <c r="U139">
        <v>67301764</v>
      </c>
      <c r="W139">
        <f>T139-(P139*R140)</f>
        <v>12303.486999999997</v>
      </c>
    </row>
    <row r="140" spans="1:23" x14ac:dyDescent="0.2">
      <c r="B140" t="s">
        <v>195</v>
      </c>
      <c r="C140">
        <v>2169</v>
      </c>
      <c r="D140">
        <v>0.13300000000000001</v>
      </c>
      <c r="E140">
        <v>8.4000000000000005E-2</v>
      </c>
      <c r="F140">
        <v>0.18099999999999999</v>
      </c>
      <c r="G140">
        <f>D140*C140</f>
        <v>288.47700000000003</v>
      </c>
      <c r="H140">
        <v>416863</v>
      </c>
      <c r="O140" t="s">
        <v>195</v>
      </c>
      <c r="P140">
        <v>3820</v>
      </c>
      <c r="Q140">
        <v>0.08</v>
      </c>
      <c r="R140">
        <v>5.8000000000000003E-2</v>
      </c>
      <c r="S140">
        <v>0.112</v>
      </c>
      <c r="T140">
        <v>306.72300000000001</v>
      </c>
      <c r="U140">
        <v>809769</v>
      </c>
    </row>
    <row r="141" spans="1:23" x14ac:dyDescent="0.2">
      <c r="A141" t="s">
        <v>276</v>
      </c>
      <c r="B141" t="s">
        <v>198</v>
      </c>
      <c r="C141">
        <v>228787</v>
      </c>
      <c r="D141">
        <v>0.08</v>
      </c>
      <c r="E141">
        <v>1.4E-2</v>
      </c>
      <c r="F141">
        <v>1.0640000000000001</v>
      </c>
      <c r="G141">
        <v>18287.438999999998</v>
      </c>
      <c r="H141">
        <v>48659788</v>
      </c>
      <c r="J141">
        <f>G141-(C141*E142)</f>
        <v>8907.1719999999987</v>
      </c>
      <c r="N141" t="s">
        <v>276</v>
      </c>
      <c r="O141" t="s">
        <v>198</v>
      </c>
      <c r="P141">
        <v>228787</v>
      </c>
      <c r="Q141">
        <v>0.14699999999999999</v>
      </c>
      <c r="R141">
        <v>2.8000000000000001E-2</v>
      </c>
      <c r="S141">
        <v>0.78300000000000003</v>
      </c>
      <c r="T141">
        <v>33593.404000000002</v>
      </c>
      <c r="U141">
        <v>41865285</v>
      </c>
      <c r="V141">
        <v>5681.3900000000031</v>
      </c>
    </row>
    <row r="142" spans="1:23" x14ac:dyDescent="0.2">
      <c r="B142" t="s">
        <v>195</v>
      </c>
      <c r="C142">
        <v>16253</v>
      </c>
      <c r="D142">
        <v>6.9000000000000006E-2</v>
      </c>
      <c r="E142">
        <v>4.1000000000000002E-2</v>
      </c>
      <c r="F142">
        <v>0.14399999999999999</v>
      </c>
      <c r="G142">
        <v>1118.559</v>
      </c>
      <c r="H142">
        <v>3538147</v>
      </c>
      <c r="O142" t="s">
        <v>195</v>
      </c>
      <c r="P142">
        <v>17990</v>
      </c>
      <c r="Q142">
        <v>0.122</v>
      </c>
      <c r="R142">
        <v>0.06</v>
      </c>
      <c r="S142">
        <v>0.21099999999999999</v>
      </c>
      <c r="T142">
        <v>2188.8290000000002</v>
      </c>
      <c r="U142">
        <v>3472953</v>
      </c>
    </row>
    <row r="143" spans="1:23" x14ac:dyDescent="0.2">
      <c r="A143" t="s">
        <v>118</v>
      </c>
      <c r="B143" t="s">
        <v>198</v>
      </c>
      <c r="C143">
        <v>368768</v>
      </c>
      <c r="D143">
        <v>7.0999999999999994E-2</v>
      </c>
      <c r="E143">
        <v>8.9999999999999993E-3</v>
      </c>
      <c r="F143">
        <v>0.26</v>
      </c>
      <c r="G143">
        <v>26179.751</v>
      </c>
      <c r="H143">
        <v>79936493</v>
      </c>
      <c r="J143">
        <f>G143-(C143*E144)</f>
        <v>11060.262999999999</v>
      </c>
      <c r="K143" s="2"/>
      <c r="L143" s="2"/>
      <c r="M143" s="2"/>
      <c r="N143" t="s">
        <v>118</v>
      </c>
      <c r="O143" t="s">
        <v>198</v>
      </c>
      <c r="P143" s="2">
        <v>368768</v>
      </c>
      <c r="Q143">
        <v>9.5000000000000001E-2</v>
      </c>
      <c r="R143">
        <v>1.9E-2</v>
      </c>
      <c r="S143">
        <v>0.82699999999999996</v>
      </c>
      <c r="T143">
        <v>35065.637000000002</v>
      </c>
      <c r="U143">
        <v>75699941</v>
      </c>
      <c r="W143">
        <f>T143-(P143*Q144)</f>
        <v>13677.093000000001</v>
      </c>
    </row>
    <row r="144" spans="1:23" x14ac:dyDescent="0.2">
      <c r="B144" t="s">
        <v>195</v>
      </c>
      <c r="C144">
        <v>9837</v>
      </c>
      <c r="D144">
        <v>0.05</v>
      </c>
      <c r="E144">
        <v>4.1000000000000002E-2</v>
      </c>
      <c r="F144">
        <v>0.08</v>
      </c>
      <c r="G144">
        <v>493.50599999999997</v>
      </c>
      <c r="H144">
        <v>2234885</v>
      </c>
      <c r="J144" s="2"/>
      <c r="K144" s="2"/>
      <c r="L144" s="2"/>
      <c r="M144" s="2"/>
      <c r="O144" t="s">
        <v>195</v>
      </c>
      <c r="P144" s="2">
        <v>1748</v>
      </c>
      <c r="Q144">
        <v>5.8000000000000003E-2</v>
      </c>
      <c r="R144">
        <v>4.1000000000000002E-2</v>
      </c>
      <c r="S144">
        <v>8.4000000000000005E-2</v>
      </c>
      <c r="T144">
        <v>101.378</v>
      </c>
      <c r="U144">
        <v>390067</v>
      </c>
    </row>
    <row r="145" spans="1:23" x14ac:dyDescent="0.2">
      <c r="A145" t="s">
        <v>119</v>
      </c>
      <c r="B145" t="s">
        <v>198</v>
      </c>
      <c r="C145">
        <v>314803</v>
      </c>
      <c r="D145">
        <v>0.109</v>
      </c>
      <c r="E145">
        <v>1.4E-2</v>
      </c>
      <c r="F145">
        <v>1.327</v>
      </c>
      <c r="G145">
        <v>34204.832000000002</v>
      </c>
      <c r="H145">
        <v>62840473</v>
      </c>
      <c r="J145">
        <f>G145-(C145*E146)</f>
        <v>6502.1680000000051</v>
      </c>
      <c r="N145" t="s">
        <v>119</v>
      </c>
      <c r="O145" t="s">
        <v>198</v>
      </c>
      <c r="P145">
        <v>314803</v>
      </c>
      <c r="Q145">
        <v>0.13900000000000001</v>
      </c>
      <c r="R145">
        <v>0.03</v>
      </c>
      <c r="S145">
        <v>0.621</v>
      </c>
      <c r="T145">
        <v>43664.968999999997</v>
      </c>
      <c r="U145">
        <v>58476417</v>
      </c>
      <c r="W145">
        <f>T145-(P145*Q146)</f>
        <v>11869.865999999995</v>
      </c>
    </row>
    <row r="146" spans="1:23" x14ac:dyDescent="0.2">
      <c r="B146" t="s">
        <v>195</v>
      </c>
      <c r="C146">
        <v>20186</v>
      </c>
      <c r="D146">
        <v>0.15</v>
      </c>
      <c r="E146">
        <v>8.7999999999999995E-2</v>
      </c>
      <c r="F146">
        <v>0.91500000000000004</v>
      </c>
      <c r="G146">
        <v>3029.2420000000002</v>
      </c>
      <c r="H146">
        <v>3659327</v>
      </c>
      <c r="O146" t="s">
        <v>195</v>
      </c>
      <c r="P146">
        <v>201</v>
      </c>
      <c r="Q146">
        <v>0.10100000000000001</v>
      </c>
      <c r="R146">
        <v>7.5999999999999998E-2</v>
      </c>
      <c r="S146">
        <v>0.126</v>
      </c>
      <c r="T146">
        <v>20.312000000000001</v>
      </c>
      <c r="U146">
        <v>40626</v>
      </c>
    </row>
    <row r="147" spans="1:23" x14ac:dyDescent="0.2">
      <c r="A147" t="s">
        <v>121</v>
      </c>
      <c r="B147" t="s">
        <v>198</v>
      </c>
      <c r="C147">
        <v>269938</v>
      </c>
      <c r="D147">
        <v>0.106</v>
      </c>
      <c r="E147">
        <v>1.6E-2</v>
      </c>
      <c r="F147">
        <v>0.39800000000000002</v>
      </c>
      <c r="G147">
        <v>28696.246999999999</v>
      </c>
      <c r="H147">
        <v>54031026</v>
      </c>
      <c r="J147">
        <f>G147-(C147*E148)</f>
        <v>6561.3309999999983</v>
      </c>
      <c r="N147" t="s">
        <v>121</v>
      </c>
      <c r="O147" t="s">
        <v>198</v>
      </c>
      <c r="P147">
        <v>269938</v>
      </c>
      <c r="Q147">
        <v>0.1</v>
      </c>
      <c r="R147">
        <v>1.7000000000000001E-2</v>
      </c>
      <c r="S147">
        <v>0.70799999999999996</v>
      </c>
      <c r="T147">
        <v>26968.292000000001</v>
      </c>
      <c r="U147">
        <v>54840362</v>
      </c>
      <c r="W147">
        <f>T147-(P147*R148)</f>
        <v>11851.764000000001</v>
      </c>
    </row>
    <row r="148" spans="1:23" x14ac:dyDescent="0.2">
      <c r="B148" t="s">
        <v>195</v>
      </c>
      <c r="C148">
        <v>10006</v>
      </c>
      <c r="D148">
        <v>9.8000000000000004E-2</v>
      </c>
      <c r="E148">
        <v>8.2000000000000003E-2</v>
      </c>
      <c r="F148">
        <v>0.14599999999999999</v>
      </c>
      <c r="G148">
        <v>978.77300000000002</v>
      </c>
      <c r="H148">
        <v>2037242</v>
      </c>
      <c r="O148" t="s">
        <v>195</v>
      </c>
      <c r="P148">
        <v>5876</v>
      </c>
      <c r="Q148">
        <v>7.6999999999999999E-2</v>
      </c>
      <c r="R148">
        <v>5.6000000000000001E-2</v>
      </c>
      <c r="S148">
        <v>0.186</v>
      </c>
      <c r="T148">
        <v>454.28</v>
      </c>
      <c r="U148">
        <v>1254467</v>
      </c>
    </row>
    <row r="149" spans="1:23" x14ac:dyDescent="0.2">
      <c r="A149" t="s">
        <v>199</v>
      </c>
      <c r="J149" s="3">
        <f>AVERAGE(J135:J147)</f>
        <v>12475.128142857142</v>
      </c>
      <c r="N149" t="s">
        <v>199</v>
      </c>
      <c r="W149" s="3">
        <f>AVERAGE(W135:W147)</f>
        <v>12947.629166666666</v>
      </c>
    </row>
    <row r="151" spans="1:23" x14ac:dyDescent="0.2">
      <c r="A151" s="36" t="s">
        <v>277</v>
      </c>
      <c r="B151" s="7" t="s">
        <v>194</v>
      </c>
      <c r="N151" s="36" t="s">
        <v>277</v>
      </c>
      <c r="O151" s="7" t="s">
        <v>194</v>
      </c>
    </row>
    <row r="152" spans="1:23" x14ac:dyDescent="0.2">
      <c r="A152" t="s">
        <v>80</v>
      </c>
      <c r="B152" t="s">
        <v>198</v>
      </c>
      <c r="C152">
        <v>307792</v>
      </c>
      <c r="D152">
        <v>9.7000000000000003E-2</v>
      </c>
      <c r="E152">
        <v>1.7000000000000001E-2</v>
      </c>
      <c r="F152">
        <v>1.452</v>
      </c>
      <c r="G152">
        <v>29814.911</v>
      </c>
      <c r="H152">
        <v>62944871</v>
      </c>
      <c r="J152">
        <f>G152-(C152*D153)</f>
        <v>9192.8469999999979</v>
      </c>
      <c r="K152" s="1"/>
      <c r="N152" t="s">
        <v>60</v>
      </c>
      <c r="O152" t="s">
        <v>198</v>
      </c>
      <c r="P152">
        <v>307792</v>
      </c>
      <c r="Q152">
        <v>0.13700000000000001</v>
      </c>
      <c r="R152">
        <v>1.9E-2</v>
      </c>
      <c r="S152">
        <v>1.929</v>
      </c>
      <c r="T152">
        <v>42063.483</v>
      </c>
      <c r="U152">
        <v>57768996</v>
      </c>
      <c r="W152">
        <f>T152-(P152*R153)</f>
        <v>21749.210999999999</v>
      </c>
    </row>
    <row r="153" spans="1:23" x14ac:dyDescent="0.2">
      <c r="B153" t="s">
        <v>195</v>
      </c>
      <c r="C153">
        <v>2475</v>
      </c>
      <c r="D153">
        <v>6.7000000000000004E-2</v>
      </c>
      <c r="E153">
        <v>4.9000000000000002E-2</v>
      </c>
      <c r="F153">
        <v>0.108</v>
      </c>
      <c r="G153">
        <f>C153*D153</f>
        <v>165.82500000000002</v>
      </c>
      <c r="H153">
        <v>535128</v>
      </c>
      <c r="O153" t="s">
        <v>195</v>
      </c>
      <c r="P153">
        <v>1688</v>
      </c>
      <c r="Q153">
        <v>0.113</v>
      </c>
      <c r="R153">
        <v>6.6000000000000003E-2</v>
      </c>
      <c r="S153">
        <v>0.17899999999999999</v>
      </c>
      <c r="T153">
        <v>190.99</v>
      </c>
      <c r="U153">
        <v>331938</v>
      </c>
    </row>
    <row r="154" spans="1:23" x14ac:dyDescent="0.2">
      <c r="A154" t="s">
        <v>122</v>
      </c>
      <c r="B154" t="s">
        <v>198</v>
      </c>
      <c r="C154">
        <v>204549</v>
      </c>
      <c r="D154">
        <v>0.14899999999999999</v>
      </c>
      <c r="E154">
        <v>1.9E-2</v>
      </c>
      <c r="F154">
        <v>1.1060000000000001</v>
      </c>
      <c r="G154">
        <v>30493.406999999999</v>
      </c>
      <c r="H154">
        <v>37356556</v>
      </c>
      <c r="J154">
        <f>G154-(C154*D155)</f>
        <v>6970.2719999999972</v>
      </c>
      <c r="N154" t="s">
        <v>35</v>
      </c>
      <c r="O154" t="s">
        <v>198</v>
      </c>
      <c r="P154">
        <v>204549</v>
      </c>
      <c r="Q154">
        <v>9.0999999999999998E-2</v>
      </c>
      <c r="R154">
        <v>2.5999999999999999E-2</v>
      </c>
      <c r="S154">
        <v>1.1060000000000001</v>
      </c>
      <c r="T154">
        <v>18669.521000000001</v>
      </c>
      <c r="U154">
        <v>42334366</v>
      </c>
      <c r="W154">
        <f>T154-(P154*R155)</f>
        <v>8032.9730000000018</v>
      </c>
    </row>
    <row r="155" spans="1:23" x14ac:dyDescent="0.2">
      <c r="B155" t="s">
        <v>195</v>
      </c>
      <c r="C155">
        <v>2686</v>
      </c>
      <c r="D155">
        <v>0.115</v>
      </c>
      <c r="E155">
        <v>8.4000000000000005E-2</v>
      </c>
      <c r="F155">
        <v>0.14899999999999999</v>
      </c>
      <c r="G155">
        <v>308.37799999999999</v>
      </c>
      <c r="H155">
        <v>526030</v>
      </c>
      <c r="O155" t="s">
        <v>195</v>
      </c>
      <c r="P155">
        <v>631</v>
      </c>
      <c r="Q155">
        <v>7.5999999999999998E-2</v>
      </c>
      <c r="R155">
        <v>5.1999999999999998E-2</v>
      </c>
      <c r="S155">
        <v>0.106</v>
      </c>
      <c r="T155">
        <v>47.817999999999998</v>
      </c>
      <c r="U155">
        <v>135159</v>
      </c>
    </row>
    <row r="156" spans="1:23" x14ac:dyDescent="0.2">
      <c r="A156" t="s">
        <v>123</v>
      </c>
      <c r="B156" t="s">
        <v>198</v>
      </c>
      <c r="C156">
        <v>235005</v>
      </c>
      <c r="D156">
        <v>0.125</v>
      </c>
      <c r="E156">
        <v>8.9999999999999993E-3</v>
      </c>
      <c r="F156">
        <v>1.23</v>
      </c>
      <c r="G156">
        <v>29292.708999999999</v>
      </c>
      <c r="H156">
        <v>45216294</v>
      </c>
      <c r="J156">
        <f>G156-(C156*D157)</f>
        <v>6262.2189999999973</v>
      </c>
      <c r="N156" t="s">
        <v>23</v>
      </c>
      <c r="O156" t="s">
        <v>198</v>
      </c>
      <c r="P156">
        <v>235005</v>
      </c>
      <c r="Q156">
        <v>0.157</v>
      </c>
      <c r="R156">
        <v>1.6E-2</v>
      </c>
      <c r="S156">
        <v>1.0449999999999999</v>
      </c>
      <c r="T156">
        <v>36910.385999999999</v>
      </c>
      <c r="U156">
        <v>42031577</v>
      </c>
      <c r="W156">
        <f>T156-(P156*R157)</f>
        <v>18344.990999999998</v>
      </c>
    </row>
    <row r="157" spans="1:23" x14ac:dyDescent="0.2">
      <c r="B157" t="s">
        <v>195</v>
      </c>
      <c r="C157">
        <v>4648</v>
      </c>
      <c r="D157">
        <v>9.8000000000000004E-2</v>
      </c>
      <c r="E157">
        <v>5.1999999999999998E-2</v>
      </c>
      <c r="F157">
        <v>0.16800000000000001</v>
      </c>
      <c r="G157">
        <v>457.096</v>
      </c>
      <c r="H157">
        <v>945665</v>
      </c>
      <c r="O157" t="s">
        <v>195</v>
      </c>
      <c r="P157">
        <v>8019</v>
      </c>
      <c r="Q157">
        <v>0.20399999999999999</v>
      </c>
      <c r="R157">
        <v>7.9000000000000001E-2</v>
      </c>
      <c r="S157">
        <v>0.433</v>
      </c>
      <c r="T157">
        <v>1636.655</v>
      </c>
      <c r="U157">
        <v>1282351</v>
      </c>
    </row>
    <row r="158" spans="1:23" x14ac:dyDescent="0.2">
      <c r="A158" t="s">
        <v>124</v>
      </c>
      <c r="B158" t="s">
        <v>198</v>
      </c>
      <c r="C158">
        <v>242922</v>
      </c>
      <c r="D158">
        <v>0.161</v>
      </c>
      <c r="E158">
        <v>5.3999999999999999E-2</v>
      </c>
      <c r="F158">
        <v>1.929</v>
      </c>
      <c r="G158">
        <v>38991.703999999998</v>
      </c>
      <c r="H158">
        <v>43137871</v>
      </c>
      <c r="J158">
        <f>G158-(C158*D159)</f>
        <v>6440.1559999999954</v>
      </c>
      <c r="N158" t="s">
        <v>19</v>
      </c>
      <c r="O158" t="s">
        <v>198</v>
      </c>
      <c r="P158">
        <v>242922</v>
      </c>
      <c r="Q158">
        <v>0.113</v>
      </c>
      <c r="R158">
        <v>2.8000000000000001E-2</v>
      </c>
      <c r="S158">
        <v>1.452</v>
      </c>
      <c r="T158">
        <v>27550.929</v>
      </c>
      <c r="U158">
        <v>47816418</v>
      </c>
      <c r="W158">
        <f>T158-(P158*R159)</f>
        <v>12975.609</v>
      </c>
    </row>
    <row r="159" spans="1:23" x14ac:dyDescent="0.2">
      <c r="B159" t="s">
        <v>195</v>
      </c>
      <c r="C159">
        <v>4649</v>
      </c>
      <c r="D159">
        <v>0.13400000000000001</v>
      </c>
      <c r="E159">
        <v>9.2999999999999999E-2</v>
      </c>
      <c r="F159">
        <v>0.216</v>
      </c>
      <c r="G159">
        <v>621.75</v>
      </c>
      <c r="H159">
        <v>872602</v>
      </c>
      <c r="O159" t="s">
        <v>195</v>
      </c>
      <c r="P159">
        <v>3323</v>
      </c>
      <c r="Q159">
        <v>0.113</v>
      </c>
      <c r="R159">
        <v>0.06</v>
      </c>
      <c r="S159">
        <v>0.26700000000000002</v>
      </c>
      <c r="T159">
        <v>375.84100000000001</v>
      </c>
      <c r="U159">
        <v>654390</v>
      </c>
    </row>
    <row r="160" spans="1:23" x14ac:dyDescent="0.2">
      <c r="A160" t="s">
        <v>125</v>
      </c>
      <c r="B160" t="s">
        <v>198</v>
      </c>
      <c r="C160">
        <v>221811</v>
      </c>
      <c r="D160">
        <v>0.06</v>
      </c>
      <c r="E160">
        <v>1.2E-2</v>
      </c>
      <c r="F160">
        <v>1.365</v>
      </c>
      <c r="G160">
        <v>13263.656000000001</v>
      </c>
      <c r="H160">
        <v>49332861</v>
      </c>
      <c r="J160">
        <f>G160-(C160*E161)</f>
        <v>7052.9480000000003</v>
      </c>
      <c r="N160" t="s">
        <v>125</v>
      </c>
      <c r="O160" t="s">
        <v>198</v>
      </c>
      <c r="P160">
        <v>221811</v>
      </c>
      <c r="Q160">
        <v>9.5000000000000001E-2</v>
      </c>
      <c r="R160">
        <v>1.4E-2</v>
      </c>
      <c r="S160">
        <v>1.407</v>
      </c>
      <c r="T160">
        <v>21073.35</v>
      </c>
      <c r="U160">
        <v>45575147</v>
      </c>
      <c r="W160">
        <f>T160-(P160*R161)</f>
        <v>9539.1779999999999</v>
      </c>
    </row>
    <row r="161" spans="1:23" x14ac:dyDescent="0.2">
      <c r="B161" t="s">
        <v>195</v>
      </c>
      <c r="C161">
        <v>29877</v>
      </c>
      <c r="D161">
        <v>4.2000000000000003E-2</v>
      </c>
      <c r="E161">
        <v>2.8000000000000001E-2</v>
      </c>
      <c r="F161">
        <v>0.126</v>
      </c>
      <c r="G161">
        <v>1264.0930000000001</v>
      </c>
      <c r="H161">
        <v>6912418</v>
      </c>
      <c r="O161" t="s">
        <v>195</v>
      </c>
      <c r="P161">
        <v>4865</v>
      </c>
      <c r="Q161">
        <v>9.5000000000000001E-2</v>
      </c>
      <c r="R161">
        <v>5.1999999999999998E-2</v>
      </c>
      <c r="S161">
        <v>0.373</v>
      </c>
      <c r="T161">
        <v>461.78300000000002</v>
      </c>
      <c r="U161">
        <v>999166</v>
      </c>
    </row>
    <row r="162" spans="1:23" x14ac:dyDescent="0.2">
      <c r="A162" t="s">
        <v>126</v>
      </c>
      <c r="B162" t="s">
        <v>198</v>
      </c>
      <c r="C162">
        <v>277687</v>
      </c>
      <c r="D162">
        <v>7.8E-2</v>
      </c>
      <c r="E162">
        <v>0.03</v>
      </c>
      <c r="F162">
        <v>1.929</v>
      </c>
      <c r="G162">
        <v>21797.722000000002</v>
      </c>
      <c r="H162">
        <v>59195994</v>
      </c>
      <c r="J162">
        <f>G162-(C162*D163)</f>
        <v>5414.1890000000021</v>
      </c>
      <c r="N162" t="s">
        <v>18</v>
      </c>
      <c r="O162" t="s">
        <v>198</v>
      </c>
      <c r="P162">
        <v>277687</v>
      </c>
      <c r="Q162">
        <v>0.10100000000000001</v>
      </c>
      <c r="R162">
        <v>2.5000000000000001E-2</v>
      </c>
      <c r="S162">
        <v>1.407</v>
      </c>
      <c r="T162">
        <v>27968.928</v>
      </c>
      <c r="U162">
        <v>56408080</v>
      </c>
      <c r="W162">
        <f>T162-(P162*R163)</f>
        <v>19082.944</v>
      </c>
    </row>
    <row r="163" spans="1:23" x14ac:dyDescent="0.2">
      <c r="B163" t="s">
        <v>195</v>
      </c>
      <c r="C163">
        <v>29139</v>
      </c>
      <c r="D163">
        <v>5.8999999999999997E-2</v>
      </c>
      <c r="E163">
        <v>4.7E-2</v>
      </c>
      <c r="F163">
        <v>0.11</v>
      </c>
      <c r="G163">
        <v>1720.3720000000001</v>
      </c>
      <c r="H163">
        <v>6487681</v>
      </c>
      <c r="O163" t="s">
        <v>195</v>
      </c>
      <c r="P163">
        <v>702</v>
      </c>
      <c r="Q163">
        <v>4.9000000000000002E-2</v>
      </c>
      <c r="R163">
        <v>3.2000000000000001E-2</v>
      </c>
      <c r="S163">
        <v>6.4000000000000001E-2</v>
      </c>
      <c r="T163">
        <v>34.164000000000001</v>
      </c>
      <c r="U163">
        <v>160075</v>
      </c>
    </row>
    <row r="164" spans="1:23" x14ac:dyDescent="0.2">
      <c r="A164" t="s">
        <v>288</v>
      </c>
      <c r="N164" t="s">
        <v>58</v>
      </c>
      <c r="O164" t="s">
        <v>198</v>
      </c>
      <c r="P164">
        <v>221811</v>
      </c>
      <c r="Q164">
        <v>9.5000000000000001E-2</v>
      </c>
      <c r="R164">
        <v>1.4E-2</v>
      </c>
      <c r="S164">
        <v>1.407</v>
      </c>
      <c r="T164">
        <v>21073.35</v>
      </c>
      <c r="U164">
        <v>45575147</v>
      </c>
      <c r="W164">
        <f>T164-(P164*R165)</f>
        <v>11757.287999999999</v>
      </c>
    </row>
    <row r="165" spans="1:23" x14ac:dyDescent="0.2">
      <c r="O165" t="s">
        <v>195</v>
      </c>
      <c r="P165">
        <v>4865</v>
      </c>
      <c r="Q165">
        <v>9.5000000000000001E-2</v>
      </c>
      <c r="R165">
        <v>4.2000000000000003E-2</v>
      </c>
      <c r="S165">
        <v>0.373</v>
      </c>
      <c r="T165">
        <v>461.78300000000002</v>
      </c>
      <c r="U165">
        <v>999166</v>
      </c>
    </row>
    <row r="166" spans="1:23" x14ac:dyDescent="0.2">
      <c r="A166" t="s">
        <v>289</v>
      </c>
      <c r="N166" t="s">
        <v>59</v>
      </c>
      <c r="O166" t="s">
        <v>198</v>
      </c>
      <c r="P166">
        <v>277687</v>
      </c>
      <c r="Q166">
        <v>0.10100000000000001</v>
      </c>
      <c r="R166">
        <v>2.5000000000000001E-2</v>
      </c>
      <c r="S166">
        <v>1.407</v>
      </c>
      <c r="T166">
        <v>27968.928</v>
      </c>
      <c r="U166">
        <v>56408080</v>
      </c>
      <c r="W166">
        <f>T166-(P166*R167)</f>
        <v>21859.813999999998</v>
      </c>
    </row>
    <row r="167" spans="1:23" x14ac:dyDescent="0.2">
      <c r="O167" t="s">
        <v>195</v>
      </c>
      <c r="P167">
        <v>702</v>
      </c>
      <c r="Q167">
        <v>4.9000000000000002E-2</v>
      </c>
      <c r="R167">
        <v>2.1999999999999999E-2</v>
      </c>
      <c r="S167">
        <v>7.1999999999999995E-2</v>
      </c>
      <c r="T167">
        <v>34.164000000000001</v>
      </c>
      <c r="U167">
        <v>160075</v>
      </c>
    </row>
    <row r="168" spans="1:23" x14ac:dyDescent="0.2">
      <c r="A168" t="s">
        <v>199</v>
      </c>
      <c r="J168" s="4">
        <f>AVERAGE(J152:J162)</f>
        <v>6888.7718333333323</v>
      </c>
      <c r="N168" t="s">
        <v>199</v>
      </c>
      <c r="W168" s="4">
        <f>AVERAGE(W152:W162)</f>
        <v>14954.151</v>
      </c>
    </row>
    <row r="170" spans="1:23" x14ac:dyDescent="0.2">
      <c r="A170" s="36" t="s">
        <v>278</v>
      </c>
      <c r="B170" s="7" t="s">
        <v>194</v>
      </c>
      <c r="N170" s="36" t="s">
        <v>278</v>
      </c>
      <c r="O170" s="7" t="s">
        <v>194</v>
      </c>
    </row>
    <row r="171" spans="1:23" x14ac:dyDescent="0.2">
      <c r="A171" t="s">
        <v>141</v>
      </c>
      <c r="B171" t="s">
        <v>198</v>
      </c>
      <c r="C171">
        <v>301919</v>
      </c>
      <c r="D171">
        <v>0.34300000000000003</v>
      </c>
      <c r="E171">
        <v>4.1000000000000002E-2</v>
      </c>
      <c r="F171">
        <v>1.5609999999999999</v>
      </c>
      <c r="G171">
        <v>103691.38499999999</v>
      </c>
      <c r="H171">
        <v>36386186</v>
      </c>
      <c r="J171">
        <f>G171-(C171*D172)</f>
        <v>4360.0339999999851</v>
      </c>
      <c r="K171" s="1"/>
      <c r="N171" t="s">
        <v>141</v>
      </c>
      <c r="O171" t="s">
        <v>198</v>
      </c>
      <c r="P171">
        <v>301919</v>
      </c>
      <c r="Q171">
        <v>7.1999999999999995E-2</v>
      </c>
      <c r="R171">
        <v>0.01</v>
      </c>
      <c r="S171">
        <v>0.59399999999999997</v>
      </c>
      <c r="T171">
        <v>21731.710999999999</v>
      </c>
      <c r="U171">
        <v>65369263</v>
      </c>
      <c r="W171">
        <f>T171-(P171*R172)</f>
        <v>9956.869999999999</v>
      </c>
    </row>
    <row r="172" spans="1:23" x14ac:dyDescent="0.2">
      <c r="B172" t="s">
        <v>195</v>
      </c>
      <c r="C172">
        <v>9500</v>
      </c>
      <c r="D172">
        <v>0.32900000000000001</v>
      </c>
      <c r="E172">
        <v>0.254</v>
      </c>
      <c r="F172">
        <v>0.41499999999999998</v>
      </c>
      <c r="G172">
        <v>3126.8119999999999</v>
      </c>
      <c r="H172">
        <v>1137795</v>
      </c>
      <c r="O172" t="s">
        <v>195</v>
      </c>
      <c r="P172">
        <v>19700</v>
      </c>
      <c r="Q172">
        <v>5.6000000000000001E-2</v>
      </c>
      <c r="R172">
        <v>3.9E-2</v>
      </c>
      <c r="S172">
        <v>0.121</v>
      </c>
      <c r="T172">
        <v>1097.529</v>
      </c>
      <c r="U172">
        <v>4419227</v>
      </c>
    </row>
    <row r="173" spans="1:23" x14ac:dyDescent="0.2">
      <c r="A173" t="s">
        <v>129</v>
      </c>
      <c r="B173" t="s">
        <v>198</v>
      </c>
      <c r="C173">
        <v>243780</v>
      </c>
      <c r="D173">
        <v>0.19500000000000001</v>
      </c>
      <c r="E173">
        <v>2.5999999999999999E-2</v>
      </c>
      <c r="F173">
        <v>0.65800000000000003</v>
      </c>
      <c r="G173">
        <v>47592.737000000001</v>
      </c>
      <c r="H173">
        <v>40013683</v>
      </c>
      <c r="J173">
        <f>G173-(C173*D174)</f>
        <v>11025.737000000001</v>
      </c>
      <c r="N173" t="s">
        <v>129</v>
      </c>
      <c r="O173" t="s">
        <v>198</v>
      </c>
      <c r="P173">
        <v>243780</v>
      </c>
      <c r="Q173">
        <v>0.112</v>
      </c>
      <c r="R173">
        <v>1.4E-2</v>
      </c>
      <c r="S173">
        <v>0.46200000000000002</v>
      </c>
      <c r="T173">
        <v>27392.937999999998</v>
      </c>
      <c r="U173">
        <v>48064406</v>
      </c>
      <c r="W173">
        <f>T173-(P173*R174)</f>
        <v>1552.257999999998</v>
      </c>
    </row>
    <row r="174" spans="1:23" x14ac:dyDescent="0.2">
      <c r="B174" t="s">
        <v>195</v>
      </c>
      <c r="C174">
        <v>38551</v>
      </c>
      <c r="D174">
        <v>0.15</v>
      </c>
      <c r="E174">
        <v>7.3999999999999996E-2</v>
      </c>
      <c r="F174">
        <v>0.60699999999999998</v>
      </c>
      <c r="G174">
        <v>5768.482</v>
      </c>
      <c r="H174">
        <v>7006499</v>
      </c>
      <c r="O174" t="s">
        <v>195</v>
      </c>
      <c r="P174">
        <v>5794</v>
      </c>
      <c r="Q174">
        <v>0.126</v>
      </c>
      <c r="R174">
        <v>0.106</v>
      </c>
      <c r="S174">
        <v>0.17899999999999999</v>
      </c>
      <c r="T174">
        <v>729.52099999999996</v>
      </c>
      <c r="U174">
        <v>1105871</v>
      </c>
    </row>
    <row r="175" spans="1:23" x14ac:dyDescent="0.2">
      <c r="A175" t="s">
        <v>142</v>
      </c>
      <c r="B175" t="s">
        <v>198</v>
      </c>
      <c r="C175">
        <v>184593</v>
      </c>
      <c r="D175">
        <v>0.29099999999999998</v>
      </c>
      <c r="E175">
        <v>5.1999999999999998E-2</v>
      </c>
      <c r="F175">
        <v>1.5029999999999999</v>
      </c>
      <c r="G175">
        <v>53790.453000000001</v>
      </c>
      <c r="H175">
        <v>25233801</v>
      </c>
      <c r="J175">
        <f>G175-(C175*D176)</f>
        <v>7088.4239999999991</v>
      </c>
      <c r="N175" t="s">
        <v>23</v>
      </c>
      <c r="O175" t="s">
        <v>198</v>
      </c>
      <c r="P175">
        <v>184593</v>
      </c>
      <c r="Q175">
        <v>0.106</v>
      </c>
      <c r="R175">
        <v>1.9E-2</v>
      </c>
      <c r="S175">
        <v>1.327</v>
      </c>
      <c r="T175">
        <v>19519.008999999998</v>
      </c>
      <c r="U175">
        <v>37028571</v>
      </c>
      <c r="W175">
        <f>T175-(P175*R176)</f>
        <v>8443.4289999999983</v>
      </c>
    </row>
    <row r="176" spans="1:23" x14ac:dyDescent="0.2">
      <c r="B176" t="s">
        <v>195</v>
      </c>
      <c r="C176">
        <v>22041</v>
      </c>
      <c r="D176">
        <v>0.253</v>
      </c>
      <c r="E176">
        <v>9.0999999999999998E-2</v>
      </c>
      <c r="F176">
        <v>0.69899999999999995</v>
      </c>
      <c r="G176">
        <v>5565.9340000000002</v>
      </c>
      <c r="H176">
        <v>3166869</v>
      </c>
      <c r="O176" t="s">
        <v>195</v>
      </c>
      <c r="P176">
        <v>31043</v>
      </c>
      <c r="Q176">
        <v>8.7999999999999995E-2</v>
      </c>
      <c r="R176">
        <v>0.06</v>
      </c>
      <c r="S176">
        <v>0.28299999999999997</v>
      </c>
      <c r="T176">
        <v>2739.9470000000001</v>
      </c>
      <c r="U176">
        <v>6466964</v>
      </c>
    </row>
    <row r="177" spans="1:23" x14ac:dyDescent="0.2">
      <c r="A177" t="s">
        <v>143</v>
      </c>
      <c r="B177" t="s">
        <v>198</v>
      </c>
      <c r="C177">
        <v>286973</v>
      </c>
      <c r="D177">
        <v>0.185</v>
      </c>
      <c r="E177">
        <v>1.7000000000000001E-2</v>
      </c>
      <c r="F177">
        <v>0.61399999999999999</v>
      </c>
      <c r="G177">
        <v>53012.131000000001</v>
      </c>
      <c r="H177">
        <v>49279933</v>
      </c>
      <c r="J177">
        <f>G177-(C177*D178)</f>
        <v>3652.7750000000087</v>
      </c>
      <c r="N177" t="s">
        <v>19</v>
      </c>
      <c r="O177" t="s">
        <v>198</v>
      </c>
      <c r="P177">
        <v>286973</v>
      </c>
      <c r="Q177">
        <v>0.187</v>
      </c>
      <c r="R177">
        <v>2.3E-2</v>
      </c>
      <c r="S177">
        <v>1.26</v>
      </c>
      <c r="T177">
        <v>53752.356</v>
      </c>
      <c r="U177">
        <v>47877103</v>
      </c>
      <c r="W177">
        <f>T177-(P177*R178)</f>
        <v>19602.569000000003</v>
      </c>
    </row>
    <row r="178" spans="1:23" x14ac:dyDescent="0.2">
      <c r="B178" t="s">
        <v>195</v>
      </c>
      <c r="C178">
        <v>77553</v>
      </c>
      <c r="D178">
        <v>0.17199999999999999</v>
      </c>
      <c r="E178">
        <v>0.06</v>
      </c>
      <c r="F178">
        <v>0.53700000000000003</v>
      </c>
      <c r="G178">
        <v>13344.77</v>
      </c>
      <c r="H178">
        <v>13430238</v>
      </c>
      <c r="O178" t="s">
        <v>195</v>
      </c>
      <c r="P178">
        <v>9244</v>
      </c>
      <c r="Q178">
        <v>0.16800000000000001</v>
      </c>
      <c r="R178">
        <v>0.11899999999999999</v>
      </c>
      <c r="S178">
        <v>0.26400000000000001</v>
      </c>
      <c r="T178">
        <v>1550.6410000000001</v>
      </c>
      <c r="U178">
        <v>1603141</v>
      </c>
    </row>
    <row r="179" spans="1:23" x14ac:dyDescent="0.2">
      <c r="A179" t="s">
        <v>279</v>
      </c>
      <c r="B179" t="s">
        <v>198</v>
      </c>
      <c r="C179">
        <v>250695</v>
      </c>
      <c r="D179">
        <v>0.314</v>
      </c>
      <c r="E179">
        <v>1.6E-2</v>
      </c>
      <c r="F179">
        <v>1.804</v>
      </c>
      <c r="G179">
        <v>78620.684999999998</v>
      </c>
      <c r="H179">
        <v>33871545</v>
      </c>
      <c r="J179">
        <f>G179-(C179*D180)</f>
        <v>18955.275000000001</v>
      </c>
      <c r="K179" s="2"/>
      <c r="L179" s="2"/>
      <c r="M179" s="2"/>
      <c r="N179" t="s">
        <v>279</v>
      </c>
      <c r="O179" t="s">
        <v>198</v>
      </c>
      <c r="P179">
        <v>250695</v>
      </c>
      <c r="Q179">
        <v>0.111</v>
      </c>
      <c r="R179">
        <v>1.2E-2</v>
      </c>
      <c r="S179">
        <v>0.94399999999999995</v>
      </c>
      <c r="T179">
        <v>27723.098999999998</v>
      </c>
      <c r="U179">
        <v>49708887</v>
      </c>
      <c r="W179">
        <f>T179-(P179*R180)</f>
        <v>6163.3290000000015</v>
      </c>
    </row>
    <row r="180" spans="1:23" x14ac:dyDescent="0.2">
      <c r="B180" t="s">
        <v>195</v>
      </c>
      <c r="C180">
        <v>30195</v>
      </c>
      <c r="D180">
        <v>0.23799999999999999</v>
      </c>
      <c r="E180">
        <v>0.126</v>
      </c>
      <c r="F180">
        <v>0.77300000000000002</v>
      </c>
      <c r="G180">
        <v>7176.826</v>
      </c>
      <c r="H180">
        <v>4513995</v>
      </c>
      <c r="J180" s="2"/>
      <c r="K180" s="2"/>
      <c r="L180" s="2"/>
      <c r="M180" s="2"/>
      <c r="O180" t="s">
        <v>195</v>
      </c>
      <c r="P180">
        <v>11583</v>
      </c>
      <c r="Q180">
        <v>0.106</v>
      </c>
      <c r="R180">
        <v>8.5999999999999993E-2</v>
      </c>
      <c r="S180">
        <v>0.13700000000000001</v>
      </c>
      <c r="T180">
        <v>1222.4659999999999</v>
      </c>
      <c r="U180">
        <v>2316829</v>
      </c>
    </row>
    <row r="181" spans="1:23" x14ac:dyDescent="0.2">
      <c r="A181" t="s">
        <v>144</v>
      </c>
      <c r="B181" t="s">
        <v>198</v>
      </c>
      <c r="C181">
        <v>334917</v>
      </c>
      <c r="D181">
        <v>0.503</v>
      </c>
      <c r="E181">
        <v>5.1999999999999998E-2</v>
      </c>
      <c r="F181">
        <v>1.452</v>
      </c>
      <c r="G181">
        <v>168308.986</v>
      </c>
      <c r="H181">
        <v>28013853</v>
      </c>
      <c r="J181">
        <f>G181-(C181*D182)</f>
        <v>8888.4940000000061</v>
      </c>
      <c r="N181" t="s">
        <v>18</v>
      </c>
      <c r="O181" t="s">
        <v>198</v>
      </c>
      <c r="P181">
        <v>334917</v>
      </c>
      <c r="Q181">
        <v>0.21199999999999999</v>
      </c>
      <c r="R181">
        <v>2.8000000000000001E-2</v>
      </c>
      <c r="S181">
        <v>0.65800000000000003</v>
      </c>
      <c r="T181">
        <v>71034.002999999997</v>
      </c>
      <c r="U181">
        <v>52739670</v>
      </c>
      <c r="W181">
        <f>T181-(P181*Q182)</f>
        <v>9409.2750000000015</v>
      </c>
    </row>
    <row r="182" spans="1:23" x14ac:dyDescent="0.2">
      <c r="B182" t="s">
        <v>195</v>
      </c>
      <c r="C182">
        <v>67634</v>
      </c>
      <c r="D182">
        <v>0.47599999999999998</v>
      </c>
      <c r="E182">
        <v>0.29599999999999999</v>
      </c>
      <c r="F182">
        <v>1.0640000000000001</v>
      </c>
      <c r="G182">
        <v>32166.26</v>
      </c>
      <c r="H182">
        <v>5921896</v>
      </c>
      <c r="O182" t="s">
        <v>195</v>
      </c>
      <c r="P182">
        <v>12862</v>
      </c>
      <c r="Q182">
        <v>0.184</v>
      </c>
      <c r="R182">
        <v>0.106</v>
      </c>
      <c r="S182">
        <v>0.34200000000000003</v>
      </c>
      <c r="T182">
        <v>2362.5529999999999</v>
      </c>
      <c r="U182">
        <v>2152092</v>
      </c>
    </row>
    <row r="183" spans="1:23" x14ac:dyDescent="0.2">
      <c r="A183" t="s">
        <v>145</v>
      </c>
      <c r="B183" t="s">
        <v>198</v>
      </c>
      <c r="C183">
        <v>229280</v>
      </c>
      <c r="D183">
        <v>0.151</v>
      </c>
      <c r="E183">
        <v>2.3E-2</v>
      </c>
      <c r="F183">
        <v>0.92900000000000005</v>
      </c>
      <c r="G183">
        <v>34655.680999999997</v>
      </c>
      <c r="H183">
        <v>41616283</v>
      </c>
      <c r="J183">
        <f>G183-(C183*D184)</f>
        <v>6454.2409999999982</v>
      </c>
      <c r="N183" t="s">
        <v>104</v>
      </c>
      <c r="O183" t="s">
        <v>198</v>
      </c>
      <c r="P183">
        <v>229280</v>
      </c>
      <c r="Q183">
        <v>0.157</v>
      </c>
      <c r="R183">
        <v>2.3E-2</v>
      </c>
      <c r="S183">
        <v>1.26</v>
      </c>
      <c r="T183">
        <v>36097.875</v>
      </c>
      <c r="U183">
        <v>40863960</v>
      </c>
      <c r="W183">
        <f>T183-(P183*Q184)</f>
        <v>5145.0749999999971</v>
      </c>
    </row>
    <row r="184" spans="1:23" x14ac:dyDescent="0.2">
      <c r="B184" t="s">
        <v>195</v>
      </c>
      <c r="C184">
        <v>33136</v>
      </c>
      <c r="D184">
        <v>0.123</v>
      </c>
      <c r="E184">
        <v>7.0000000000000007E-2</v>
      </c>
      <c r="F184">
        <v>0.313</v>
      </c>
      <c r="G184">
        <v>4083.9769999999999</v>
      </c>
      <c r="H184">
        <v>6375803</v>
      </c>
      <c r="O184" t="s">
        <v>195</v>
      </c>
      <c r="P184">
        <v>7908</v>
      </c>
      <c r="Q184">
        <v>0.13500000000000001</v>
      </c>
      <c r="R184">
        <v>9.2999999999999999E-2</v>
      </c>
      <c r="S184">
        <v>0.21299999999999999</v>
      </c>
      <c r="T184">
        <v>1070.088</v>
      </c>
      <c r="U184">
        <v>1477369</v>
      </c>
    </row>
    <row r="185" spans="1:23" x14ac:dyDescent="0.2">
      <c r="A185" t="s">
        <v>146</v>
      </c>
      <c r="B185" t="s">
        <v>198</v>
      </c>
      <c r="C185">
        <v>269291</v>
      </c>
      <c r="D185">
        <v>0.438</v>
      </c>
      <c r="E185">
        <v>4.2999999999999997E-2</v>
      </c>
      <c r="F185">
        <v>2.1059999999999999</v>
      </c>
      <c r="G185">
        <v>118032.976</v>
      </c>
      <c r="H185">
        <v>27358931</v>
      </c>
      <c r="J185">
        <f>G185-(C185*E186)</f>
        <v>14086.649999999994</v>
      </c>
      <c r="N185" t="s">
        <v>59</v>
      </c>
      <c r="O185" t="s">
        <v>198</v>
      </c>
      <c r="P185">
        <v>269291</v>
      </c>
      <c r="Q185">
        <v>8.4000000000000005E-2</v>
      </c>
      <c r="R185">
        <v>1.4E-2</v>
      </c>
      <c r="S185">
        <v>0.50900000000000001</v>
      </c>
      <c r="T185">
        <v>22718.417000000001</v>
      </c>
      <c r="U185">
        <v>56625101</v>
      </c>
      <c r="W185">
        <f>T185-(P185*R186)</f>
        <v>10061.740000000002</v>
      </c>
    </row>
    <row r="186" spans="1:23" x14ac:dyDescent="0.2">
      <c r="B186" t="s">
        <v>195</v>
      </c>
      <c r="C186">
        <v>12462</v>
      </c>
      <c r="D186">
        <v>0.49099999999999999</v>
      </c>
      <c r="E186">
        <v>0.38600000000000001</v>
      </c>
      <c r="F186">
        <v>0.66300000000000003</v>
      </c>
      <c r="G186">
        <v>6114.2659999999996</v>
      </c>
      <c r="H186">
        <v>1035738</v>
      </c>
      <c r="O186" t="s">
        <v>195</v>
      </c>
      <c r="P186">
        <v>45144</v>
      </c>
      <c r="Q186">
        <v>7.0000000000000007E-2</v>
      </c>
      <c r="R186">
        <v>4.7E-2</v>
      </c>
      <c r="S186">
        <v>0.11</v>
      </c>
      <c r="T186">
        <v>3162.5</v>
      </c>
      <c r="U186">
        <v>9798784</v>
      </c>
    </row>
    <row r="187" spans="1:23" x14ac:dyDescent="0.2">
      <c r="A187" t="s">
        <v>280</v>
      </c>
      <c r="B187" t="s">
        <v>198</v>
      </c>
      <c r="C187">
        <v>286024</v>
      </c>
      <c r="D187">
        <v>0.311</v>
      </c>
      <c r="E187">
        <v>5.0999999999999997E-2</v>
      </c>
      <c r="F187">
        <v>2.407</v>
      </c>
      <c r="G187">
        <v>88840.323000000004</v>
      </c>
      <c r="H187">
        <v>37529088</v>
      </c>
      <c r="J187">
        <f>G187-(C187*D188)</f>
        <v>16762.275000000009</v>
      </c>
      <c r="N187" t="s">
        <v>280</v>
      </c>
      <c r="O187" t="s">
        <v>198</v>
      </c>
      <c r="P187">
        <v>286024</v>
      </c>
      <c r="Q187">
        <v>0.193</v>
      </c>
      <c r="R187">
        <v>2.3E-2</v>
      </c>
      <c r="S187">
        <v>0.753</v>
      </c>
      <c r="T187">
        <v>55204.311999999998</v>
      </c>
      <c r="U187">
        <v>47123444</v>
      </c>
      <c r="W187">
        <f>T187-(P187*Q188)</f>
        <v>14874.928</v>
      </c>
    </row>
    <row r="188" spans="1:23" x14ac:dyDescent="0.2">
      <c r="B188" t="s">
        <v>195</v>
      </c>
      <c r="C188">
        <v>82417</v>
      </c>
      <c r="D188">
        <v>0.252</v>
      </c>
      <c r="E188">
        <v>0.10100000000000001</v>
      </c>
      <c r="F188">
        <v>0.59399999999999997</v>
      </c>
      <c r="G188">
        <v>20753.561000000002</v>
      </c>
      <c r="H188">
        <v>12067435</v>
      </c>
      <c r="O188" t="s">
        <v>195</v>
      </c>
      <c r="P188">
        <v>893</v>
      </c>
      <c r="Q188">
        <v>0.14099999999999999</v>
      </c>
      <c r="R188">
        <v>0.10299999999999999</v>
      </c>
      <c r="S188">
        <v>0.18099999999999999</v>
      </c>
      <c r="T188">
        <v>125.60899999999999</v>
      </c>
      <c r="U188">
        <v>164799</v>
      </c>
    </row>
    <row r="189" spans="1:23" x14ac:dyDescent="0.2">
      <c r="A189" t="s">
        <v>147</v>
      </c>
      <c r="B189" t="s">
        <v>198</v>
      </c>
      <c r="C189">
        <v>255804</v>
      </c>
      <c r="D189">
        <v>0.16600000000000001</v>
      </c>
      <c r="E189">
        <v>2.5999999999999999E-2</v>
      </c>
      <c r="F189">
        <v>0.66600000000000004</v>
      </c>
      <c r="G189">
        <v>42335.997000000003</v>
      </c>
      <c r="H189">
        <v>45004285</v>
      </c>
      <c r="J189">
        <f>G189-(C189*D190)</f>
        <v>7546.6529999999984</v>
      </c>
      <c r="N189" t="s">
        <v>38</v>
      </c>
      <c r="O189" t="s">
        <v>198</v>
      </c>
      <c r="P189">
        <v>255804</v>
      </c>
      <c r="Q189">
        <v>0.189</v>
      </c>
      <c r="R189">
        <v>3.5000000000000003E-2</v>
      </c>
      <c r="S189">
        <v>2.7080000000000002</v>
      </c>
      <c r="T189">
        <v>48366.224999999999</v>
      </c>
      <c r="U189">
        <v>42892671</v>
      </c>
      <c r="W189">
        <f>T189-(P189*R190)</f>
        <v>14600.096999999994</v>
      </c>
    </row>
    <row r="190" spans="1:23" x14ac:dyDescent="0.2">
      <c r="B190" t="s">
        <v>195</v>
      </c>
      <c r="C190">
        <v>47255</v>
      </c>
      <c r="D190">
        <v>0.13600000000000001</v>
      </c>
      <c r="E190">
        <v>9.9000000000000005E-2</v>
      </c>
      <c r="F190">
        <v>0.41099999999999998</v>
      </c>
      <c r="G190">
        <v>6414.2479999999996</v>
      </c>
      <c r="H190">
        <v>8823924</v>
      </c>
      <c r="O190" t="s">
        <v>195</v>
      </c>
      <c r="P190">
        <v>9876</v>
      </c>
      <c r="Q190">
        <v>0.2</v>
      </c>
      <c r="R190">
        <v>0.13200000000000001</v>
      </c>
      <c r="S190">
        <v>0.39400000000000002</v>
      </c>
      <c r="T190">
        <v>1977.9559999999999</v>
      </c>
      <c r="U190">
        <v>1592112</v>
      </c>
    </row>
    <row r="191" spans="1:23" x14ac:dyDescent="0.2">
      <c r="A191" t="s">
        <v>148</v>
      </c>
      <c r="B191" t="s">
        <v>198</v>
      </c>
      <c r="C191">
        <v>201701</v>
      </c>
      <c r="D191">
        <v>0.311</v>
      </c>
      <c r="E191">
        <v>5.0999999999999997E-2</v>
      </c>
      <c r="F191">
        <v>2.1059999999999999</v>
      </c>
      <c r="G191">
        <v>62820.92</v>
      </c>
      <c r="H191">
        <v>26357111</v>
      </c>
      <c r="J191">
        <f>G191-(C191*D192)</f>
        <v>10983.762999999999</v>
      </c>
      <c r="N191" t="s">
        <v>148</v>
      </c>
      <c r="O191" t="s">
        <v>198</v>
      </c>
      <c r="P191">
        <v>201701</v>
      </c>
      <c r="Q191">
        <v>0.111</v>
      </c>
      <c r="R191">
        <v>1.7000000000000001E-2</v>
      </c>
      <c r="S191">
        <v>0.94399999999999995</v>
      </c>
      <c r="T191">
        <v>22319.912</v>
      </c>
      <c r="U191">
        <v>40000066</v>
      </c>
      <c r="W191">
        <f>T191-(P191*R192)</f>
        <v>8200.8419999999987</v>
      </c>
    </row>
    <row r="192" spans="1:23" x14ac:dyDescent="0.2">
      <c r="B192" t="s">
        <v>195</v>
      </c>
      <c r="C192">
        <v>38517</v>
      </c>
      <c r="D192">
        <v>0.25700000000000001</v>
      </c>
      <c r="E192">
        <v>0.16800000000000001</v>
      </c>
      <c r="F192">
        <v>0.52600000000000002</v>
      </c>
      <c r="G192">
        <v>9904.3639999999996</v>
      </c>
      <c r="H192">
        <v>5482531</v>
      </c>
      <c r="O192" t="s">
        <v>195</v>
      </c>
      <c r="P192">
        <v>5679</v>
      </c>
      <c r="Q192">
        <v>9.2999999999999999E-2</v>
      </c>
      <c r="R192">
        <v>7.0000000000000007E-2</v>
      </c>
      <c r="S192">
        <v>0.14599999999999999</v>
      </c>
      <c r="T192">
        <v>529.08699999999999</v>
      </c>
      <c r="U192">
        <v>1168866</v>
      </c>
    </row>
    <row r="193" spans="1:23" x14ac:dyDescent="0.2">
      <c r="A193" t="s">
        <v>199</v>
      </c>
      <c r="J193" s="3">
        <f>AVERAGE(J171:J191)</f>
        <v>9982.2109999999993</v>
      </c>
      <c r="N193" t="s">
        <v>199</v>
      </c>
      <c r="W193" s="3">
        <f>AVERAGE(W175:W191,W171)</f>
        <v>10645.815399999999</v>
      </c>
    </row>
    <row r="195" spans="1:23" x14ac:dyDescent="0.2">
      <c r="A195" s="36" t="s">
        <v>281</v>
      </c>
      <c r="B195" s="7" t="s">
        <v>194</v>
      </c>
      <c r="N195" s="36" t="s">
        <v>281</v>
      </c>
      <c r="O195" s="7" t="s">
        <v>194</v>
      </c>
    </row>
    <row r="196" spans="1:23" x14ac:dyDescent="0.2">
      <c r="A196" t="s">
        <v>80</v>
      </c>
      <c r="B196" t="s">
        <v>198</v>
      </c>
      <c r="C196">
        <v>218683</v>
      </c>
      <c r="D196">
        <v>0.105</v>
      </c>
      <c r="E196">
        <v>1.4E-2</v>
      </c>
      <c r="F196">
        <v>1.0449999999999999</v>
      </c>
      <c r="G196">
        <v>22953.121999999999</v>
      </c>
      <c r="H196">
        <v>44097865</v>
      </c>
      <c r="J196">
        <f>G196-(C196*D197)</f>
        <v>4146.3840000000018</v>
      </c>
      <c r="K196" s="1"/>
      <c r="N196" t="s">
        <v>60</v>
      </c>
      <c r="O196" t="s">
        <v>198</v>
      </c>
      <c r="P196">
        <v>218683</v>
      </c>
      <c r="Q196">
        <v>9.0999999999999998E-2</v>
      </c>
      <c r="R196">
        <v>1.6E-2</v>
      </c>
      <c r="S196">
        <v>0.97499999999999998</v>
      </c>
      <c r="T196">
        <v>19795.227999999999</v>
      </c>
      <c r="U196">
        <v>45401554</v>
      </c>
      <c r="W196">
        <f>T196-(P196*Q197)</f>
        <v>6674.2479999999996</v>
      </c>
    </row>
    <row r="197" spans="1:23" x14ac:dyDescent="0.2">
      <c r="B197" t="s">
        <v>195</v>
      </c>
      <c r="C197">
        <v>57480</v>
      </c>
      <c r="D197">
        <v>8.5999999999999993E-2</v>
      </c>
      <c r="E197">
        <v>3.6999999999999998E-2</v>
      </c>
      <c r="F197">
        <v>0.251</v>
      </c>
      <c r="G197">
        <v>4926.9359999999997</v>
      </c>
      <c r="H197">
        <v>12057770</v>
      </c>
      <c r="O197" t="s">
        <v>195</v>
      </c>
      <c r="P197">
        <v>36266</v>
      </c>
      <c r="Q197">
        <v>0.06</v>
      </c>
      <c r="R197">
        <v>3.4000000000000002E-2</v>
      </c>
      <c r="S197">
        <v>0.13900000000000001</v>
      </c>
      <c r="T197">
        <v>2164.029</v>
      </c>
      <c r="U197">
        <v>8062737</v>
      </c>
    </row>
    <row r="198" spans="1:23" x14ac:dyDescent="0.2">
      <c r="A198" t="s">
        <v>282</v>
      </c>
      <c r="B198" t="s">
        <v>198</v>
      </c>
      <c r="C198">
        <v>359815</v>
      </c>
      <c r="D198">
        <v>0.14799999999999999</v>
      </c>
      <c r="E198">
        <v>3.4000000000000002E-2</v>
      </c>
      <c r="F198">
        <v>1.202</v>
      </c>
      <c r="G198">
        <v>53112.006999999998</v>
      </c>
      <c r="H198">
        <v>65610306</v>
      </c>
      <c r="J198">
        <f>G198-(C198*D199)</f>
        <v>9214.5769999999975</v>
      </c>
      <c r="N198" t="s">
        <v>282</v>
      </c>
      <c r="O198" t="s">
        <v>198</v>
      </c>
      <c r="P198">
        <v>359815</v>
      </c>
      <c r="Q198">
        <v>0.104</v>
      </c>
      <c r="R198">
        <v>2.3E-2</v>
      </c>
      <c r="S198">
        <v>1.407</v>
      </c>
      <c r="T198">
        <v>37269.11</v>
      </c>
      <c r="U198">
        <v>72527068</v>
      </c>
      <c r="W198">
        <f>T198-(P198*R199)</f>
        <v>18918.545000000002</v>
      </c>
    </row>
    <row r="199" spans="1:23" x14ac:dyDescent="0.2">
      <c r="B199" t="s">
        <v>195</v>
      </c>
      <c r="C199">
        <v>15147</v>
      </c>
      <c r="D199">
        <v>0.122</v>
      </c>
      <c r="E199">
        <v>7.1999999999999995E-2</v>
      </c>
      <c r="F199">
        <v>0.251</v>
      </c>
      <c r="G199">
        <v>1849.009</v>
      </c>
      <c r="H199">
        <v>2919617</v>
      </c>
      <c r="O199" t="s">
        <v>195</v>
      </c>
      <c r="P199">
        <v>923</v>
      </c>
      <c r="Q199">
        <v>7.1999999999999995E-2</v>
      </c>
      <c r="R199">
        <v>5.0999999999999997E-2</v>
      </c>
      <c r="S199">
        <v>0.13</v>
      </c>
      <c r="T199">
        <v>66.209999999999994</v>
      </c>
      <c r="U199">
        <v>199573</v>
      </c>
    </row>
    <row r="200" spans="1:23" x14ac:dyDescent="0.2">
      <c r="A200" t="s">
        <v>283</v>
      </c>
      <c r="B200" t="s">
        <v>198</v>
      </c>
      <c r="C200">
        <v>227095</v>
      </c>
      <c r="D200">
        <v>0.125</v>
      </c>
      <c r="E200">
        <v>4.4999999999999998E-2</v>
      </c>
      <c r="F200">
        <v>1.0640000000000001</v>
      </c>
      <c r="G200">
        <v>28293.764999999999</v>
      </c>
      <c r="H200">
        <v>43577029</v>
      </c>
      <c r="J200">
        <f>G200-(C200*D201)</f>
        <v>6719.739999999998</v>
      </c>
      <c r="N200" t="s">
        <v>283</v>
      </c>
      <c r="O200" t="s">
        <v>198</v>
      </c>
      <c r="P200">
        <v>227095</v>
      </c>
      <c r="Q200">
        <v>0.10199999999999999</v>
      </c>
      <c r="R200">
        <v>1.6E-2</v>
      </c>
      <c r="S200">
        <v>0.65800000000000003</v>
      </c>
      <c r="T200">
        <v>23137.257000000001</v>
      </c>
      <c r="U200">
        <v>46108903</v>
      </c>
      <c r="W200">
        <f>T200-(P200*R201)</f>
        <v>14734.742000000002</v>
      </c>
    </row>
    <row r="201" spans="1:23" x14ac:dyDescent="0.2">
      <c r="B201" t="s">
        <v>195</v>
      </c>
      <c r="C201">
        <v>23633</v>
      </c>
      <c r="D201">
        <v>9.5000000000000001E-2</v>
      </c>
      <c r="E201">
        <v>7.8E-2</v>
      </c>
      <c r="F201">
        <v>0.21099999999999999</v>
      </c>
      <c r="G201">
        <v>2250.7649999999999</v>
      </c>
      <c r="H201">
        <v>4840405</v>
      </c>
      <c r="O201" t="s">
        <v>195</v>
      </c>
      <c r="P201">
        <v>13027</v>
      </c>
      <c r="Q201">
        <v>6.0999999999999999E-2</v>
      </c>
      <c r="R201">
        <v>3.6999999999999998E-2</v>
      </c>
      <c r="S201">
        <v>0.112</v>
      </c>
      <c r="T201">
        <v>793.82500000000005</v>
      </c>
      <c r="U201">
        <v>2887602</v>
      </c>
    </row>
    <row r="202" spans="1:23" x14ac:dyDescent="0.2">
      <c r="A202" t="s">
        <v>124</v>
      </c>
      <c r="B202" t="s">
        <v>198</v>
      </c>
      <c r="C202">
        <v>225987</v>
      </c>
      <c r="D202">
        <v>6.3E-2</v>
      </c>
      <c r="E202">
        <v>1.2E-2</v>
      </c>
      <c r="F202">
        <v>0.49299999999999999</v>
      </c>
      <c r="G202">
        <v>14235.056</v>
      </c>
      <c r="H202">
        <v>49889371</v>
      </c>
      <c r="J202">
        <f>G202-(C202*D203)</f>
        <v>2257.7450000000008</v>
      </c>
      <c r="N202" t="s">
        <v>19</v>
      </c>
      <c r="O202" t="s">
        <v>198</v>
      </c>
      <c r="P202">
        <v>225987</v>
      </c>
      <c r="Q202">
        <v>0.124</v>
      </c>
      <c r="R202">
        <v>2.3E-2</v>
      </c>
      <c r="S202">
        <v>0.56100000000000005</v>
      </c>
      <c r="T202">
        <v>27945.179</v>
      </c>
      <c r="U202">
        <v>43573387</v>
      </c>
      <c r="W202">
        <f>T202-(P202*R203)</f>
        <v>11222.141</v>
      </c>
    </row>
    <row r="203" spans="1:23" x14ac:dyDescent="0.2">
      <c r="B203" t="s">
        <v>195</v>
      </c>
      <c r="C203">
        <v>5827</v>
      </c>
      <c r="D203">
        <v>5.2999999999999999E-2</v>
      </c>
      <c r="E203">
        <v>3.9E-2</v>
      </c>
      <c r="F203">
        <v>0.08</v>
      </c>
      <c r="G203">
        <v>306.68299999999999</v>
      </c>
      <c r="H203">
        <v>1316441</v>
      </c>
      <c r="O203" t="s">
        <v>195</v>
      </c>
      <c r="P203">
        <v>11556</v>
      </c>
      <c r="Q203">
        <v>0.104</v>
      </c>
      <c r="R203">
        <v>7.3999999999999996E-2</v>
      </c>
      <c r="S203">
        <v>0.24199999999999999</v>
      </c>
      <c r="T203">
        <v>1204.6859999999999</v>
      </c>
      <c r="U203">
        <v>2319010</v>
      </c>
    </row>
    <row r="204" spans="1:23" x14ac:dyDescent="0.2">
      <c r="A204" t="s">
        <v>125</v>
      </c>
      <c r="B204" t="s">
        <v>198</v>
      </c>
      <c r="C204">
        <v>153184</v>
      </c>
      <c r="D204">
        <v>0.127</v>
      </c>
      <c r="E204">
        <v>2.8000000000000001E-2</v>
      </c>
      <c r="F204">
        <v>1.6279999999999999</v>
      </c>
      <c r="G204">
        <v>19522.27</v>
      </c>
      <c r="H204">
        <v>29242913</v>
      </c>
      <c r="J204">
        <f>G204-(C204*E205)</f>
        <v>6961.1820000000007</v>
      </c>
      <c r="N204" t="s">
        <v>125</v>
      </c>
      <c r="O204" t="s">
        <v>198</v>
      </c>
      <c r="P204">
        <v>153184</v>
      </c>
      <c r="Q204">
        <v>6.0999999999999999E-2</v>
      </c>
      <c r="R204">
        <v>1.7000000000000001E-2</v>
      </c>
      <c r="S204">
        <v>1.327</v>
      </c>
      <c r="T204">
        <v>9320.0249999999996</v>
      </c>
      <c r="U204">
        <v>33972390</v>
      </c>
      <c r="W204">
        <f>T204-(P204*R205)</f>
        <v>4111.7689999999993</v>
      </c>
    </row>
    <row r="205" spans="1:23" x14ac:dyDescent="0.2">
      <c r="B205" t="s">
        <v>195</v>
      </c>
      <c r="C205">
        <v>10691</v>
      </c>
      <c r="D205">
        <v>0.123</v>
      </c>
      <c r="E205">
        <v>8.2000000000000003E-2</v>
      </c>
      <c r="F205">
        <v>0.34200000000000003</v>
      </c>
      <c r="G205">
        <v>1318.8920000000001</v>
      </c>
      <c r="H205">
        <v>2053724</v>
      </c>
      <c r="O205" t="s">
        <v>195</v>
      </c>
      <c r="P205">
        <v>8807</v>
      </c>
      <c r="Q205">
        <v>0.05</v>
      </c>
      <c r="R205">
        <v>3.4000000000000002E-2</v>
      </c>
      <c r="S205">
        <v>0.10299999999999999</v>
      </c>
      <c r="T205">
        <v>442.21699999999998</v>
      </c>
      <c r="U205">
        <v>2000827</v>
      </c>
    </row>
    <row r="206" spans="1:23" x14ac:dyDescent="0.2">
      <c r="A206" t="s">
        <v>126</v>
      </c>
      <c r="B206" t="s">
        <v>198</v>
      </c>
      <c r="C206">
        <v>227108</v>
      </c>
      <c r="D206">
        <v>0.10299999999999999</v>
      </c>
      <c r="E206">
        <v>2.1000000000000001E-2</v>
      </c>
      <c r="F206">
        <v>0.433</v>
      </c>
      <c r="G206">
        <v>23335.001</v>
      </c>
      <c r="H206">
        <v>45788948</v>
      </c>
      <c r="J206">
        <f>G206-(C206*D207)</f>
        <v>1305.5249999999978</v>
      </c>
      <c r="N206" t="s">
        <v>18</v>
      </c>
      <c r="O206" t="s">
        <v>198</v>
      </c>
      <c r="P206">
        <v>227108</v>
      </c>
      <c r="Q206">
        <v>7.9000000000000001E-2</v>
      </c>
      <c r="R206">
        <v>1.2E-2</v>
      </c>
      <c r="S206">
        <v>0.56100000000000005</v>
      </c>
      <c r="T206">
        <v>17906.307000000001</v>
      </c>
      <c r="U206">
        <v>48479946</v>
      </c>
      <c r="W206">
        <f>T206-(P206*R207)</f>
        <v>11547.282999999999</v>
      </c>
    </row>
    <row r="207" spans="1:23" x14ac:dyDescent="0.2">
      <c r="B207" t="s">
        <v>195</v>
      </c>
      <c r="C207">
        <v>8359</v>
      </c>
      <c r="D207">
        <v>9.7000000000000003E-2</v>
      </c>
      <c r="E207">
        <v>7.3999999999999996E-2</v>
      </c>
      <c r="F207">
        <v>0.16800000000000001</v>
      </c>
      <c r="G207">
        <v>809.37800000000004</v>
      </c>
      <c r="H207">
        <v>1705921</v>
      </c>
      <c r="O207" t="s">
        <v>195</v>
      </c>
      <c r="P207">
        <v>8034</v>
      </c>
      <c r="Q207">
        <v>5.0999999999999997E-2</v>
      </c>
      <c r="R207">
        <v>2.8000000000000001E-2</v>
      </c>
      <c r="S207">
        <v>9.7000000000000003E-2</v>
      </c>
      <c r="T207">
        <v>406.98099999999999</v>
      </c>
      <c r="U207">
        <v>1823241</v>
      </c>
    </row>
    <row r="208" spans="1:23" x14ac:dyDescent="0.2">
      <c r="A208" t="s">
        <v>149</v>
      </c>
      <c r="B208" t="s">
        <v>198</v>
      </c>
      <c r="C208">
        <v>181005</v>
      </c>
      <c r="D208">
        <v>0.16200000000000001</v>
      </c>
      <c r="E208">
        <v>2.3E-2</v>
      </c>
      <c r="F208">
        <v>1.0640000000000001</v>
      </c>
      <c r="G208">
        <v>29373.993999999999</v>
      </c>
      <c r="H208">
        <v>31997184</v>
      </c>
      <c r="J208">
        <f>G208-(C208*D209)</f>
        <v>2947.2639999999992</v>
      </c>
      <c r="K208" s="1"/>
      <c r="N208" t="s">
        <v>120</v>
      </c>
      <c r="O208" t="s">
        <v>198</v>
      </c>
      <c r="P208">
        <v>181005</v>
      </c>
      <c r="Q208">
        <v>0.114</v>
      </c>
      <c r="R208">
        <v>2.3E-2</v>
      </c>
      <c r="S208">
        <v>0.65100000000000002</v>
      </c>
      <c r="T208">
        <v>20709.503000000001</v>
      </c>
      <c r="U208">
        <v>35535619</v>
      </c>
      <c r="W208">
        <f>T208-(P208*R209)</f>
        <v>5867.0930000000008</v>
      </c>
    </row>
    <row r="209" spans="1:23" x14ac:dyDescent="0.2">
      <c r="B209" t="s">
        <v>195</v>
      </c>
      <c r="C209">
        <v>15066</v>
      </c>
      <c r="D209">
        <v>0.14599999999999999</v>
      </c>
      <c r="E209">
        <v>7.8E-2</v>
      </c>
      <c r="F209">
        <v>0.29899999999999999</v>
      </c>
      <c r="G209">
        <v>2199.056</v>
      </c>
      <c r="H209">
        <v>2747803</v>
      </c>
      <c r="O209" t="s">
        <v>195</v>
      </c>
      <c r="P209">
        <v>3893</v>
      </c>
      <c r="Q209">
        <v>0.11</v>
      </c>
      <c r="R209">
        <v>8.2000000000000003E-2</v>
      </c>
      <c r="S209">
        <v>0.16800000000000001</v>
      </c>
      <c r="T209">
        <v>427.38099999999997</v>
      </c>
      <c r="U209">
        <v>771216</v>
      </c>
    </row>
    <row r="210" spans="1:23" x14ac:dyDescent="0.2">
      <c r="A210" t="s">
        <v>284</v>
      </c>
      <c r="B210" t="s">
        <v>198</v>
      </c>
      <c r="C210">
        <v>244850</v>
      </c>
      <c r="D210">
        <v>9.4E-2</v>
      </c>
      <c r="E210">
        <v>0.03</v>
      </c>
      <c r="F210">
        <v>0.86199999999999999</v>
      </c>
      <c r="G210">
        <v>23106.275000000001</v>
      </c>
      <c r="H210">
        <v>50328837</v>
      </c>
      <c r="J210">
        <f>G210-(C210*D211)</f>
        <v>4497.6750000000029</v>
      </c>
      <c r="N210" t="s">
        <v>284</v>
      </c>
      <c r="O210" t="s">
        <v>198</v>
      </c>
      <c r="P210">
        <v>244850</v>
      </c>
      <c r="Q210">
        <v>0.113</v>
      </c>
      <c r="R210">
        <v>2.8000000000000001E-2</v>
      </c>
      <c r="S210">
        <v>1.1060000000000001</v>
      </c>
      <c r="T210">
        <v>27625.173999999999</v>
      </c>
      <c r="U210">
        <v>48356473</v>
      </c>
      <c r="W210">
        <f>T210-(P210*R211)</f>
        <v>12934.173999999999</v>
      </c>
    </row>
    <row r="211" spans="1:23" x14ac:dyDescent="0.2">
      <c r="B211" t="s">
        <v>195</v>
      </c>
      <c r="C211">
        <v>19404</v>
      </c>
      <c r="D211">
        <v>7.5999999999999998E-2</v>
      </c>
      <c r="E211">
        <v>5.6000000000000001E-2</v>
      </c>
      <c r="F211">
        <v>0.14599999999999999</v>
      </c>
      <c r="G211">
        <v>1466.9570000000001</v>
      </c>
      <c r="H211">
        <v>4158152</v>
      </c>
      <c r="O211" t="s">
        <v>195</v>
      </c>
      <c r="P211">
        <v>1677</v>
      </c>
      <c r="Q211">
        <v>9.6000000000000002E-2</v>
      </c>
      <c r="R211">
        <v>0.06</v>
      </c>
      <c r="S211">
        <v>0.151</v>
      </c>
      <c r="T211">
        <v>160.37700000000001</v>
      </c>
      <c r="U211">
        <v>343320</v>
      </c>
    </row>
    <row r="212" spans="1:23" x14ac:dyDescent="0.2">
      <c r="A212" t="s">
        <v>150</v>
      </c>
      <c r="B212" t="s">
        <v>198</v>
      </c>
      <c r="C212">
        <v>242214</v>
      </c>
      <c r="D212">
        <v>9.0999999999999998E-2</v>
      </c>
      <c r="E212">
        <v>2.8000000000000001E-2</v>
      </c>
      <c r="F212">
        <v>0.27900000000000003</v>
      </c>
      <c r="G212">
        <v>22042.463</v>
      </c>
      <c r="H212">
        <v>50192567</v>
      </c>
      <c r="J212">
        <f>G212-(C212*D213)</f>
        <v>1212.0590000000011</v>
      </c>
      <c r="N212" t="s">
        <v>150</v>
      </c>
      <c r="O212" t="s">
        <v>198</v>
      </c>
      <c r="P212">
        <v>242214</v>
      </c>
      <c r="Q212">
        <v>0.1</v>
      </c>
      <c r="R212">
        <v>2.3E-2</v>
      </c>
      <c r="S212">
        <v>0.53700000000000003</v>
      </c>
      <c r="T212">
        <v>24144.74</v>
      </c>
      <c r="U212">
        <v>49256700</v>
      </c>
      <c r="W212">
        <f>T212-(P212*R213)</f>
        <v>9611.9000000000015</v>
      </c>
    </row>
    <row r="213" spans="1:23" x14ac:dyDescent="0.2">
      <c r="B213" t="s">
        <v>195</v>
      </c>
      <c r="C213">
        <v>14500</v>
      </c>
      <c r="D213">
        <v>8.5999999999999993E-2</v>
      </c>
      <c r="E213">
        <v>6.6000000000000003E-2</v>
      </c>
      <c r="F213">
        <v>0.159</v>
      </c>
      <c r="G213">
        <v>1250.848</v>
      </c>
      <c r="H213">
        <v>3032013</v>
      </c>
      <c r="O213" t="s">
        <v>195</v>
      </c>
      <c r="P213">
        <v>15018</v>
      </c>
      <c r="Q213">
        <v>7.1999999999999995E-2</v>
      </c>
      <c r="R213">
        <v>0.06</v>
      </c>
      <c r="S213">
        <v>0.128</v>
      </c>
      <c r="T213">
        <v>1085.771</v>
      </c>
      <c r="U213">
        <v>3242572</v>
      </c>
    </row>
    <row r="214" spans="1:23" x14ac:dyDescent="0.2">
      <c r="A214" t="s">
        <v>151</v>
      </c>
      <c r="B214" t="s">
        <v>198</v>
      </c>
      <c r="C214">
        <v>193342</v>
      </c>
      <c r="D214">
        <v>0.15</v>
      </c>
      <c r="E214">
        <v>2.5999999999999999E-2</v>
      </c>
      <c r="F214">
        <v>2.407</v>
      </c>
      <c r="G214">
        <v>28954.421999999999</v>
      </c>
      <c r="H214">
        <v>35146321</v>
      </c>
      <c r="J214">
        <f>G214-(C214*D215)</f>
        <v>1886.5419999999976</v>
      </c>
      <c r="N214" t="s">
        <v>151</v>
      </c>
      <c r="O214" t="s">
        <v>198</v>
      </c>
      <c r="P214">
        <v>193342</v>
      </c>
      <c r="Q214">
        <v>8.6999999999999994E-2</v>
      </c>
      <c r="R214">
        <v>2.3E-2</v>
      </c>
      <c r="S214">
        <v>0.373</v>
      </c>
      <c r="T214">
        <v>16730.539000000001</v>
      </c>
      <c r="U214">
        <v>40445694</v>
      </c>
      <c r="W214">
        <f>T214-(P214*R215)</f>
        <v>6676.755000000001</v>
      </c>
    </row>
    <row r="215" spans="1:23" x14ac:dyDescent="0.2">
      <c r="B215" t="s">
        <v>195</v>
      </c>
      <c r="C215">
        <v>16580</v>
      </c>
      <c r="D215">
        <v>0.14000000000000001</v>
      </c>
      <c r="E215">
        <v>7.8E-2</v>
      </c>
      <c r="F215">
        <v>0.25700000000000001</v>
      </c>
      <c r="G215">
        <v>2315.3220000000001</v>
      </c>
      <c r="H215">
        <v>3072384</v>
      </c>
      <c r="O215" t="s">
        <v>195</v>
      </c>
      <c r="P215">
        <v>4829</v>
      </c>
      <c r="Q215">
        <v>7.4999999999999997E-2</v>
      </c>
      <c r="R215">
        <v>5.1999999999999998E-2</v>
      </c>
      <c r="S215">
        <v>0.13200000000000001</v>
      </c>
      <c r="T215">
        <v>361.38499999999999</v>
      </c>
      <c r="U215">
        <v>1036688</v>
      </c>
    </row>
    <row r="216" spans="1:23" x14ac:dyDescent="0.2">
      <c r="A216" t="s">
        <v>152</v>
      </c>
      <c r="B216" t="s">
        <v>198</v>
      </c>
      <c r="C216">
        <v>191482</v>
      </c>
      <c r="D216">
        <v>7.3999999999999996E-2</v>
      </c>
      <c r="E216">
        <v>1.7000000000000001E-2</v>
      </c>
      <c r="F216">
        <v>0.49299999999999999</v>
      </c>
      <c r="G216">
        <v>14206.234</v>
      </c>
      <c r="H216">
        <v>41207716</v>
      </c>
      <c r="J216">
        <f>G216-(C216*D217)</f>
        <v>1568.4220000000005</v>
      </c>
      <c r="N216" t="s">
        <v>88</v>
      </c>
      <c r="O216" t="s">
        <v>198</v>
      </c>
      <c r="P216">
        <v>191482</v>
      </c>
      <c r="Q216">
        <v>8.6999999999999994E-2</v>
      </c>
      <c r="R216">
        <v>1.6E-2</v>
      </c>
      <c r="S216">
        <v>0.50900000000000001</v>
      </c>
      <c r="T216">
        <v>16589.987000000001</v>
      </c>
      <c r="U216">
        <v>40107515</v>
      </c>
      <c r="W216">
        <f>T216-(P216*R217)</f>
        <v>6632.9230000000007</v>
      </c>
    </row>
    <row r="217" spans="1:23" x14ac:dyDescent="0.2">
      <c r="B217" t="s">
        <v>195</v>
      </c>
      <c r="C217">
        <v>6714</v>
      </c>
      <c r="D217">
        <v>6.6000000000000003E-2</v>
      </c>
      <c r="E217">
        <v>5.0999999999999997E-2</v>
      </c>
      <c r="F217">
        <v>0.112</v>
      </c>
      <c r="G217">
        <v>444.51799999999997</v>
      </c>
      <c r="H217">
        <v>1470177</v>
      </c>
      <c r="O217" t="s">
        <v>195</v>
      </c>
      <c r="P217">
        <v>6139</v>
      </c>
      <c r="Q217">
        <v>6.3E-2</v>
      </c>
      <c r="R217">
        <v>5.1999999999999998E-2</v>
      </c>
      <c r="S217">
        <v>8.7999999999999995E-2</v>
      </c>
      <c r="T217">
        <v>388.846</v>
      </c>
      <c r="U217">
        <v>1353070</v>
      </c>
    </row>
    <row r="218" spans="1:23" x14ac:dyDescent="0.2">
      <c r="A218" t="s">
        <v>153</v>
      </c>
      <c r="B218" t="s">
        <v>198</v>
      </c>
      <c r="C218">
        <v>178324</v>
      </c>
      <c r="D218">
        <v>8.4000000000000005E-2</v>
      </c>
      <c r="E218">
        <v>1.9E-2</v>
      </c>
      <c r="F218">
        <v>0.70799999999999996</v>
      </c>
      <c r="G218">
        <v>14925.246999999999</v>
      </c>
      <c r="H218">
        <v>37544194</v>
      </c>
      <c r="J218">
        <f>G218-(C218*D219)</f>
        <v>2799.2149999999983</v>
      </c>
      <c r="N218" t="s">
        <v>58</v>
      </c>
      <c r="O218" t="s">
        <v>198</v>
      </c>
      <c r="P218">
        <v>178324</v>
      </c>
      <c r="Q218">
        <v>5.6000000000000001E-2</v>
      </c>
      <c r="R218">
        <v>1.6E-2</v>
      </c>
      <c r="S218">
        <v>0.39</v>
      </c>
      <c r="T218">
        <v>9975.732</v>
      </c>
      <c r="U218">
        <v>39996239</v>
      </c>
      <c r="W218">
        <f>T218-(P218*R219)</f>
        <v>1594.5040000000008</v>
      </c>
    </row>
    <row r="219" spans="1:23" x14ac:dyDescent="0.2">
      <c r="B219" t="s">
        <v>195</v>
      </c>
      <c r="C219">
        <v>6346</v>
      </c>
      <c r="D219">
        <v>6.8000000000000005E-2</v>
      </c>
      <c r="E219">
        <v>5.0999999999999997E-2</v>
      </c>
      <c r="F219">
        <v>0.10100000000000001</v>
      </c>
      <c r="G219">
        <v>432.28500000000003</v>
      </c>
      <c r="H219">
        <v>1383463</v>
      </c>
      <c r="O219" t="s">
        <v>195</v>
      </c>
      <c r="P219">
        <v>4593</v>
      </c>
      <c r="Q219">
        <v>5.8999999999999997E-2</v>
      </c>
      <c r="R219">
        <v>4.7E-2</v>
      </c>
      <c r="S219">
        <v>0.10100000000000001</v>
      </c>
      <c r="T219">
        <v>270.40899999999999</v>
      </c>
      <c r="U219">
        <v>1022860</v>
      </c>
    </row>
    <row r="220" spans="1:23" x14ac:dyDescent="0.2">
      <c r="A220" t="s">
        <v>199</v>
      </c>
      <c r="J220" s="4">
        <f>AVERAGE(J196:J218)</f>
        <v>3793.0274999999997</v>
      </c>
      <c r="N220" t="s">
        <v>199</v>
      </c>
      <c r="W220" s="4">
        <f>AVERAGE(W196:W216)</f>
        <v>9902.8702727272721</v>
      </c>
    </row>
    <row r="222" spans="1:23" x14ac:dyDescent="0.2">
      <c r="A222" s="36" t="s">
        <v>285</v>
      </c>
      <c r="B222" s="7" t="s">
        <v>194</v>
      </c>
      <c r="N222" s="36" t="s">
        <v>285</v>
      </c>
      <c r="O222" s="7" t="s">
        <v>194</v>
      </c>
    </row>
    <row r="223" spans="1:23" x14ac:dyDescent="0.2">
      <c r="A223" t="s">
        <v>154</v>
      </c>
      <c r="B223" t="s">
        <v>198</v>
      </c>
      <c r="C223">
        <v>361034</v>
      </c>
      <c r="D223">
        <v>0.19700000000000001</v>
      </c>
      <c r="E223">
        <v>3.5000000000000003E-2</v>
      </c>
      <c r="F223">
        <v>1.804</v>
      </c>
      <c r="G223">
        <v>71110.432000000001</v>
      </c>
      <c r="H223">
        <v>58916982</v>
      </c>
      <c r="J223">
        <f>G223-(C223*D224)</f>
        <v>3236.0399999999936</v>
      </c>
      <c r="K223" s="1"/>
      <c r="N223" t="s">
        <v>19</v>
      </c>
      <c r="O223" t="s">
        <v>198</v>
      </c>
      <c r="P223">
        <v>361034</v>
      </c>
      <c r="Q223">
        <v>0.16500000000000001</v>
      </c>
      <c r="R223">
        <v>2.5000000000000001E-2</v>
      </c>
      <c r="S223">
        <v>0.80400000000000005</v>
      </c>
      <c r="T223">
        <v>59749.218999999997</v>
      </c>
      <c r="U223">
        <v>63198449</v>
      </c>
      <c r="W223">
        <f>T223-(P223*R224)</f>
        <v>12814.798999999999</v>
      </c>
    </row>
    <row r="224" spans="1:23" x14ac:dyDescent="0.2">
      <c r="B224" t="s">
        <v>195</v>
      </c>
      <c r="C224">
        <v>30441</v>
      </c>
      <c r="D224">
        <v>0.188</v>
      </c>
      <c r="E224">
        <v>0.13200000000000001</v>
      </c>
      <c r="F224">
        <v>0.34599999999999997</v>
      </c>
      <c r="G224">
        <v>5732.4660000000003</v>
      </c>
      <c r="H224">
        <v>5036563</v>
      </c>
      <c r="O224" t="s">
        <v>195</v>
      </c>
      <c r="P224">
        <v>20207</v>
      </c>
      <c r="Q224">
        <v>0.17699999999999999</v>
      </c>
      <c r="R224">
        <v>0.13</v>
      </c>
      <c r="S224">
        <v>0.42399999999999999</v>
      </c>
      <c r="T224">
        <v>3578.6190000000001</v>
      </c>
      <c r="U224">
        <v>3433032</v>
      </c>
    </row>
    <row r="225" spans="1:23" x14ac:dyDescent="0.2">
      <c r="A225" t="s">
        <v>155</v>
      </c>
      <c r="B225" t="s">
        <v>198</v>
      </c>
      <c r="C225">
        <v>355908</v>
      </c>
      <c r="D225">
        <v>4.5999999999999999E-2</v>
      </c>
      <c r="E225">
        <v>8.9999999999999993E-3</v>
      </c>
      <c r="F225">
        <v>1.708</v>
      </c>
      <c r="G225">
        <v>16265.545</v>
      </c>
      <c r="H225">
        <v>81746088</v>
      </c>
      <c r="J225">
        <f>G225-(C225*D226)</f>
        <v>2741.0410000000011</v>
      </c>
      <c r="N225" t="s">
        <v>155</v>
      </c>
      <c r="O225" t="s">
        <v>198</v>
      </c>
      <c r="P225">
        <v>355908</v>
      </c>
      <c r="Q225">
        <v>9.5000000000000001E-2</v>
      </c>
      <c r="R225">
        <v>1.6E-2</v>
      </c>
      <c r="S225">
        <v>1.23</v>
      </c>
      <c r="T225">
        <v>33924.353000000003</v>
      </c>
      <c r="U225">
        <v>73058729</v>
      </c>
      <c r="W225">
        <f>T225-(P225*R226)</f>
        <v>12569.873000000003</v>
      </c>
    </row>
    <row r="226" spans="1:23" x14ac:dyDescent="0.2">
      <c r="B226" t="s">
        <v>195</v>
      </c>
      <c r="C226">
        <v>23822</v>
      </c>
      <c r="D226">
        <v>3.7999999999999999E-2</v>
      </c>
      <c r="E226">
        <v>2.8000000000000001E-2</v>
      </c>
      <c r="F226">
        <v>0.14199999999999999</v>
      </c>
      <c r="G226">
        <v>914.07</v>
      </c>
      <c r="H226">
        <v>5561510</v>
      </c>
      <c r="O226" t="s">
        <v>195</v>
      </c>
      <c r="P226">
        <v>7324</v>
      </c>
      <c r="Q226">
        <v>9.0999999999999998E-2</v>
      </c>
      <c r="R226">
        <v>0.06</v>
      </c>
      <c r="S226">
        <v>0.35</v>
      </c>
      <c r="T226">
        <v>663.5</v>
      </c>
      <c r="U226">
        <v>1517167</v>
      </c>
    </row>
    <row r="227" spans="1:23" x14ac:dyDescent="0.2">
      <c r="A227" t="s">
        <v>156</v>
      </c>
      <c r="B227" t="s">
        <v>198</v>
      </c>
      <c r="C227">
        <v>302931</v>
      </c>
      <c r="D227">
        <v>9.9000000000000005E-2</v>
      </c>
      <c r="E227">
        <v>1.6E-2</v>
      </c>
      <c r="F227">
        <v>0.95899999999999996</v>
      </c>
      <c r="G227">
        <v>29966.449000000001</v>
      </c>
      <c r="H227">
        <v>61640602</v>
      </c>
      <c r="J227">
        <f>G227-(C227*D228)</f>
        <v>3308.5210000000006</v>
      </c>
      <c r="N227" t="s">
        <v>18</v>
      </c>
      <c r="O227" t="s">
        <v>198</v>
      </c>
      <c r="P227">
        <v>302931</v>
      </c>
      <c r="Q227">
        <v>7.0999999999999994E-2</v>
      </c>
      <c r="R227">
        <v>1.2E-2</v>
      </c>
      <c r="S227">
        <v>0.251</v>
      </c>
      <c r="T227">
        <v>21423.152999999998</v>
      </c>
      <c r="U227">
        <v>65710392</v>
      </c>
      <c r="W227">
        <f>T227-(P227*Q228)</f>
        <v>3247.2929999999978</v>
      </c>
    </row>
    <row r="228" spans="1:23" x14ac:dyDescent="0.2">
      <c r="B228" t="s">
        <v>195</v>
      </c>
      <c r="C228">
        <v>10382</v>
      </c>
      <c r="D228">
        <v>8.7999999999999995E-2</v>
      </c>
      <c r="E228">
        <v>0.06</v>
      </c>
      <c r="F228">
        <v>0.17399999999999999</v>
      </c>
      <c r="G228">
        <v>918.32399999999996</v>
      </c>
      <c r="H228">
        <v>2160331</v>
      </c>
      <c r="O228" t="s">
        <v>195</v>
      </c>
      <c r="P228">
        <v>6384</v>
      </c>
      <c r="Q228">
        <v>0.06</v>
      </c>
      <c r="R228">
        <v>4.2999999999999997E-2</v>
      </c>
      <c r="S228">
        <v>0.108</v>
      </c>
      <c r="T228">
        <v>381.488</v>
      </c>
      <c r="U228">
        <v>1418881</v>
      </c>
    </row>
    <row r="229" spans="1:23" x14ac:dyDescent="0.2">
      <c r="A229" t="s">
        <v>145</v>
      </c>
      <c r="B229" t="s">
        <v>198</v>
      </c>
      <c r="C229">
        <v>242953</v>
      </c>
      <c r="D229">
        <v>5.3999999999999999E-2</v>
      </c>
      <c r="E229">
        <v>8.9999999999999993E-3</v>
      </c>
      <c r="F229">
        <v>0.58699999999999997</v>
      </c>
      <c r="G229">
        <v>13188.508</v>
      </c>
      <c r="H229">
        <v>54699956</v>
      </c>
      <c r="J229">
        <f>G229-(C229*E230)</f>
        <v>4199.2469999999994</v>
      </c>
      <c r="N229" t="s">
        <v>104</v>
      </c>
      <c r="O229" t="s">
        <v>198</v>
      </c>
      <c r="P229">
        <v>242953</v>
      </c>
      <c r="Q229">
        <v>7.5999999999999998E-2</v>
      </c>
      <c r="R229">
        <v>1.4E-2</v>
      </c>
      <c r="S229">
        <v>0.44700000000000001</v>
      </c>
      <c r="T229">
        <v>18490.422999999999</v>
      </c>
      <c r="U229">
        <v>52066640</v>
      </c>
      <c r="W229">
        <f>T229-(P229*Q230)</f>
        <v>5128.007999999998</v>
      </c>
    </row>
    <row r="230" spans="1:23" x14ac:dyDescent="0.2">
      <c r="B230" t="s">
        <v>195</v>
      </c>
      <c r="C230">
        <v>59590</v>
      </c>
      <c r="D230">
        <v>0.06</v>
      </c>
      <c r="E230">
        <v>3.6999999999999998E-2</v>
      </c>
      <c r="F230">
        <v>0.27</v>
      </c>
      <c r="G230">
        <v>3555.1329999999998</v>
      </c>
      <c r="H230">
        <v>13248680</v>
      </c>
      <c r="O230" t="s">
        <v>195</v>
      </c>
      <c r="P230">
        <v>5226</v>
      </c>
      <c r="Q230">
        <v>5.5E-2</v>
      </c>
      <c r="R230">
        <v>4.1000000000000002E-2</v>
      </c>
      <c r="S230">
        <v>0.10100000000000001</v>
      </c>
      <c r="T230">
        <v>286.71300000000002</v>
      </c>
      <c r="U230">
        <v>1174634</v>
      </c>
    </row>
    <row r="231" spans="1:23" x14ac:dyDescent="0.2">
      <c r="A231" t="s">
        <v>157</v>
      </c>
      <c r="B231" t="s">
        <v>198</v>
      </c>
      <c r="C231">
        <v>338189</v>
      </c>
      <c r="D231">
        <v>4.2000000000000003E-2</v>
      </c>
      <c r="E231">
        <v>8.9999999999999993E-3</v>
      </c>
      <c r="F231">
        <v>0.38500000000000001</v>
      </c>
      <c r="G231">
        <v>14315.279</v>
      </c>
      <c r="H231">
        <v>78267920</v>
      </c>
      <c r="J231">
        <f>G231-(C231*D232)</f>
        <v>3493.2309999999998</v>
      </c>
      <c r="K231" s="2"/>
      <c r="L231" s="2"/>
      <c r="M231" s="2"/>
      <c r="N231" t="s">
        <v>88</v>
      </c>
      <c r="O231" t="s">
        <v>198</v>
      </c>
      <c r="P231">
        <v>338189</v>
      </c>
      <c r="Q231">
        <v>9.4E-2</v>
      </c>
      <c r="R231">
        <v>1.9E-2</v>
      </c>
      <c r="S231">
        <v>0.875</v>
      </c>
      <c r="T231">
        <v>31687.577000000001</v>
      </c>
      <c r="U231">
        <v>69637678</v>
      </c>
      <c r="W231">
        <f>T231-(P231*R232)</f>
        <v>8690.7249999999985</v>
      </c>
    </row>
    <row r="232" spans="1:23" x14ac:dyDescent="0.2">
      <c r="B232" t="s">
        <v>195</v>
      </c>
      <c r="C232">
        <v>50704</v>
      </c>
      <c r="D232">
        <v>3.2000000000000001E-2</v>
      </c>
      <c r="E232">
        <v>2.3E-2</v>
      </c>
      <c r="F232">
        <v>0.17100000000000001</v>
      </c>
      <c r="G232">
        <v>1638.0329999999999</v>
      </c>
      <c r="H232">
        <v>12003574</v>
      </c>
      <c r="J232" s="2"/>
      <c r="K232" s="2"/>
      <c r="L232" s="2"/>
      <c r="M232" s="2"/>
      <c r="O232" t="s">
        <v>195</v>
      </c>
      <c r="P232">
        <v>13677</v>
      </c>
      <c r="Q232">
        <v>9.6000000000000002E-2</v>
      </c>
      <c r="R232">
        <v>6.8000000000000005E-2</v>
      </c>
      <c r="S232">
        <v>0.29299999999999998</v>
      </c>
      <c r="T232">
        <v>1317.77</v>
      </c>
      <c r="U232">
        <v>2795883</v>
      </c>
    </row>
    <row r="233" spans="1:23" x14ac:dyDescent="0.2">
      <c r="A233" t="s">
        <v>158</v>
      </c>
      <c r="B233" t="s">
        <v>198</v>
      </c>
      <c r="C233">
        <v>279730</v>
      </c>
      <c r="D233">
        <v>0.105</v>
      </c>
      <c r="E233">
        <v>2.5000000000000001E-2</v>
      </c>
      <c r="F233">
        <v>0.91500000000000004</v>
      </c>
      <c r="G233">
        <v>29490.403999999999</v>
      </c>
      <c r="H233">
        <v>56053034</v>
      </c>
      <c r="J233">
        <f>G233-(C233*D234)</f>
        <v>7391.7339999999967</v>
      </c>
      <c r="N233" t="s">
        <v>158</v>
      </c>
      <c r="O233" t="s">
        <v>198</v>
      </c>
      <c r="P233">
        <v>279730</v>
      </c>
      <c r="Q233">
        <v>6.6000000000000003E-2</v>
      </c>
      <c r="R233">
        <v>1.6E-2</v>
      </c>
      <c r="S233">
        <v>0.30299999999999999</v>
      </c>
      <c r="T233">
        <v>18456.415000000001</v>
      </c>
      <c r="U233">
        <v>61304509</v>
      </c>
      <c r="W233">
        <f>T233-(P233*R234)</f>
        <v>2791.5349999999999</v>
      </c>
    </row>
    <row r="234" spans="1:23" x14ac:dyDescent="0.2">
      <c r="B234" t="s">
        <v>195</v>
      </c>
      <c r="C234">
        <v>2004</v>
      </c>
      <c r="D234">
        <v>7.9000000000000001E-2</v>
      </c>
      <c r="E234">
        <v>5.1999999999999998E-2</v>
      </c>
      <c r="F234">
        <v>0.126</v>
      </c>
      <c r="G234">
        <v>159.125</v>
      </c>
      <c r="H234">
        <v>425771</v>
      </c>
      <c r="O234" t="s">
        <v>195</v>
      </c>
      <c r="P234">
        <v>8934</v>
      </c>
      <c r="Q234">
        <v>6.4000000000000001E-2</v>
      </c>
      <c r="R234">
        <v>5.6000000000000001E-2</v>
      </c>
      <c r="S234">
        <v>0.156</v>
      </c>
      <c r="T234">
        <v>575.87</v>
      </c>
      <c r="U234">
        <v>1964084</v>
      </c>
    </row>
    <row r="235" spans="1:23" x14ac:dyDescent="0.2">
      <c r="A235" t="s">
        <v>159</v>
      </c>
      <c r="B235" t="s">
        <v>198</v>
      </c>
      <c r="C235">
        <v>213514</v>
      </c>
      <c r="D235">
        <v>0.104</v>
      </c>
      <c r="E235">
        <v>1.9E-2</v>
      </c>
      <c r="F235">
        <v>0.88800000000000001</v>
      </c>
      <c r="G235">
        <v>22175.678</v>
      </c>
      <c r="H235">
        <v>42944963</v>
      </c>
      <c r="J235">
        <f>G235-(C235*D236)</f>
        <v>2532.3899999999994</v>
      </c>
      <c r="N235" t="s">
        <v>77</v>
      </c>
      <c r="O235" t="s">
        <v>198</v>
      </c>
      <c r="P235">
        <v>213514</v>
      </c>
      <c r="Q235">
        <v>4.9000000000000002E-2</v>
      </c>
      <c r="R235">
        <v>1.2E-2</v>
      </c>
      <c r="S235">
        <v>0.2</v>
      </c>
      <c r="T235">
        <v>10412.786</v>
      </c>
      <c r="U235">
        <v>48679458</v>
      </c>
      <c r="W235">
        <f>T235-(P235*R236)</f>
        <v>5501.9639999999999</v>
      </c>
    </row>
    <row r="236" spans="1:23" x14ac:dyDescent="0.2">
      <c r="B236" t="s">
        <v>195</v>
      </c>
      <c r="C236">
        <v>10408</v>
      </c>
      <c r="D236">
        <v>9.1999999999999998E-2</v>
      </c>
      <c r="E236">
        <v>7.3999999999999996E-2</v>
      </c>
      <c r="F236">
        <v>0.14399999999999999</v>
      </c>
      <c r="G236">
        <v>961.23699999999997</v>
      </c>
      <c r="H236">
        <v>2145921</v>
      </c>
      <c r="O236" t="s">
        <v>195</v>
      </c>
      <c r="P236">
        <v>12663</v>
      </c>
      <c r="Q236">
        <v>0.04</v>
      </c>
      <c r="R236">
        <v>2.3E-2</v>
      </c>
      <c r="S236">
        <v>8.2000000000000003E-2</v>
      </c>
      <c r="T236">
        <v>511.63299999999998</v>
      </c>
      <c r="U236">
        <v>2942393</v>
      </c>
    </row>
    <row r="237" spans="1:23" x14ac:dyDescent="0.2">
      <c r="A237" t="s">
        <v>160</v>
      </c>
      <c r="B237" t="s">
        <v>198</v>
      </c>
      <c r="C237">
        <v>255853</v>
      </c>
      <c r="D237">
        <v>9.0999999999999998E-2</v>
      </c>
      <c r="E237">
        <v>2.3E-2</v>
      </c>
      <c r="F237">
        <v>0.85</v>
      </c>
      <c r="G237">
        <v>23174.162</v>
      </c>
      <c r="H237">
        <v>53051092</v>
      </c>
      <c r="J237">
        <f>G237-(C237*E238)</f>
        <v>3217.6280000000006</v>
      </c>
      <c r="N237" t="s">
        <v>59</v>
      </c>
      <c r="O237" t="s">
        <v>198</v>
      </c>
      <c r="P237">
        <v>255853</v>
      </c>
      <c r="Q237">
        <v>6.4000000000000001E-2</v>
      </c>
      <c r="R237">
        <v>1.2E-2</v>
      </c>
      <c r="S237">
        <v>0.498</v>
      </c>
      <c r="T237">
        <v>16276.808999999999</v>
      </c>
      <c r="U237">
        <v>56546447</v>
      </c>
      <c r="W237">
        <f>T237-(P237*Q238)</f>
        <v>3995.8649999999998</v>
      </c>
    </row>
    <row r="238" spans="1:23" x14ac:dyDescent="0.2">
      <c r="B238" t="s">
        <v>195</v>
      </c>
      <c r="C238">
        <v>6667</v>
      </c>
      <c r="D238">
        <v>9.0999999999999998E-2</v>
      </c>
      <c r="E238">
        <v>7.8E-2</v>
      </c>
      <c r="F238">
        <v>0.126</v>
      </c>
      <c r="G238">
        <v>607.83299999999997</v>
      </c>
      <c r="H238">
        <v>1378256</v>
      </c>
      <c r="O238" t="s">
        <v>195</v>
      </c>
      <c r="P238">
        <v>7366</v>
      </c>
      <c r="Q238">
        <v>4.8000000000000001E-2</v>
      </c>
      <c r="R238">
        <v>2.8000000000000001E-2</v>
      </c>
      <c r="S238">
        <v>7.8E-2</v>
      </c>
      <c r="T238">
        <v>357</v>
      </c>
      <c r="U238">
        <v>1680464</v>
      </c>
    </row>
    <row r="239" spans="1:23" x14ac:dyDescent="0.2">
      <c r="A239" t="s">
        <v>199</v>
      </c>
      <c r="J239" s="3">
        <f>AVERAGE(J223:J238)</f>
        <v>3764.9789999999989</v>
      </c>
      <c r="N239" t="s">
        <v>199</v>
      </c>
      <c r="W239" s="3">
        <f>AVERAGE(W223:W238)</f>
        <v>6842.5077499999989</v>
      </c>
    </row>
    <row r="241" spans="1:23" x14ac:dyDescent="0.2">
      <c r="A241" s="36" t="s">
        <v>286</v>
      </c>
      <c r="B241" s="7" t="s">
        <v>194</v>
      </c>
      <c r="N241" s="36" t="s">
        <v>286</v>
      </c>
      <c r="O241" s="7" t="s">
        <v>194</v>
      </c>
    </row>
    <row r="242" spans="1:23" x14ac:dyDescent="0.2">
      <c r="A242" t="s">
        <v>80</v>
      </c>
      <c r="B242" t="s">
        <v>198</v>
      </c>
      <c r="C242">
        <v>298181</v>
      </c>
      <c r="D242">
        <v>3.5999999999999997E-2</v>
      </c>
      <c r="E242">
        <v>8.9999999999999993E-3</v>
      </c>
      <c r="F242">
        <v>0.69899999999999995</v>
      </c>
      <c r="G242">
        <v>10855.977999999999</v>
      </c>
      <c r="H242">
        <v>69935048</v>
      </c>
      <c r="J242">
        <f>G242-(C242*D243)</f>
        <v>121.46199999999953</v>
      </c>
      <c r="K242" s="1"/>
      <c r="N242" t="s">
        <v>60</v>
      </c>
      <c r="O242" t="s">
        <v>198</v>
      </c>
      <c r="P242">
        <v>298181</v>
      </c>
      <c r="Q242">
        <v>9.9000000000000005E-2</v>
      </c>
      <c r="R242">
        <v>1.4E-2</v>
      </c>
      <c r="S242">
        <v>0.68200000000000005</v>
      </c>
      <c r="T242">
        <v>29629.68</v>
      </c>
      <c r="U242">
        <v>60614412</v>
      </c>
      <c r="W242">
        <f>T242-(P242*Q243)</f>
        <v>7862.4670000000006</v>
      </c>
    </row>
    <row r="243" spans="1:23" x14ac:dyDescent="0.2">
      <c r="B243" t="s">
        <v>195</v>
      </c>
      <c r="C243">
        <v>42029</v>
      </c>
      <c r="D243">
        <v>3.5999999999999997E-2</v>
      </c>
      <c r="E243">
        <v>1.4E-2</v>
      </c>
      <c r="F243">
        <v>7.5999999999999998E-2</v>
      </c>
      <c r="G243">
        <v>1530.086</v>
      </c>
      <c r="H243">
        <v>9856146</v>
      </c>
      <c r="O243" t="s">
        <v>195</v>
      </c>
      <c r="P243">
        <v>2001</v>
      </c>
      <c r="Q243">
        <v>7.2999999999999995E-2</v>
      </c>
      <c r="R243">
        <v>0.06</v>
      </c>
      <c r="S243">
        <v>9.9000000000000005E-2</v>
      </c>
      <c r="T243">
        <v>146.01499999999999</v>
      </c>
      <c r="U243">
        <v>431373</v>
      </c>
    </row>
    <row r="244" spans="1:23" x14ac:dyDescent="0.2">
      <c r="A244" t="s">
        <v>161</v>
      </c>
      <c r="B244" t="s">
        <v>198</v>
      </c>
      <c r="C244">
        <v>247966</v>
      </c>
      <c r="D244">
        <v>6.2E-2</v>
      </c>
      <c r="E244">
        <v>1.4E-2</v>
      </c>
      <c r="F244">
        <v>0.26</v>
      </c>
      <c r="G244">
        <v>15409.847</v>
      </c>
      <c r="H244">
        <v>54842563</v>
      </c>
      <c r="J244">
        <f>G244-(C244*D245)</f>
        <v>283.92100000000028</v>
      </c>
      <c r="N244" t="s">
        <v>161</v>
      </c>
      <c r="O244" t="s">
        <v>198</v>
      </c>
      <c r="P244">
        <v>247966</v>
      </c>
      <c r="Q244">
        <v>8.6999999999999994E-2</v>
      </c>
      <c r="R244">
        <v>1.9E-2</v>
      </c>
      <c r="S244">
        <v>0.51400000000000001</v>
      </c>
      <c r="T244">
        <v>21532.871999999999</v>
      </c>
      <c r="U244">
        <v>51853568</v>
      </c>
      <c r="W244">
        <f>T244-(P244*Q245)</f>
        <v>1943.5580000000009</v>
      </c>
    </row>
    <row r="245" spans="1:23" x14ac:dyDescent="0.2">
      <c r="B245" t="s">
        <v>195</v>
      </c>
      <c r="C245">
        <v>16437</v>
      </c>
      <c r="D245">
        <v>6.0999999999999999E-2</v>
      </c>
      <c r="E245">
        <v>4.1000000000000002E-2</v>
      </c>
      <c r="F245">
        <v>0.106</v>
      </c>
      <c r="G245">
        <v>1001.151</v>
      </c>
      <c r="H245">
        <v>3643636</v>
      </c>
      <c r="O245" t="s">
        <v>195</v>
      </c>
      <c r="P245">
        <v>16208</v>
      </c>
      <c r="Q245">
        <v>7.9000000000000001E-2</v>
      </c>
      <c r="R245">
        <v>5.1999999999999998E-2</v>
      </c>
      <c r="S245">
        <v>0.151</v>
      </c>
      <c r="T245">
        <v>1286.144</v>
      </c>
      <c r="U245">
        <v>3443710</v>
      </c>
    </row>
    <row r="246" spans="1:23" x14ac:dyDescent="0.2">
      <c r="A246" t="s">
        <v>287</v>
      </c>
      <c r="B246" t="s">
        <v>198</v>
      </c>
      <c r="C246">
        <v>241679</v>
      </c>
      <c r="D246">
        <v>0.18</v>
      </c>
      <c r="E246">
        <v>4.9000000000000002E-2</v>
      </c>
      <c r="F246">
        <v>0.94399999999999995</v>
      </c>
      <c r="G246">
        <v>43385.728000000003</v>
      </c>
      <c r="H246">
        <v>40970639</v>
      </c>
      <c r="J246">
        <f>G246-(C246*D247)</f>
        <v>6167.1620000000039</v>
      </c>
      <c r="N246" t="s">
        <v>287</v>
      </c>
      <c r="O246" t="s">
        <v>198</v>
      </c>
      <c r="P246">
        <v>241679</v>
      </c>
      <c r="Q246">
        <v>9.5000000000000001E-2</v>
      </c>
      <c r="R246">
        <v>2.3E-2</v>
      </c>
      <c r="S246">
        <v>0.34200000000000003</v>
      </c>
      <c r="T246">
        <v>22913.977999999999</v>
      </c>
      <c r="U246">
        <v>49643899</v>
      </c>
      <c r="W246">
        <f>T246-(P246*Q247)</f>
        <v>3337.9789999999994</v>
      </c>
    </row>
    <row r="247" spans="1:23" x14ac:dyDescent="0.2">
      <c r="B247" t="s">
        <v>195</v>
      </c>
      <c r="C247">
        <v>17876</v>
      </c>
      <c r="D247">
        <v>0.154</v>
      </c>
      <c r="E247">
        <v>9.2999999999999999E-2</v>
      </c>
      <c r="F247">
        <v>0.53700000000000003</v>
      </c>
      <c r="G247">
        <v>2751.0630000000001</v>
      </c>
      <c r="H247">
        <v>3205243</v>
      </c>
      <c r="O247" t="s">
        <v>195</v>
      </c>
      <c r="P247">
        <v>14969</v>
      </c>
      <c r="Q247">
        <v>8.1000000000000003E-2</v>
      </c>
      <c r="R247">
        <v>5.6000000000000001E-2</v>
      </c>
      <c r="S247">
        <v>0.19700000000000001</v>
      </c>
      <c r="T247">
        <v>1205.748</v>
      </c>
      <c r="U247">
        <v>3172502</v>
      </c>
    </row>
    <row r="248" spans="1:23" x14ac:dyDescent="0.2">
      <c r="A248" t="s">
        <v>124</v>
      </c>
      <c r="B248" t="s">
        <v>198</v>
      </c>
      <c r="C248">
        <v>106596</v>
      </c>
      <c r="D248">
        <v>4.9000000000000002E-2</v>
      </c>
      <c r="E248">
        <v>0.01</v>
      </c>
      <c r="F248">
        <v>0.251</v>
      </c>
      <c r="G248">
        <v>5250.3509999999997</v>
      </c>
      <c r="H248">
        <v>24282665</v>
      </c>
      <c r="J248">
        <f>G248-(C248*D249)</f>
        <v>27.146999999999025</v>
      </c>
      <c r="N248" t="s">
        <v>19</v>
      </c>
      <c r="O248" t="s">
        <v>198</v>
      </c>
      <c r="P248">
        <v>106596</v>
      </c>
      <c r="Q248">
        <v>5.5E-2</v>
      </c>
      <c r="R248">
        <v>0.01</v>
      </c>
      <c r="S248">
        <v>0.29599999999999999</v>
      </c>
      <c r="T248">
        <v>5886.75</v>
      </c>
      <c r="U248">
        <v>23967297</v>
      </c>
      <c r="W248">
        <f>T248-(P248*R249)</f>
        <v>2902.0619999999999</v>
      </c>
    </row>
    <row r="249" spans="1:23" x14ac:dyDescent="0.2">
      <c r="B249" t="s">
        <v>195</v>
      </c>
      <c r="C249">
        <v>1261</v>
      </c>
      <c r="D249">
        <v>4.9000000000000002E-2</v>
      </c>
      <c r="E249">
        <v>4.1000000000000002E-2</v>
      </c>
      <c r="F249">
        <v>7.0000000000000007E-2</v>
      </c>
      <c r="G249">
        <v>62.280999999999999</v>
      </c>
      <c r="H249">
        <v>287000</v>
      </c>
      <c r="O249" t="s">
        <v>195</v>
      </c>
      <c r="P249">
        <v>1867</v>
      </c>
      <c r="Q249">
        <v>4.3999999999999997E-2</v>
      </c>
      <c r="R249">
        <v>2.8000000000000001E-2</v>
      </c>
      <c r="S249">
        <v>6.6000000000000003E-2</v>
      </c>
      <c r="T249">
        <v>81.72</v>
      </c>
      <c r="U249">
        <v>430476</v>
      </c>
    </row>
    <row r="250" spans="1:23" x14ac:dyDescent="0.2">
      <c r="A250" t="s">
        <v>162</v>
      </c>
      <c r="B250" t="s">
        <v>198</v>
      </c>
      <c r="C250">
        <v>221348</v>
      </c>
      <c r="D250">
        <v>0.10299999999999999</v>
      </c>
      <c r="E250">
        <v>3.2000000000000001E-2</v>
      </c>
      <c r="F250">
        <v>0.72499999999999998</v>
      </c>
      <c r="G250">
        <v>22775.297999999999</v>
      </c>
      <c r="H250">
        <v>44610241</v>
      </c>
      <c r="J250">
        <f>G250-(C250*D251)</f>
        <v>2632.630000000001</v>
      </c>
      <c r="N250" t="s">
        <v>56</v>
      </c>
      <c r="O250" t="s">
        <v>198</v>
      </c>
      <c r="P250">
        <v>221348</v>
      </c>
      <c r="Q250">
        <v>0.109</v>
      </c>
      <c r="R250">
        <v>2.1000000000000001E-2</v>
      </c>
      <c r="S250">
        <v>0.86199999999999999</v>
      </c>
      <c r="T250">
        <v>24112.302</v>
      </c>
      <c r="U250">
        <v>44179386</v>
      </c>
      <c r="W250">
        <f>T250-(P250*R251)</f>
        <v>8175.246000000001</v>
      </c>
    </row>
    <row r="251" spans="1:23" x14ac:dyDescent="0.2">
      <c r="B251" t="s">
        <v>195</v>
      </c>
      <c r="C251">
        <v>30900</v>
      </c>
      <c r="D251">
        <v>9.0999999999999998E-2</v>
      </c>
      <c r="E251">
        <v>6.2E-2</v>
      </c>
      <c r="F251">
        <v>0.72499999999999998</v>
      </c>
      <c r="G251">
        <v>2806.0259999999998</v>
      </c>
      <c r="H251">
        <v>6397587</v>
      </c>
      <c r="O251" t="s">
        <v>195</v>
      </c>
      <c r="P251">
        <v>9436</v>
      </c>
      <c r="Q251">
        <v>8.1000000000000003E-2</v>
      </c>
      <c r="R251">
        <v>7.1999999999999995E-2</v>
      </c>
      <c r="S251">
        <v>0.114</v>
      </c>
      <c r="T251">
        <v>760.86300000000006</v>
      </c>
      <c r="U251">
        <v>1998609</v>
      </c>
    </row>
    <row r="252" spans="1:23" x14ac:dyDescent="0.2">
      <c r="A252" t="s">
        <v>163</v>
      </c>
      <c r="B252" t="s">
        <v>198</v>
      </c>
      <c r="C252">
        <v>141916</v>
      </c>
      <c r="D252">
        <v>0.05</v>
      </c>
      <c r="E252">
        <v>1.6E-2</v>
      </c>
      <c r="F252">
        <v>0.21299999999999999</v>
      </c>
      <c r="G252">
        <v>7084.64</v>
      </c>
      <c r="H252">
        <v>32267924</v>
      </c>
      <c r="J252">
        <f>G252-(C252*D253)</f>
        <v>272.67200000000048</v>
      </c>
      <c r="N252" t="s">
        <v>18</v>
      </c>
      <c r="O252" t="s">
        <v>198</v>
      </c>
      <c r="P252">
        <v>141916</v>
      </c>
      <c r="Q252">
        <v>4.9000000000000002E-2</v>
      </c>
      <c r="R252">
        <v>1.4E-2</v>
      </c>
      <c r="S252">
        <v>0.13500000000000001</v>
      </c>
      <c r="T252">
        <v>6984.8810000000003</v>
      </c>
      <c r="U252">
        <v>32331198</v>
      </c>
      <c r="W252">
        <f>T252-(P252*R253)</f>
        <v>3011.2330000000002</v>
      </c>
    </row>
    <row r="253" spans="1:23" x14ac:dyDescent="0.2">
      <c r="B253" t="s">
        <v>195</v>
      </c>
      <c r="C253">
        <v>15246</v>
      </c>
      <c r="D253">
        <v>4.8000000000000001E-2</v>
      </c>
      <c r="E253">
        <v>3.5000000000000003E-2</v>
      </c>
      <c r="F253">
        <v>6.8000000000000005E-2</v>
      </c>
      <c r="G253">
        <v>737.678</v>
      </c>
      <c r="H253">
        <v>3478138</v>
      </c>
      <c r="O253" t="s">
        <v>195</v>
      </c>
      <c r="P253">
        <v>4482</v>
      </c>
      <c r="Q253">
        <v>5.0999999999999997E-2</v>
      </c>
      <c r="R253">
        <v>2.8000000000000001E-2</v>
      </c>
      <c r="S253">
        <v>7.3999999999999996E-2</v>
      </c>
      <c r="T253">
        <v>227.11799999999999</v>
      </c>
      <c r="U253">
        <v>1017133</v>
      </c>
    </row>
    <row r="254" spans="1:23" x14ac:dyDescent="0.2">
      <c r="A254" t="s">
        <v>164</v>
      </c>
      <c r="B254" t="s">
        <v>198</v>
      </c>
      <c r="C254">
        <v>137121</v>
      </c>
      <c r="D254">
        <v>0.05</v>
      </c>
      <c r="E254">
        <v>1.4E-2</v>
      </c>
      <c r="F254">
        <v>0.21299999999999999</v>
      </c>
      <c r="G254">
        <v>6917.58</v>
      </c>
      <c r="H254">
        <v>31145881</v>
      </c>
      <c r="J254">
        <f>G254-(C254*D255)</f>
        <v>1706.982</v>
      </c>
      <c r="K254" s="1"/>
      <c r="N254" t="s">
        <v>58</v>
      </c>
      <c r="O254" t="s">
        <v>198</v>
      </c>
      <c r="P254">
        <v>146136</v>
      </c>
      <c r="Q254">
        <v>0.112</v>
      </c>
      <c r="R254">
        <v>2.8000000000000001E-2</v>
      </c>
      <c r="S254">
        <v>0.38500000000000001</v>
      </c>
      <c r="T254">
        <v>16406.861000000001</v>
      </c>
      <c r="U254">
        <v>28837474</v>
      </c>
      <c r="W254">
        <f>T254-(P254*R255)</f>
        <v>4423.7090000000007</v>
      </c>
    </row>
    <row r="255" spans="1:23" x14ac:dyDescent="0.2">
      <c r="B255" t="s">
        <v>195</v>
      </c>
      <c r="C255">
        <v>6874</v>
      </c>
      <c r="D255">
        <v>3.7999999999999999E-2</v>
      </c>
      <c r="E255">
        <v>2.8000000000000001E-2</v>
      </c>
      <c r="F255">
        <v>0.11</v>
      </c>
      <c r="G255">
        <v>258.30099999999999</v>
      </c>
      <c r="H255">
        <v>1607699</v>
      </c>
      <c r="O255" t="s">
        <v>195</v>
      </c>
      <c r="P255">
        <v>9789</v>
      </c>
      <c r="Q255">
        <v>0.12</v>
      </c>
      <c r="R255">
        <v>8.2000000000000003E-2</v>
      </c>
      <c r="S255">
        <v>0.24199999999999999</v>
      </c>
      <c r="T255">
        <v>1173.0889999999999</v>
      </c>
      <c r="U255">
        <v>1894932</v>
      </c>
    </row>
    <row r="256" spans="1:23" x14ac:dyDescent="0.2">
      <c r="A256" t="s">
        <v>199</v>
      </c>
      <c r="J256" s="4">
        <f>AVERAGE(J242:J255)</f>
        <v>1601.7108571428578</v>
      </c>
      <c r="N256" t="s">
        <v>199</v>
      </c>
      <c r="W256" s="4">
        <f>AVERAGE(W242:W255)</f>
        <v>4522.3220000000001</v>
      </c>
    </row>
  </sheetData>
  <sortState ref="Z29:Z45">
    <sortCondition descending="1" ref="Z29"/>
  </sortState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WT</vt:lpstr>
      <vt:lpstr>Mea</vt:lpstr>
      <vt:lpstr>Hwa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cp:lastPrinted>2020-02-19T07:02:36Z</cp:lastPrinted>
  <dcterms:created xsi:type="dcterms:W3CDTF">2020-02-04T02:17:01Z</dcterms:created>
  <dcterms:modified xsi:type="dcterms:W3CDTF">2020-07-30T03:02:20Z</dcterms:modified>
</cp:coreProperties>
</file>