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F:\EMF and WIRELESS Latest\Research\OUR Reserch\5 G paper\Proofs\"/>
    </mc:Choice>
  </mc:AlternateContent>
  <xr:revisionPtr revIDLastSave="0" documentId="13_ncr:1_{C2584F6D-5509-4CB0-8C9A-8B77763A7F5E}" xr6:coauthVersionLast="47" xr6:coauthVersionMax="47" xr10:uidLastSave="{00000000-0000-0000-0000-000000000000}"/>
  <bookViews>
    <workbookView xWindow="1620" yWindow="348" windowWidth="19440" windowHeight="11988" tabRatio="656" xr2:uid="{00000000-000D-0000-FFFF-FFFF00000000}"/>
  </bookViews>
  <sheets>
    <sheet name="All &gt;6GHz experimental papers" sheetId="14" r:id="rId1"/>
    <sheet name="Effects vs No Effects graph" sheetId="9" r:id="rId2"/>
    <sheet name="Epidem Papers" sheetId="13" r:id="rId3"/>
    <sheet name="Funding" sheetId="11" r:id="rId4"/>
    <sheet name="Country" sheetId="16" r:id="rId5"/>
    <sheet name="Notes" sheetId="15" r:id="rId6"/>
  </sheets>
  <definedNames>
    <definedName name="_xlnm._FilterDatabase" localSheetId="0" hidden="1">'All &gt;6GHz experimental papers'!$G$1:$G$241</definedName>
  </definedNames>
  <calcPr calcId="181029"/>
</workbook>
</file>

<file path=xl/calcChain.xml><?xml version="1.0" encoding="utf-8"?>
<calcChain xmlns="http://schemas.openxmlformats.org/spreadsheetml/2006/main">
  <c r="D246" i="16" l="1"/>
  <c r="D243" i="16" l="1"/>
  <c r="D245" i="16"/>
  <c r="D244" i="16"/>
  <c r="F5" i="11"/>
  <c r="D5" i="11"/>
  <c r="D4" i="11"/>
  <c r="F2" i="11"/>
  <c r="D2" i="11"/>
  <c r="F4" i="11"/>
  <c r="F3" i="11"/>
  <c r="D3" i="11"/>
  <c r="C32" i="9"/>
  <c r="H270" i="14"/>
  <c r="H269" i="14"/>
  <c r="H268" i="14"/>
  <c r="H267" i="14"/>
  <c r="H266" i="14"/>
  <c r="H265" i="14"/>
  <c r="H264" i="14"/>
  <c r="H263" i="14"/>
  <c r="H262" i="14"/>
  <c r="H261" i="14"/>
  <c r="H260" i="14"/>
  <c r="H259" i="14"/>
  <c r="H258" i="14"/>
  <c r="H257" i="14"/>
  <c r="H256" i="14"/>
  <c r="H255" i="14"/>
  <c r="H254" i="14"/>
  <c r="H253" i="14"/>
  <c r="H252" i="14"/>
  <c r="H251" i="14"/>
  <c r="H250" i="14"/>
  <c r="H249" i="14"/>
  <c r="H248" i="14"/>
  <c r="H247" i="14"/>
  <c r="H246" i="14"/>
  <c r="H245" i="14"/>
  <c r="H244" i="14"/>
  <c r="H243" i="14"/>
  <c r="G270" i="14"/>
  <c r="G269" i="14"/>
  <c r="G268" i="14"/>
  <c r="G267" i="14"/>
  <c r="G266" i="14"/>
  <c r="G265" i="14"/>
  <c r="G264" i="14"/>
  <c r="G263" i="14"/>
  <c r="G262" i="14"/>
  <c r="G261" i="14"/>
  <c r="G260" i="14"/>
  <c r="G259" i="14"/>
  <c r="G258" i="14"/>
  <c r="G257" i="14"/>
  <c r="G256" i="14"/>
  <c r="G255" i="14"/>
  <c r="G254" i="14"/>
  <c r="G253" i="14"/>
  <c r="G252" i="14"/>
  <c r="G251" i="14"/>
  <c r="G250" i="14"/>
  <c r="G249" i="14"/>
  <c r="G248" i="14"/>
  <c r="G247" i="14"/>
  <c r="G246" i="14"/>
  <c r="G245" i="14"/>
  <c r="G244" i="14"/>
  <c r="G243" i="14"/>
  <c r="F270" i="14"/>
  <c r="F269" i="14"/>
  <c r="F268" i="14"/>
  <c r="F267" i="14"/>
  <c r="F266" i="14"/>
  <c r="F265" i="14"/>
  <c r="F264" i="14"/>
  <c r="F263" i="14"/>
  <c r="F262" i="14"/>
  <c r="F261" i="14"/>
  <c r="F260" i="14"/>
  <c r="F259" i="14"/>
  <c r="F258" i="14"/>
  <c r="F257" i="14"/>
  <c r="F256" i="14"/>
  <c r="F255" i="14"/>
  <c r="F254" i="14"/>
  <c r="F253" i="14"/>
  <c r="F252" i="14"/>
  <c r="F251" i="14"/>
  <c r="F250" i="14"/>
  <c r="F249" i="14"/>
  <c r="F248" i="14"/>
  <c r="F247" i="14"/>
  <c r="F246" i="14"/>
  <c r="F245" i="14"/>
  <c r="F244" i="14"/>
  <c r="F243" i="14"/>
  <c r="E270" i="14"/>
  <c r="E269" i="14"/>
  <c r="E268" i="14"/>
  <c r="E267" i="14"/>
  <c r="E266" i="14"/>
  <c r="E265" i="14"/>
  <c r="E264" i="14"/>
  <c r="E263" i="14"/>
  <c r="E262" i="14"/>
  <c r="E261" i="14"/>
  <c r="E260" i="14"/>
  <c r="E259" i="14"/>
  <c r="E258" i="14"/>
  <c r="E257" i="14"/>
  <c r="E256" i="14"/>
  <c r="E255" i="14"/>
  <c r="E254" i="14"/>
  <c r="E253" i="14"/>
  <c r="E252" i="14"/>
  <c r="E251" i="14"/>
  <c r="E250" i="14"/>
  <c r="E249" i="14"/>
  <c r="E248" i="14"/>
  <c r="E247" i="14"/>
  <c r="E246" i="14"/>
  <c r="E245" i="14"/>
  <c r="E244" i="14"/>
  <c r="E243" i="14"/>
  <c r="O62" i="13" l="1"/>
  <c r="O61" i="13"/>
  <c r="O60" i="13"/>
  <c r="B32" i="9"/>
  <c r="B33" i="9" s="1"/>
  <c r="O63" i="13" l="1"/>
  <c r="P62" i="13"/>
  <c r="P61" i="13"/>
  <c r="P60" i="13"/>
  <c r="C34" i="9"/>
  <c r="B34" i="9" l="1"/>
</calcChain>
</file>

<file path=xl/sharedStrings.xml><?xml version="1.0" encoding="utf-8"?>
<sst xmlns="http://schemas.openxmlformats.org/spreadsheetml/2006/main" count="4739" uniqueCount="1711">
  <si>
    <t>PaperID</t>
  </si>
  <si>
    <t>Title</t>
  </si>
  <si>
    <t>Date_Pub</t>
  </si>
  <si>
    <t>C_Code</t>
  </si>
  <si>
    <t>Effect</t>
  </si>
  <si>
    <t>Epidemiology</t>
  </si>
  <si>
    <t>Human_Pro</t>
  </si>
  <si>
    <t>GFund</t>
  </si>
  <si>
    <t>PFund</t>
  </si>
  <si>
    <t>PubFund</t>
  </si>
  <si>
    <t>IndFund</t>
  </si>
  <si>
    <t>InstFund</t>
  </si>
  <si>
    <t>UNFund</t>
  </si>
  <si>
    <t>UnkFund</t>
  </si>
  <si>
    <t>NonThermal</t>
  </si>
  <si>
    <t>Paper_URL</t>
  </si>
  <si>
    <t>Radar</t>
  </si>
  <si>
    <t xml:space="preserve">Cytogenetic observations in human peripheral blood leukocytes following in vitro exposure to THz radiation: a pilot study </t>
  </si>
  <si>
    <t>Zeni</t>
  </si>
  <si>
    <t>DEU</t>
  </si>
  <si>
    <t>RF Signal Generator</t>
  </si>
  <si>
    <t>Pulsed</t>
  </si>
  <si>
    <t xml:space="preserve"> </t>
  </si>
  <si>
    <t>The genotoxic effect of radiofrequency waves on mouse brain</t>
  </si>
  <si>
    <t>Karaca</t>
  </si>
  <si>
    <t>TUR</t>
  </si>
  <si>
    <t>Continuous</t>
  </si>
  <si>
    <t>IND</t>
  </si>
  <si>
    <t>Effects of fetal microwave radiation exposure on offspring behavior in mice</t>
  </si>
  <si>
    <t>Zhang</t>
  </si>
  <si>
    <t>CHN</t>
  </si>
  <si>
    <t>Microwave</t>
  </si>
  <si>
    <t>Transcriptome Analysis Reveals the Contribution of Thermal and the Specific Effects in Cellular Response to Millimeter Wave Exposure</t>
  </si>
  <si>
    <t>Habauzit</t>
  </si>
  <si>
    <t>FRA</t>
  </si>
  <si>
    <t>Spatial memory and learning performance and its relationship to protein synthesis of Swiss albino mice exposed to 10 GHz microwaves</t>
  </si>
  <si>
    <t xml:space="preserve">Sharma </t>
  </si>
  <si>
    <t>Influence of electromagnetic fields on reproductive system of male rats</t>
  </si>
  <si>
    <t>Kumar</t>
  </si>
  <si>
    <t>Not Stated</t>
  </si>
  <si>
    <t>A Study of the Specific Electromagnetic Effects of Microwave Radiation on Escherichia coli</t>
  </si>
  <si>
    <t>Shamis</t>
  </si>
  <si>
    <t>AUS</t>
  </si>
  <si>
    <t>Nonthermal Effects of Extremely High-Frequency Microwaves on Chromatin Conformation in Cells in vitro—Dependence on Physical,Physiological, and Genetic Factors</t>
  </si>
  <si>
    <t>Belyaev</t>
  </si>
  <si>
    <t>SWE</t>
  </si>
  <si>
    <t>The effects of microwave frequency electromagnetic fields on the development of Drosophila melanogaster</t>
  </si>
  <si>
    <t>Atli</t>
  </si>
  <si>
    <t>The correlation between the frequency of micronuclei and specific chromosome aberrations in human lymphocytes exposed to microwave radiation in vitro</t>
  </si>
  <si>
    <t>Garaj-Vrhovac</t>
  </si>
  <si>
    <t>HRV</t>
  </si>
  <si>
    <t>Biological effects of millimeter-wave irradiation on mice -- preliminary results</t>
  </si>
  <si>
    <t>Bellossi</t>
  </si>
  <si>
    <t>Effects Of Microwaves And ELF Magnetic Field On The Phagocytic Activity Of Variously Treated Rat Macrophages</t>
  </si>
  <si>
    <t>Dasdag</t>
  </si>
  <si>
    <t>Effects of low-intensity extremely high frequency electromagnetic radiation on chromatin structure of lymphoid cells in vivo and in vitro</t>
  </si>
  <si>
    <t>Gapeev</t>
  </si>
  <si>
    <t>RUS</t>
  </si>
  <si>
    <t>mmWave generator</t>
  </si>
  <si>
    <t>Pharmacological analysis of anti-inflammatory effects of low-intensity extremely high-frequency electromagnetic radiation</t>
  </si>
  <si>
    <t>Changes in the chromatin structure of lymphoid cells under the influence of low-intensity extremely high-frequency electromagnetic radiation against the background of inflammatory process</t>
  </si>
  <si>
    <t>Responses of thymocytes and splenocytes to low-intensity extremely high-frequency electromagnetic radiation in normal mice and in mice with systemic inflammation</t>
  </si>
  <si>
    <t>Anti-inflammatory effects of low-intensity extremely high-frequency electromagnetic radiation: frequency and power dependence</t>
  </si>
  <si>
    <t>No Effect</t>
  </si>
  <si>
    <t>Cardiovascular and thermal effects of microwave irradiation at 1 and/or 10 GHz in anesthetized rats</t>
  </si>
  <si>
    <t>Jauchem</t>
  </si>
  <si>
    <t>USA</t>
  </si>
  <si>
    <t>http://onlinelibrary.wiley.com/journal/10.1002/(ISSN)1521-186X;jsessionid=0217901B903BBD3F7599779174BE6017.f04t01</t>
  </si>
  <si>
    <t>Oxidative stress precedes circulatory failure induced by 35-GHz microwave heating</t>
  </si>
  <si>
    <t>Kalns</t>
  </si>
  <si>
    <t>Microwave Heating Device</t>
  </si>
  <si>
    <t>Microwave Exposure Affecting Reproductive System in Male Rats</t>
  </si>
  <si>
    <t>Kesari</t>
  </si>
  <si>
    <t>RF Signal generator</t>
  </si>
  <si>
    <t>Fifty-gigahertz microwave exposure effect of radiations on rat brain</t>
  </si>
  <si>
    <t xml:space="preserve">The Acute Effects of Millimeter–Wave Exposure to the Eye </t>
  </si>
  <si>
    <t>Kojima</t>
  </si>
  <si>
    <t>JPN</t>
  </si>
  <si>
    <t>Investigation of acute ocular damage threshold of 40 GHz millimeter wave on rabbit</t>
  </si>
  <si>
    <t xml:space="preserve">Kojima </t>
  </si>
  <si>
    <t>Acute ocular injuries caused by 60-Ghz millimeter-wave exposure</t>
  </si>
  <si>
    <t>Suppression of nonspecific resistance of the body under the effect of extremely high frequency electromagnetic radiation of low intensity</t>
  </si>
  <si>
    <t>Kolomytseva</t>
  </si>
  <si>
    <t>Evaluation of genotoxic effects in male Wistar rats following microwave exposure</t>
  </si>
  <si>
    <t>Impact of microwave at X-band in the aetiology of male infertility</t>
  </si>
  <si>
    <t>Influence of microwave exposure on fertility of male rats</t>
  </si>
  <si>
    <t>Shielding effect of mineral schungite during electromagnetic irradiation of rats</t>
  </si>
  <si>
    <t>Kurotchenko</t>
  </si>
  <si>
    <t>Effects of milimeter wave radiation on catalase activity</t>
  </si>
  <si>
    <t>Logani</t>
  </si>
  <si>
    <t>Effect of millimeter waves on cyclophosphamide induced suppression of the immune system</t>
  </si>
  <si>
    <t>Combined millimeter wave and cyclophosphamide therapy of an experimental murine melanoma</t>
  </si>
  <si>
    <t>Effect of millimeter waves on cyclophosphamide induced NF-kappaB</t>
  </si>
  <si>
    <t>Effect of millimeter wave irradiation on tumor metastasis</t>
  </si>
  <si>
    <t>Effect of extremely high frequency electromagnetic radiation of low intensity on parameters of humoral immunity in healthy mice</t>
  </si>
  <si>
    <t>Lushnikov</t>
  </si>
  <si>
    <t>Effects of low-intensity ultrahigh frequency electromagnetic radiation on inflammatory processes</t>
  </si>
  <si>
    <t>Effect of millimeter waves on cyclophosphamide induced suppression of T cell functions</t>
  </si>
  <si>
    <t>Makar</t>
  </si>
  <si>
    <t>Effect of cyclophosphamide and 61.22 GHz millimeter waves on T-cell, B-cell, and macrophage functions</t>
  </si>
  <si>
    <t>Effect of millimeter waves on natural killer cell activation</t>
  </si>
  <si>
    <t>Lack of effect of 94 GHz radio frequency radiation exposure in an animal model of skin carcinogenesis</t>
  </si>
  <si>
    <t>Mason</t>
  </si>
  <si>
    <t>Comparison of blood pressure and thermal responses in rats exposed to millimeter wave energy or environmental heat</t>
  </si>
  <si>
    <t>Millenbaugh</t>
  </si>
  <si>
    <t>Gene expression changes in the skin of rats induced by prolonged 35 GHz millimeter-wave exposure</t>
  </si>
  <si>
    <t>Effects of the action of microwave-frequency electromagnetic radiation on the spike activity of neurons in the supraoptic nucleus of the hypothalamus in rats</t>
  </si>
  <si>
    <t>Minasyan</t>
  </si>
  <si>
    <t>ARM</t>
  </si>
  <si>
    <t>The Production of Tumor Necrosis Factor in Cells of Tumor-Bearing Mice after Total-Body Microwave Irradiation and Antioxidant Diet</t>
  </si>
  <si>
    <t>Novoselova</t>
  </si>
  <si>
    <t>Effect of centimeter microwaves and the combined magnetic field on the tumor necrosis factor production in cells of mice with experimental tumors</t>
  </si>
  <si>
    <t>Inhibitory action of microwave radiation on gamma-glutamyl transpeptidase activity in liver of rats treated with hydrocortisone</t>
  </si>
  <si>
    <t>Olchowik</t>
  </si>
  <si>
    <t>AUT</t>
  </si>
  <si>
    <t>Single strand DNA breaks in rat brain cells exposed to microwave radiation</t>
  </si>
  <si>
    <t>Paulraj</t>
  </si>
  <si>
    <t>Magnetron</t>
  </si>
  <si>
    <t>http://www.sciencedirect.com/science/article/pii/S0027510705005361</t>
  </si>
  <si>
    <t>Gunn Diode Source</t>
  </si>
  <si>
    <t>Biochemical Changes in Rat Brain Exposed to Low Intensity 9.9 GHz Microwave Radiation</t>
  </si>
  <si>
    <t>Square</t>
  </si>
  <si>
    <t>Enzymatic alterations in developing rat brain cells exposed to a low-intensity 16.5 GHz microwave radiation</t>
  </si>
  <si>
    <t>Bone morphogenetic protein expression in newborn rat kidneys after prenatal exposure to radiofrequency radiation</t>
  </si>
  <si>
    <t>Pyrpasopoulou</t>
  </si>
  <si>
    <t>GRC</t>
  </si>
  <si>
    <t>Single millimeter wave treatment does not impair gastrointestinal transit in mice</t>
  </si>
  <si>
    <t>Radzievsky</t>
  </si>
  <si>
    <t>Electromagnetic millimeter wave induced hypoalgesia: frequency dependence and involvement of endogenous opioids</t>
  </si>
  <si>
    <t>Millimeter wave-induced suppression of B16 F10 melanoma growth in mice: involvement of endogenous opioids</t>
  </si>
  <si>
    <t>Hypoalgesic effect of millimeter waves in mice: dependence on the site of exposure</t>
  </si>
  <si>
    <t>Peripheral neural system involvement in hypoalgesic effect of electromagnetic millimeter waves</t>
  </si>
  <si>
    <t>The change of negative components of the evoked potentials of spinal cord after irradiating of a SHF-waves</t>
  </si>
  <si>
    <t>Smoliarenko</t>
  </si>
  <si>
    <t>Structural changes in spinal cord neurons after low-intensity SHF-irradiation</t>
  </si>
  <si>
    <t>Effect of rotating electromagnetic fields on proteolytic activity of pepsin in rats</t>
  </si>
  <si>
    <t>Subbotina</t>
  </si>
  <si>
    <t>Effect of delta-rhythm-modulated extremely high frequency</t>
  </si>
  <si>
    <t>Effect of low-intensity extremely high frequency radiation on reproductive function in wistar rats</t>
  </si>
  <si>
    <t>Protein changes in macrophages induced by plasma from rats exposed to 35 GHz millimeter waves</t>
  </si>
  <si>
    <t>Sypniewska</t>
  </si>
  <si>
    <t>Effects of millimeter wave exposure on termite behavior</t>
  </si>
  <si>
    <t>Tirkel</t>
  </si>
  <si>
    <t>Micronuclei in peripheral blood and bone marrow cells of mice exposed to 42 GHz electromagnetic millimeter waves</t>
  </si>
  <si>
    <t>Vijayalaxmi</t>
  </si>
  <si>
    <t>Sinusoidal</t>
  </si>
  <si>
    <t>EEG changes as heat stress reactions in rats irradiated by high intensity 35 GHz millimeter waves</t>
  </si>
  <si>
    <t>Xie</t>
  </si>
  <si>
    <t>Morphological changes in skin nerves caused by electromagnetic radiation of the millimeter range</t>
  </si>
  <si>
    <t>Zavgorogny</t>
  </si>
  <si>
    <t>Local heating of human skin by millimeter waves: effect of blood flow</t>
  </si>
  <si>
    <t>Alekseev</t>
  </si>
  <si>
    <t>Human skin as arrays of helical antennas in the millimeter and submillimeter wave range</t>
  </si>
  <si>
    <t>Feldman</t>
  </si>
  <si>
    <t>ISR</t>
  </si>
  <si>
    <t>The electromagnetic response of human skin in the millimetre and submillimetre wave range</t>
  </si>
  <si>
    <t>Influence of low power cm-/mm-microwaves on cardiovascular function</t>
  </si>
  <si>
    <t>Muller</t>
  </si>
  <si>
    <t>Heating and pain sensation produced in human skin by millimeter waves: comparison to a simple thermal model</t>
  </si>
  <si>
    <t>Walters</t>
  </si>
  <si>
    <t>The non thermal effect of weak intensity millimeter waves on physicochemical properties of water and water solutions</t>
  </si>
  <si>
    <t>Ayrapetyan</t>
  </si>
  <si>
    <t>Lethal effect of electromagnetic radiation of the millimeter wavelength range on cell cultures of chicken embryo</t>
  </si>
  <si>
    <t>Badzhinyan</t>
  </si>
  <si>
    <t>Evaluation of the potential in vitro antiproliferative effects of millimeter waves at some therapeutic frequencies on RPMI 7932 human skin malignant melanoma cells</t>
  </si>
  <si>
    <t>Beneduci</t>
  </si>
  <si>
    <t>ITA</t>
  </si>
  <si>
    <t>Antiproliferative effect of millimeter radiation on human erythromyeloid leukemia cell line K562 in culture: ultrastructural- and metabolic-induced changes</t>
  </si>
  <si>
    <t>Microwave induced shift of the main phase transition in phosphatidylcholine membranes</t>
  </si>
  <si>
    <t>The effects of terahertz radiation on human keratinocyte primary cultures and neural cell cultures</t>
  </si>
  <si>
    <t>Bourne</t>
  </si>
  <si>
    <t>GBR</t>
  </si>
  <si>
    <t>DNA damage in frog erythrocytes after in vitro exposure to a high peak-power pulsed electromagnetic field</t>
  </si>
  <si>
    <t>Chemeris</t>
  </si>
  <si>
    <t>Lack of direct DNA damage in human blood leukocytes and lymphocytes after in vitro exposure to high power microwave pulses</t>
  </si>
  <si>
    <t>Millimeter wave exposure reverses TPA suppression of gap junction intercellular communication in HaCaT human keratinocytes</t>
  </si>
  <si>
    <t>Chen</t>
  </si>
  <si>
    <t>Crouzier</t>
  </si>
  <si>
    <t>Selective inhibition of tumoral cells growth by low power millimeter waves</t>
  </si>
  <si>
    <t>Chidichimo</t>
  </si>
  <si>
    <t>Effect of 99 GHz continuous millimeter wave electro-magnetic radiation on E. coli viability and metabolic activity</t>
  </si>
  <si>
    <t>Cohen</t>
  </si>
  <si>
    <t xml:space="preserve">Evidence for a specific microwave radiation effect on the green fluorescent </t>
  </si>
  <si>
    <t>Copty</t>
  </si>
  <si>
    <t>Permeability Changes of Cationic Liposomes Loaded with Carbonic Anhydrase Induced by Millimeter Waves Radiation</t>
  </si>
  <si>
    <t>Di Donato</t>
  </si>
  <si>
    <t>Low power microwave interaction with phospholipase C and D signal transduction pathways in myogenic cells</t>
  </si>
  <si>
    <t>Donato</t>
  </si>
  <si>
    <t>Denaturation of hen egg white lysozyme in electromagnetic fields: a molecular</t>
  </si>
  <si>
    <t>English</t>
  </si>
  <si>
    <t>Cytogenetic analysis of the effects of 2.5 and 10.5 GHz microwaves on human lymphocytes</t>
  </si>
  <si>
    <t>Figueiredo</t>
  </si>
  <si>
    <t>BRA</t>
  </si>
  <si>
    <t>http://www.scielo.br/pdf/gmb/v27n3/a24v27n3.pdf</t>
  </si>
  <si>
    <t>RF Signal Source</t>
  </si>
  <si>
    <t>Cytogenetic effects of 18.0 and 16.5 GHz microwave radiation on human lymphocytes in vitro</t>
  </si>
  <si>
    <t>Hansteen</t>
  </si>
  <si>
    <t>NOR</t>
  </si>
  <si>
    <t>Effects of Millimeter-Wave Electromagnetic Radiation on the Experimental Model of Migraine</t>
  </si>
  <si>
    <t>Sivachenko</t>
  </si>
  <si>
    <t>Frequency Modulation</t>
  </si>
  <si>
    <t>Effects of 100 GHz radiation on alkaline phosphatase activity and antigen-antibody interaction</t>
  </si>
  <si>
    <t>Homenko</t>
  </si>
  <si>
    <t>Terahertz radiation increases genomic instability in human lymphocytes</t>
  </si>
  <si>
    <t>Korenstein-Ilan</t>
  </si>
  <si>
    <t>Whole-genome expression analysis in primary human keratinocyte cell cultures exposed to 60 GHz radiation</t>
  </si>
  <si>
    <t>Le Quement</t>
  </si>
  <si>
    <t>The simulation of the cooperative effect of development in a culture of early mouse embryos after irradiation with electromagnetic waves in the millimeter range</t>
  </si>
  <si>
    <t>Mezhevikina</t>
  </si>
  <si>
    <t>NF-kappaB DNA-binding activity after high peak power pulsed microwave (8.2 GHz) exposure of normal human monocytes</t>
  </si>
  <si>
    <t>Natarajan</t>
  </si>
  <si>
    <t>Absence of direct effect of low-power millimeter-wave radiation at 60.4 GHz on endoplasmic reticulum stress</t>
  </si>
  <si>
    <t>Nicolaz</t>
  </si>
  <si>
    <t>Study of narrow band millimeter-wave potential interactions with endoplasmic reticulum stress sensor genes</t>
  </si>
  <si>
    <t>Comparative effects of extremely high power microwave pulses and a brief CW irradiation on pacemaker function in isolated frog heart slices</t>
  </si>
  <si>
    <t>Pakhomov</t>
  </si>
  <si>
    <t>Demodulation effect is observed in neurones by exposure to low frequency modulated microwaves</t>
  </si>
  <si>
    <t>Perez-Bruzon</t>
  </si>
  <si>
    <t>ESP</t>
  </si>
  <si>
    <t>Amplitude Modulation</t>
  </si>
  <si>
    <t>Exposure to ELF-pulse modulated X band microwaves increases in vitro human astrocytoma cell proliferation</t>
  </si>
  <si>
    <t>Perez-Castejon</t>
  </si>
  <si>
    <t>Permeability changes induced by 130 GHz pulsed radiation on cationic liposomes loaded with carbonic anhydrase</t>
  </si>
  <si>
    <t>Ramundo-Orlando</t>
  </si>
  <si>
    <t>The response of giant phospholipid vesicles to millimeter waves radiation</t>
  </si>
  <si>
    <t>Immunomodulating action of low intensity millimeter waves on primed neutrophils</t>
  </si>
  <si>
    <t>Safronova</t>
  </si>
  <si>
    <t>The effect of a 94 GHz electromagnetic field on neuronal microtubules</t>
  </si>
  <si>
    <t>Samsonov</t>
  </si>
  <si>
    <t>Cell-to-cell communication in response of E. coli cells at different phases of growth to low-intensity microwaves</t>
  </si>
  <si>
    <t>Shcheglov</t>
  </si>
  <si>
    <t>Effects of differently polarized microwave radiation on the microscopic structure of the nuclei in human fibroblasts</t>
  </si>
  <si>
    <t>Shckorbatov</t>
  </si>
  <si>
    <t>UKR</t>
  </si>
  <si>
    <t>The influence of differently polarised microwave radiation on chromatin in human cells</t>
  </si>
  <si>
    <t>Application of intracellular microelectrophoresis to analysis of the influence of the low-level microwave radiation on electrokinetic properties of nuclei in human epithelial cells</t>
  </si>
  <si>
    <t>Millimeter Wave-induced Modulation of Calcium Dynamics in an Engineered Skin Co-culture Model: Role of Secreted ATP on Calcium Spiking</t>
  </si>
  <si>
    <t>Sun</t>
  </si>
  <si>
    <t>mm Wave generator</t>
  </si>
  <si>
    <t>Millimeter wave induced reversible externalization of phosphatidylserine molecules in cells exposed in vitro</t>
  </si>
  <si>
    <t>Szabo</t>
  </si>
  <si>
    <t>Low power millimeter wave irradiation exerts no harmful effect on human keratinocytes in vitro</t>
  </si>
  <si>
    <t>Reactions of keratinocytes to in vitro millimeter wave exposure</t>
  </si>
  <si>
    <t>Altered calcium dynamics mediates P19-derived neuron-like cell responses to millimeter-wave radiation</t>
  </si>
  <si>
    <t>Titushkin</t>
  </si>
  <si>
    <t>Millimeter-wave exposure promotes the differentiation of bone marrow stromal cells into cells with a neural phenotype</t>
  </si>
  <si>
    <t>Tong</t>
  </si>
  <si>
    <t>Low intensity electromagnetic irradiation with 70.6 and 73 GHz frequencies affects Escherichia coli growth and changes water properties</t>
  </si>
  <si>
    <t>Torgomyan</t>
  </si>
  <si>
    <t>Cytogenetic studies in human blood lymphocytes exposed in vitro to 2.45 GHz or 8.2 GHz radiofrequency radiation</t>
  </si>
  <si>
    <t>Non-thermal microwave effects on protein dynamics? An X-ray diffraction study on tetragonal lysozyme crystals</t>
  </si>
  <si>
    <t>Weissenborn</t>
  </si>
  <si>
    <t>Transverse Electromagnetic (TEM) Cell</t>
  </si>
  <si>
    <t>Millimeter wave treatment inhibits the mitochondrion-dependent apoptosis pathway in chondrocytes</t>
  </si>
  <si>
    <t>Wu</t>
  </si>
  <si>
    <t>Experimental study of millimeter wave-induced differentiation of bone marrow mesenchymal stem cells into chondrocytes</t>
  </si>
  <si>
    <t>A study on biological effects of low-intensity millimeter waves</t>
  </si>
  <si>
    <t>Yu</t>
  </si>
  <si>
    <t>Interactions between 60-GHz millimeter waves and artificial biological membranes: dependence on radiation parameters</t>
  </si>
  <si>
    <t>Zhadobov</t>
  </si>
  <si>
    <t>Low-power millimeter wave radiations do not alter stress-sensitive gene expression of chaperone proteins</t>
  </si>
  <si>
    <t>Induction of micronuclei in human lymphocytes exposed in vitro to microwave radiation</t>
  </si>
  <si>
    <t>Zotti-Martelli</t>
  </si>
  <si>
    <t>The effect of microwave radiation on the cell genome</t>
  </si>
  <si>
    <t>The relationship between colony-forming ability, chromosome aberrations and incidence of micronuclei in V79 Chinese hamster cells exposed to microwave radiation</t>
  </si>
  <si>
    <t>Ten gigahertz microwave radiation impairs spatial memory, enzymes activity, and histopathology of developing mice brain</t>
  </si>
  <si>
    <t>Sharma</t>
  </si>
  <si>
    <t>Involvement of the p38 MAPK signaling cascade in stress response of RAW 264.7 macrophages</t>
  </si>
  <si>
    <t>The in vivo effects of low-intensity radiofrequency fields on the motor activity of protozoa</t>
  </si>
  <si>
    <t>Sarapultseva</t>
  </si>
  <si>
    <t>http://www.tandfonline.com/doi/abs/10.3109/09553002.2014.868612?journalCode=irab20</t>
  </si>
  <si>
    <t>Chromosome DNA as a Target of Resonant Interaction Between Escherichia Coli Cells and Low–Intensity Millimeter Waves</t>
  </si>
  <si>
    <t>Combined Effects of Circularly Polarized Microwaves and Ethidium Bromide on E. coli CELLS</t>
  </si>
  <si>
    <t>Ushakov</t>
  </si>
  <si>
    <t>Antiepileptic effects of short-wave radiation in hypogeomagnetic conditions</t>
  </si>
  <si>
    <t>Godlevsky</t>
  </si>
  <si>
    <t>Evidence for dependence of resonant frequency of millimeter wave interaction with escherichia coli k12 cells on haploid genome length</t>
  </si>
  <si>
    <t>Extremely low-level microwaves attenuate immune imbalance induced by inhalation exposure to low-level toluene in mice</t>
  </si>
  <si>
    <t xml:space="preserve">Epitaxy of the bound water phase on hydrophilic surfaces of biopolymers as key mechanism of microwave radiation effects on living objects </t>
  </si>
  <si>
    <t>Kuznetsov</t>
  </si>
  <si>
    <t>Selective changes in locomotor activity in mice due to low-intensity microwaves amplitude modulated in the EEG spectral domain</t>
  </si>
  <si>
    <t>Van Eeghem</t>
  </si>
  <si>
    <t>BEL</t>
  </si>
  <si>
    <t>The effects of radar on avian behavior: Implications for wildlife management at airports</t>
  </si>
  <si>
    <t>Sheridana</t>
  </si>
  <si>
    <t>Exposure to 18 GHz EMF triggers uptake of large nanosphere clusters by pheochromocytoma cells</t>
  </si>
  <si>
    <t>Perera</t>
  </si>
  <si>
    <t>Induced movements of giant vesicles by millimeter wave radiation</t>
  </si>
  <si>
    <t>Albini</t>
  </si>
  <si>
    <t>Effect of acute millimeter wave exposure on dopamine metabolism of NGF-treated PC12 cells</t>
  </si>
  <si>
    <t>Hass</t>
  </si>
  <si>
    <t>Uncertain Effect</t>
  </si>
  <si>
    <t>Terahertz underdamped vibrational motion governs protein-ligand binding in solution</t>
  </si>
  <si>
    <t>Turton</t>
  </si>
  <si>
    <t>Effect of Electromagnetic radiation on Lactobacillus species</t>
  </si>
  <si>
    <t>Garg</t>
  </si>
  <si>
    <t>Microwave Klystron Device</t>
  </si>
  <si>
    <t>Long-term exposure to a 40-GHz electromagnetic field does not affect genotoxicity or heat shock protein expression in HCE-T or SRA01/04 cells</t>
  </si>
  <si>
    <t>Koyama</t>
  </si>
  <si>
    <t>Cooperative Response of Escherichia Coli Cells to the Resonance Effect of Millimeter Waves at Super Low Intensity</t>
  </si>
  <si>
    <t>Microwaves and cellular immunity. I. Effect of whole body microwave irradiation on tumor necrosis factor production in mouse cells</t>
  </si>
  <si>
    <t>Fesenko</t>
  </si>
  <si>
    <t>Microwave Generator</t>
  </si>
  <si>
    <t>Microwaves and cellular immunity: II. Immunostimulating effects of microwaves and naturally occurring antioxidant nutrients</t>
  </si>
  <si>
    <t>Antibody responses of mice exposed to low-power microwaves under combined, pulse and amplitude modulation</t>
  </si>
  <si>
    <t>Veyret</t>
  </si>
  <si>
    <t>PEF Pulsed Electric fields</t>
  </si>
  <si>
    <t>Microwave Induced Electroporation of Adherent Mammalian Cells at 18 GHz</t>
  </si>
  <si>
    <t xml:space="preserve">Schmidt	</t>
  </si>
  <si>
    <t>Repeated Exposure to Nanosecond High Power Pulsed Microwaves Increases Cancer Incidence in Rat</t>
  </si>
  <si>
    <t>De Seze</t>
  </si>
  <si>
    <t>Terahertz Radiation Induces Spindle Disturbances in Human-Hamster Hybrid Cells</t>
  </si>
  <si>
    <t>Hintzsche</t>
  </si>
  <si>
    <t>Evaluation of the Effect of Chronic 94 GHz Exposure on Gene Expression in the Skin of Hairless Rats In Vivo</t>
  </si>
  <si>
    <t>Biological oxidation in cells exposed to microwaves in the millimeter range</t>
  </si>
  <si>
    <t>Zaliubovskaia</t>
  </si>
  <si>
    <t>Cytogenetic changes induced by low-intensity microwaves in the species Triticum aestivum</t>
  </si>
  <si>
    <t>Paval</t>
  </si>
  <si>
    <t>ROU</t>
  </si>
  <si>
    <t>Induced mitogenic activity in AML-12 mouse hepatocytes exposed to low-dose ultra-wideband electromagnetic radiation</t>
  </si>
  <si>
    <t>Dorsey</t>
  </si>
  <si>
    <t xml:space="preserve">Genotoxic Effects in Human Fibroblasts Exposed to Microwave Radiation </t>
  </si>
  <si>
    <t>Franchini</t>
  </si>
  <si>
    <t>In vivo cytogenetic effect of 9.865 GHz microwave radiation and garlic radioprotection</t>
  </si>
  <si>
    <t>Zowail</t>
  </si>
  <si>
    <t>EGY</t>
  </si>
  <si>
    <t>Power-dependent rearrangement in the spectrum of resonance effect of millimeter waves on the genome conformational state of escherzchu colz cells</t>
  </si>
  <si>
    <t>Resonance effect of low-intensity millimeter waves on the chromatin conformational state of rat thymocytes</t>
  </si>
  <si>
    <t>Resonance Effect of Microwaves on the Genome Conformational State of E. coli Cells</t>
  </si>
  <si>
    <t>Switching of prophage lambda-genes in Escherichia coli by millimetre waves</t>
  </si>
  <si>
    <t>Lukashevsky</t>
  </si>
  <si>
    <t>Main Author</t>
  </si>
  <si>
    <t>RFHigh</t>
  </si>
  <si>
    <t>RFLow</t>
  </si>
  <si>
    <t>Sar_val</t>
  </si>
  <si>
    <t>PowerDensity</t>
  </si>
  <si>
    <t>Cumulative Hrs</t>
  </si>
  <si>
    <t>SignalGen</t>
  </si>
  <si>
    <t>WaveType</t>
  </si>
  <si>
    <t>RF Freq</t>
  </si>
  <si>
    <t>End Points</t>
  </si>
  <si>
    <t>In Vivo</t>
  </si>
  <si>
    <t>In Vitro</t>
  </si>
  <si>
    <t>Animal</t>
  </si>
  <si>
    <t>Human</t>
  </si>
  <si>
    <t>Mice</t>
  </si>
  <si>
    <t>Offspring (in-utero)</t>
  </si>
  <si>
    <t>Brain Cells</t>
  </si>
  <si>
    <t>Blood</t>
  </si>
  <si>
    <t>Keratinocyte Cells</t>
  </si>
  <si>
    <t>Gene Expression Changes (Some are MW and not thermal cause)</t>
  </si>
  <si>
    <t>Whole body</t>
  </si>
  <si>
    <t>Spatial Memory and Learning Impairment, Reduced Brain Protein Levels</t>
  </si>
  <si>
    <t>Rats</t>
  </si>
  <si>
    <t>0.1 - 1.0</t>
  </si>
  <si>
    <t>Chromatin Confirmation Changes, DNA Repair Inhibition, Power Density Windows, Time Windows, Frequency Windows, Resonance Effects, Biochemical Changes, Altered Protein Levels</t>
  </si>
  <si>
    <t>Fly</t>
  </si>
  <si>
    <t>Drosophila</t>
  </si>
  <si>
    <t>50000-300000</t>
  </si>
  <si>
    <t>Chromosomal Damage, Micronuclei Induction, Blood DNA Damage</t>
  </si>
  <si>
    <t>Mice/Human</t>
  </si>
  <si>
    <t>Whole body/Blood</t>
  </si>
  <si>
    <t>Chromatin Conformation Changes, Thymocytes and Splenocyte Effects, Human Leukocyte Effects - Immune System Cell DNA Effect</t>
  </si>
  <si>
    <t>Anti Inflammatory, Combinative Effect With Drugs</t>
  </si>
  <si>
    <t>Paw</t>
  </si>
  <si>
    <t>Reduced DNA Damage</t>
  </si>
  <si>
    <t>Journal</t>
  </si>
  <si>
    <t>Blood Pressure Changes, Increased Heart Rate, Respiration Rate Changes, Hyperthermia</t>
  </si>
  <si>
    <t>0.25 - 0.75</t>
  </si>
  <si>
    <t>US Airforce</t>
  </si>
  <si>
    <t>Oxidative Stress, Circulatory Stress, Death, Hyperthermia, Hepatic, Renal, Lung and Haemotological Oxidative Stress</t>
  </si>
  <si>
    <t>Apoptosis, Sperm Effects, Oxidative Stress, Biochemical Changes, Cell Cycle Effects, Enzyme Activity Changes</t>
  </si>
  <si>
    <t>10+</t>
  </si>
  <si>
    <t>Rabbit</t>
  </si>
  <si>
    <t>Eye</t>
  </si>
  <si>
    <t>Whole Body</t>
  </si>
  <si>
    <t>Left Lateral Exposure</t>
  </si>
  <si>
    <t>Biofizika</t>
  </si>
  <si>
    <t>Indian Journal of Experimental Biology</t>
  </si>
  <si>
    <t>Micronuclei Induction, Oxidative Stress, Biochemical Changes, Enzyme Activity Changes, Hematological Effects</t>
  </si>
  <si>
    <t>Electromagnetic Biology and Medicine</t>
  </si>
  <si>
    <t>Fertility and Sterility</t>
  </si>
  <si>
    <t>Apoptosis, Cell Cycle Effects, Sperm Effects, Metabolic Effect, Histone Kinase Activity Changes, Biochemical Changes, Reactive Oxygen Species Levels, Oxidative Stress, Fertility</t>
  </si>
  <si>
    <t xml:space="preserve">Bulletin  of  Experimental  Biology  and  Medicine,  </t>
  </si>
  <si>
    <t>ELECTROMAGNETIC BIOLOGY AND MEDICINE</t>
  </si>
  <si>
    <t>Weak Protective Effect Against Anti Cancer Drug CPA with pre-exposure - not Statistically Significant</t>
  </si>
  <si>
    <t>Hematological Effect, Changes in Lymphocyte, Eurothrocyte, Basiphil and Leukocyte Levels. Histomorphological Changes</t>
  </si>
  <si>
    <t>Bioelectromagnetics</t>
  </si>
  <si>
    <t>Nose</t>
  </si>
  <si>
    <t>Mid back</t>
  </si>
  <si>
    <t>Therapeutic Effect, Cancer Treatment with CPA Anti Cancer Drug</t>
  </si>
  <si>
    <t>Therapeutic Effect Inhibit CPA Activation of NF-kB</t>
  </si>
  <si>
    <t>Therapeutic Effect, Activation of Natural Killer Cells, Immune System Effects</t>
  </si>
  <si>
    <t>Reduce Inflammation, Reduce ROS, Therapeutic</t>
  </si>
  <si>
    <t>Bulletin of Experimental Biology and Medicine</t>
  </si>
  <si>
    <t>Cats</t>
  </si>
  <si>
    <t>Spinal Cord</t>
  </si>
  <si>
    <t>Radiation Biology. Radioecology</t>
  </si>
  <si>
    <t>Cell Memrane Potential Changes, Evoked Potentials, Altered Electrophysiology</t>
  </si>
  <si>
    <t>Cell Memrane Potential Changes, Metabolic Changes. Cell Morphology Changes, Neurotransmitter Production Changes</t>
  </si>
  <si>
    <t>Modulated</t>
  </si>
  <si>
    <t>Head</t>
  </si>
  <si>
    <t>Frequency specific Effects on Neurons, Neuronal Spike changes (Regularity and Dynamics)</t>
  </si>
  <si>
    <t>Radiation Research</t>
  </si>
  <si>
    <t>Neuroscience and Behavioral Physiology,</t>
  </si>
  <si>
    <t>Lateral Exposure</t>
  </si>
  <si>
    <t>Histopathological Changes (Skin) included aggregation of neutrophils in vessels, degeneration of stromal cells, and breakdown of collag, Thermal Damage, Gene Expression associated with regulation of transcription, protein folding, oxidative stress, immune response, and tissue matrix</t>
  </si>
  <si>
    <t>~1.33</t>
  </si>
  <si>
    <t>SHOCK</t>
  </si>
  <si>
    <t>Carcinogenesis</t>
  </si>
  <si>
    <t>Back</t>
  </si>
  <si>
    <t>Tumour Promoter, Tumour Co-Promoter</t>
  </si>
  <si>
    <t xml:space="preserve">Folia Histochemica et Cytobiologica </t>
  </si>
  <si>
    <t>Single Strand DNA Breaks, Genotoxic, Brain Neuronal DNA Damage</t>
  </si>
  <si>
    <t>Mutation Research</t>
  </si>
  <si>
    <t>Mutation Research/Fundamental and Molecular Mechanisms of Mutagenesis</t>
  </si>
  <si>
    <t>Cell Biochemistry and Biophysics</t>
  </si>
  <si>
    <t>72-96</t>
  </si>
  <si>
    <t>Hippocampus Effects, Glial Cell Proliferation, Reduced Protein Kinase C Activity</t>
  </si>
  <si>
    <t>Life Sciences</t>
  </si>
  <si>
    <t>Suppress upper GI transit as well as colonic propulsion</t>
  </si>
  <si>
    <t>Medical Science Research</t>
  </si>
  <si>
    <t>Reduced Pain, Opoid Production d-EO Enkephalin, Hypoalgesia - Therapeutic</t>
  </si>
  <si>
    <t>0.8-4.0</t>
  </si>
  <si>
    <t xml:space="preserve">Verlag der Zeitschrift für Naturforschung </t>
  </si>
  <si>
    <t>U</t>
  </si>
  <si>
    <t>?</t>
  </si>
  <si>
    <t>Researchgate</t>
  </si>
  <si>
    <t>Chromosome Aberrations, deletions, breaks, gaps, ring, Bone Marrow DNA Damage, Genotoxicity</t>
  </si>
  <si>
    <t>Health Physics</t>
  </si>
  <si>
    <t>Health Physics Society</t>
  </si>
  <si>
    <t>Bacteria</t>
  </si>
  <si>
    <t>Hepatocytes</t>
  </si>
  <si>
    <t xml:space="preserve"> Foetal Foreskin Fibroblasts</t>
  </si>
  <si>
    <t>Increased Cell Proliferation, Viability, Altered Gene Expression - Cyclin A (Cell Cycle regulator), Mitogenic Effect</t>
  </si>
  <si>
    <t>International Journal of Environmental Research and Public Health</t>
  </si>
  <si>
    <t xml:space="preserve">Revista medico-chirurgicala a Societatii de Medici si Naturalisti din Iasi. </t>
  </si>
  <si>
    <t>Low Dose</t>
  </si>
  <si>
    <t>Wheat</t>
  </si>
  <si>
    <t>Seeds</t>
  </si>
  <si>
    <t>Cell Lines</t>
  </si>
  <si>
    <t>Pathologica Forms of Mitosis, Electron Transport Chain Effects (Mitochondria), Altered Enzyme Activity (Metabolic changes), Cell Proliferation Reduced</t>
  </si>
  <si>
    <t>TSitologiia i genetika</t>
  </si>
  <si>
    <t>Human/Hamster</t>
  </si>
  <si>
    <t>Hybrid (A(L) ) cell line</t>
  </si>
  <si>
    <t>Spindle Disturbances at the Anaphase and Telophase</t>
  </si>
  <si>
    <t>Plos One</t>
  </si>
  <si>
    <t>IEEE</t>
  </si>
  <si>
    <t>ELECTRO-  AND MAGNETOBIOLOGY</t>
  </si>
  <si>
    <t>Hamster</t>
  </si>
  <si>
    <t xml:space="preserve">V79 Fibroblast cells </t>
  </si>
  <si>
    <t>[3H]Thymidine Uptake Impairment, Cytotoxic, Genotoxic, Chromosome Aberrations</t>
  </si>
  <si>
    <t>Journal of Neuro-Oncology</t>
  </si>
  <si>
    <t>Journal of Radiation Research</t>
  </si>
  <si>
    <t>International Journal of Radiation Biology</t>
  </si>
  <si>
    <t>Applied and Environmental Microbiology</t>
  </si>
  <si>
    <t>Mutation Research Letters</t>
  </si>
  <si>
    <t>Radiation biology. Radioecology</t>
  </si>
  <si>
    <t>Applied Biochemistry and Biotechnology</t>
  </si>
  <si>
    <t>Investigative Ophthalmology &amp; Visual Science</t>
  </si>
  <si>
    <t>Thermal Stress, EEG changes</t>
  </si>
  <si>
    <t>Radiation Physics</t>
  </si>
  <si>
    <t>Critical Reviews in Biomedical Engineering</t>
  </si>
  <si>
    <t>Morphological Changes in Skin Nerve Cells, Cytoplasm Destruction, Adverse Cell Damage</t>
  </si>
  <si>
    <t>Forearm</t>
  </si>
  <si>
    <t>Hand</t>
  </si>
  <si>
    <t>Sweat Ducts - Helical Antenna, Physiological Stress Changes Reflectance and Conductance</t>
  </si>
  <si>
    <t>Physical Review Letters</t>
  </si>
  <si>
    <t>International Journal ofEnvironmental Health Research</t>
  </si>
  <si>
    <t>Thermal Pain Response, Skin Heating</t>
  </si>
  <si>
    <t>9500000 - 16500000</t>
  </si>
  <si>
    <t>Physics in Medicine and Biology</t>
  </si>
  <si>
    <t>N/A</t>
  </si>
  <si>
    <t>Water/Physiological Solution</t>
  </si>
  <si>
    <t>Molecular Interactions, H2O2 Formation, Reactive Oxigen Species, Specific Electrical Conductivity Changes, Water Molecule Dipole Interactions</t>
  </si>
  <si>
    <t>Doklady Biochemistry and Biophysics</t>
  </si>
  <si>
    <t>Chicken</t>
  </si>
  <si>
    <t>Embryo Cells</t>
  </si>
  <si>
    <t>DNA Conformational Changes, Resonance Effects, Left and Right Circuluar Polarisation Differences</t>
  </si>
  <si>
    <t>Central European Journal of Medicine</t>
  </si>
  <si>
    <t>Brain</t>
  </si>
  <si>
    <t>Increased Latency of Epileptic Fit and Reduced  Intensity of the Fit - Thera peutic/Protective, Changes to Cortical Excitability</t>
  </si>
  <si>
    <t xml:space="preserve">nternational Journal of Radiation Biology </t>
  </si>
  <si>
    <t>ColloidsandSurfacesB:Biointerfaces</t>
  </si>
  <si>
    <t>Neuroscience</t>
  </si>
  <si>
    <t>Molothrus Ater (Bird)</t>
  </si>
  <si>
    <t>Behaviour Changes, Increased Movement Rate, Vigilance/Alertness Changes</t>
  </si>
  <si>
    <t>Applied Animal Behaviour Science</t>
  </si>
  <si>
    <t>International Journal of Nanomedicine</t>
  </si>
  <si>
    <t>Biochimica et Biophysica Acta</t>
  </si>
  <si>
    <t>Egg Yolk</t>
  </si>
  <si>
    <t>Giant Vesicle Movement, Directional Changes</t>
  </si>
  <si>
    <t>Protein Conformation and Function Effects</t>
  </si>
  <si>
    <t>Nature Communications</t>
  </si>
  <si>
    <t>Laser Oscillator</t>
  </si>
  <si>
    <t>Journal of Chemical and Pharmaceutical Research</t>
  </si>
  <si>
    <t>Lactobacilllus</t>
  </si>
  <si>
    <t>0.083 - 0.33</t>
  </si>
  <si>
    <t>Reduced Colonies, Reduced Antibiotic Effectiveness (Inhibition Zone Reduced), Antibiotic Efficiency Changes</t>
  </si>
  <si>
    <t xml:space="preserve">
Electro- and Magnetobiology</t>
  </si>
  <si>
    <t>Bioelectrochemistry and Bioenergetics</t>
  </si>
  <si>
    <t>Existence of selection rules on helicity during discrete transitions of the genome conformational state of E. coli cells exposed to low-level millimetre radiation</t>
  </si>
  <si>
    <t>5-72</t>
  </si>
  <si>
    <t>Stimulation of production of tumor necrosis factor by murine macrophages when exposed in vivo and in vitro to weak electromagnetic waves in the centimeter range</t>
  </si>
  <si>
    <t xml:space="preserve"> Biofizika</t>
  </si>
  <si>
    <t>DNA Conformational Changes, Resonance Effects, Left and Right Circuluar Polarisation Differences, Window Effect with Power Density, Frequency and Cell Concentrations</t>
  </si>
  <si>
    <t>ELECTRO- AND MAGNETOBIOLOGY</t>
  </si>
  <si>
    <t>Thymocyte Cells</t>
  </si>
  <si>
    <t>DNA Conformational Changes, Resonance Effects, Left and Right Circuluar Polarisation Differences, Window Effects for Power density and Freqeuncy</t>
  </si>
  <si>
    <t>Epigenetic Effects, Gene Expression Changes, DNA Conformational Changes, Frequency and Power Density Window Effects, Resonance Effects</t>
  </si>
  <si>
    <t>Verlag der Zeitschrift für N aturforschung</t>
  </si>
  <si>
    <t>Transgenerational Effects, Reduced Ciliate Motility</t>
  </si>
  <si>
    <t>Spirostomum ambiguum</t>
  </si>
  <si>
    <t>Ciliate</t>
  </si>
  <si>
    <t>0.5 -10</t>
  </si>
  <si>
    <t>Foot Pad</t>
  </si>
  <si>
    <t>Digestive System Effect, Pepsin Levels, Morphological Changes, Necrotising Cell, Physiological Effects, Subepithelial Hemorrhages, Histopathological Changes, Circular Polarisation Effects</t>
  </si>
  <si>
    <t>Bulletin  of  Experimental  Biology  and  Medicine</t>
  </si>
  <si>
    <t>Electrosleep - This could be seen as therapeutic but also could be a problem depending on situation</t>
  </si>
  <si>
    <t>1.0 W</t>
  </si>
  <si>
    <t>Termites</t>
  </si>
  <si>
    <t>Wholebody</t>
  </si>
  <si>
    <t xml:space="preserve">Behavioural Effects, Death </t>
  </si>
  <si>
    <t>Conference Paper</t>
  </si>
  <si>
    <t>RADIATION RESEARCH</t>
  </si>
  <si>
    <t>Nose Exposure</t>
  </si>
  <si>
    <t xml:space="preserve"> Micronuclei Induction Bone Marrow and Blood</t>
  </si>
  <si>
    <t>Oxidatice Stress, Increased Lipid Peroxidation, Reduced Glutathione Levels, reduced  Superoxide Dismutase (SOD) Activity Change, Increased Catalase Activity, Reduced Body Weight, Reduced Brain Weight, Reduced Protein Levels, Impaired Learning and Spatial Memory Effects, Neurodegenrative Effects, Purkinje Cell Loss, Pyramidal Cell Loss, Structural Changes to the Brain. Histopathological Changes</t>
  </si>
  <si>
    <t>Molecular and Cellular Biochemistry</t>
  </si>
  <si>
    <t>Cell Biology</t>
  </si>
  <si>
    <t>Macrophages</t>
  </si>
  <si>
    <t>Cell Proliferation Changes</t>
  </si>
  <si>
    <t>Bioelectrochemistry</t>
  </si>
  <si>
    <t>Erythromyeloid Leukemia Cell Line</t>
  </si>
  <si>
    <t>1,2-Dimyristoyl-sn-glycero-3-phosphatidylcholine/2H2O multilamellar
vesicles</t>
  </si>
  <si>
    <t>Erythrocytes</t>
  </si>
  <si>
    <t>Toad</t>
  </si>
  <si>
    <t>Lymphocytes</t>
  </si>
  <si>
    <t>DNA Breaks</t>
  </si>
  <si>
    <t>Keratinocytes</t>
  </si>
  <si>
    <t>Keratinocytes (NHK)/Corneal Cells</t>
  </si>
  <si>
    <t>ATLA</t>
  </si>
  <si>
    <t>Comment</t>
  </si>
  <si>
    <t>Yeast</t>
  </si>
  <si>
    <t>Cultures</t>
  </si>
  <si>
    <t>Pathologie Biologie</t>
  </si>
  <si>
    <t>Tumour cell Lines</t>
  </si>
  <si>
    <t>Anticancer Research</t>
  </si>
  <si>
    <t>Biophysical Journal</t>
  </si>
  <si>
    <t>Green Fluorescent Protein</t>
  </si>
  <si>
    <t>Protein Effects, Flourescence Reduced, Reversible Biochemical Changes</t>
  </si>
  <si>
    <t>Liposomes and Carbonic Anhydrase</t>
  </si>
  <si>
    <t>Cell Biology International</t>
  </si>
  <si>
    <t>Rat</t>
  </si>
  <si>
    <t>Myogenic L6 Cell Line</t>
  </si>
  <si>
    <t>[3H]-inositol Incorporation, Signal Transduction Pathway Modification</t>
  </si>
  <si>
    <t>THE JOURNAL OF CHEMICAL PHYSICS</t>
  </si>
  <si>
    <t>Egg White (Lysozyme)</t>
  </si>
  <si>
    <t>Protein Structural Changes, Protein Denaturation - Non Thermal</t>
  </si>
  <si>
    <t>Genetics and Molecular Biology</t>
  </si>
  <si>
    <t>Lymphocytes (blood)</t>
  </si>
  <si>
    <t>High rate of mortality was suggested to be non thermal for 10GHz exposures</t>
  </si>
  <si>
    <t>Chromosome Aberrations, Combinative Effect with MMC</t>
  </si>
  <si>
    <t>ANTICANCER RESEARCH</t>
  </si>
  <si>
    <t>Muzzle</t>
  </si>
  <si>
    <t>Suppression of Neuronal Excitability</t>
  </si>
  <si>
    <t>Alkaline Phosphatase (Enzyme)</t>
  </si>
  <si>
    <t>Mouse</t>
  </si>
  <si>
    <t>Aneuploidy (Chromosome number), Genomic Instability</t>
  </si>
  <si>
    <t>Skin Cells (Primary Cells)</t>
  </si>
  <si>
    <t>Gene Expression Changes</t>
  </si>
  <si>
    <t>Ebryonic Cells</t>
  </si>
  <si>
    <t xml:space="preserve"> Ontogenez</t>
  </si>
  <si>
    <t>Heart</t>
  </si>
  <si>
    <t>Monocytes</t>
  </si>
  <si>
    <t>Nuclear Factor Kappa B (NF-kB) Binding Activity, Immune System Effect, Activation of NF-kB Signal Pathaway</t>
  </si>
  <si>
    <t>Cancer Cells (U251 MG)</t>
  </si>
  <si>
    <t>Cell Biology and Toxicology</t>
  </si>
  <si>
    <t>24-72</t>
  </si>
  <si>
    <t>Rf Signal Generator</t>
  </si>
  <si>
    <t xml:space="preserve"> BiP/GRP78 Levels, Gene Expression BiP, 150kDa Oxygen-Regulated Protein (ORP150), HSP-70 Levels</t>
  </si>
  <si>
    <t>Frog</t>
  </si>
  <si>
    <t>Reduced Heart Rate, Decreased Inter-Beat Interval, Amplitude of the Beat,Temporary Arrest all reversible</t>
  </si>
  <si>
    <t>Journal of Physics: Conference Series</t>
  </si>
  <si>
    <t>Molluscs (Snail)</t>
  </si>
  <si>
    <t>Brain ganglia</t>
  </si>
  <si>
    <t>Brain Cells (Astrocyte Cell Line)</t>
  </si>
  <si>
    <t>0.25 - 24</t>
  </si>
  <si>
    <t>Histology and Histopathology</t>
  </si>
  <si>
    <t>50000 - 170000</t>
  </si>
  <si>
    <t>Membrane Permeability</t>
  </si>
  <si>
    <t>Lipid Vesicles (Egg Yolk)</t>
  </si>
  <si>
    <t>Neutrophils</t>
  </si>
  <si>
    <t>Xenopus</t>
  </si>
  <si>
    <t>Embryo Neuronal Cells</t>
  </si>
  <si>
    <t>Neuronal Microtubule Growth, Thermal Effect</t>
  </si>
  <si>
    <t>Genome Conformational Changes, Intercellular Communication</t>
  </si>
  <si>
    <t>Skin Fibroblast</t>
  </si>
  <si>
    <t>10 - 1000</t>
  </si>
  <si>
    <t>Buccal Epithelium Cells</t>
  </si>
  <si>
    <t>Journal of Zhejiang University-SCIENCE B (Biomedicine &amp; Biotechnology)</t>
  </si>
  <si>
    <t>Left and Right Circuluar Polarisation Differences, Chromatin Condensation,  Heterochromatin Granule Quantity</t>
  </si>
  <si>
    <t>Electrophoresis</t>
  </si>
  <si>
    <t>0.00028 - 0.0166666666666667</t>
  </si>
  <si>
    <t>Cell Membrane Permeability, Nuclei Electrokinetic Property Changes</t>
  </si>
  <si>
    <t xml:space="preserve">Embryonal  Carcinoma  Cells (Cell Line) </t>
  </si>
  <si>
    <t xml:space="preserve">Journal of Radiation Research </t>
  </si>
  <si>
    <t>Increased Calcium Spiking, ATP Release, Neurotransmitter Effects, NO Levels, Free Radicals, Biochemical Changes</t>
  </si>
  <si>
    <t>Lymphocytes and Monocytes (Blood)</t>
  </si>
  <si>
    <t>Blood Clots, Membrane Effects, Externalization of Phosphatidylserine</t>
  </si>
  <si>
    <t>0.25 - 0.5</t>
  </si>
  <si>
    <t>HaCaT Keratinocyte (Skin) Cell Line</t>
  </si>
  <si>
    <t>Embryonic Stem Cell-Derived Neuronal Cells</t>
  </si>
  <si>
    <t>Calcium Spiking, Actin Structural Changes and Damage, Free Radicals, Nitric Oxide Production</t>
  </si>
  <si>
    <t>Combinative Effect with Chemical - β-mercaptoethanol (BME), Increased Differentiation, Altered Gene Expression nucleostemin (NS) and Neuron-Specific Enolase (NSE) in combination with BME</t>
  </si>
  <si>
    <t>J Huazhong Univ Sci Technol</t>
  </si>
  <si>
    <t>Bone Marrow Stromal Cells</t>
  </si>
  <si>
    <t>Micronuclei Induction, Chromosomal Aberrations</t>
  </si>
  <si>
    <t>Acta Crystallographica</t>
  </si>
  <si>
    <t>Crystal Structural Changes (atomic mean-square displacements)</t>
  </si>
  <si>
    <t>Chondrocytes (cartilage)</t>
  </si>
  <si>
    <t>MOLECULAR MEDICINE REPORTS</t>
  </si>
  <si>
    <t>Inhibitory Effect for Sodium Nitroprussiate (SNP) on (Apoptosis, Mitochondrial Membrane Potential, Cytochrome C Levels, Capsase Activation 3 and 9)</t>
  </si>
  <si>
    <t>International Journal
of Molecular
Medicine</t>
  </si>
  <si>
    <t>Bone Marrow Mesenchymal Stem Cells</t>
  </si>
  <si>
    <t>0.5 -1</t>
  </si>
  <si>
    <t>4100-9000</t>
  </si>
  <si>
    <t>Artificial Phospholipid Monolayer</t>
  </si>
  <si>
    <t>Various</t>
  </si>
  <si>
    <t>Brain Cancer (U251) Cell Line</t>
  </si>
  <si>
    <t>Pulsed electromagnetic field at 9.71 GHz increase free radical production in yeast (Saccharomyces cerevisiae)</t>
  </si>
  <si>
    <t>Biological effects of in vitro THz radiation exposure in human foetal fibroblasts</t>
  </si>
  <si>
    <t>De Amicis</t>
  </si>
  <si>
    <t>Mutation Research/Genetic Toxicology and
Environmental Mutagenesis</t>
  </si>
  <si>
    <t>Primary Fibroblasts (HFFF2) - Foetal Foreskin Fibroblast</t>
  </si>
  <si>
    <t>ENEA Compact Free Electron Laser</t>
  </si>
  <si>
    <t>Hydrogen peroxide induced by modulated electromagnetic radiation protects the cells from DNA damage</t>
  </si>
  <si>
    <t>Gapeyev</t>
  </si>
  <si>
    <t>Central European Journal of Biology</t>
  </si>
  <si>
    <t>Blood Leukocytes</t>
  </si>
  <si>
    <t>Terahertz Electromagnetic Fields (0.106 THz) Do Not Induce Manifest Genomic Damage In Vitro</t>
  </si>
  <si>
    <t>2 - 24</t>
  </si>
  <si>
    <t>Skin HaCaT Keratinocyte Cell Line</t>
  </si>
  <si>
    <t>Influence of low intensity coherent electromagnetic millimeter radiation (EMR) on aqua solution of DNA</t>
  </si>
  <si>
    <t>Kalantaryan</t>
  </si>
  <si>
    <t>Progress In Electromagnetics Research Letters</t>
  </si>
  <si>
    <t>Thymus DNA</t>
  </si>
  <si>
    <t>0.5-2</t>
  </si>
  <si>
    <t>Water Structure Changes, DNA Melting Point Changes, Thermostability Changes</t>
  </si>
  <si>
    <t>Effects of Long-Term Exposure to 60 GHz Millimeter-Wavelength Radiation on the Genotoxicity and Heat Shock Protein (Hsp) Expression of Cells Derived from Human Eye</t>
  </si>
  <si>
    <t>Corneal Epithelia HCE-T Cell Line</t>
  </si>
  <si>
    <t>Microwave irradiation influences on the state of human cell nuclei</t>
  </si>
  <si>
    <t>Buccal Epithelium</t>
  </si>
  <si>
    <t>0.0003 - 0.02</t>
  </si>
  <si>
    <t>Effects of Millimeter-band Electromagnetic Radiation on the Functional Activity of Certain Genetic Elements of Bacterial Cells</t>
  </si>
  <si>
    <t>Smolyanskaya</t>
  </si>
  <si>
    <t>Soviet Physics Uspekhi</t>
  </si>
  <si>
    <t>Bacillus coli</t>
  </si>
  <si>
    <t>0.5 - 2.0</t>
  </si>
  <si>
    <t>100 - 10000</t>
  </si>
  <si>
    <t>Transmission electron microscopy study of the effects produced by wide-band low-power millimeter waves on MCF-7 human breast cancer cells in culture</t>
  </si>
  <si>
    <t>MCF-7 Breast Carcinoma Cell Line</t>
  </si>
  <si>
    <t>Frequency and irradiation time-dependant antiproliferative effect of low-power millimeter waves on RPMI 7932 human melanoma cell line</t>
  </si>
  <si>
    <t>1 - 21</t>
  </si>
  <si>
    <t>RPMI 7932 Melanoma Cell Line</t>
  </si>
  <si>
    <t>Specific Exposure</t>
  </si>
  <si>
    <t>Saccharomyces Cerevisiae Cells</t>
  </si>
  <si>
    <t>Effect of millimeter-wave irradiation on growth of Saccharomyces cerevisiae</t>
  </si>
  <si>
    <t>Furia</t>
  </si>
  <si>
    <t>Cell Growth Rate</t>
  </si>
  <si>
    <t>Extremely high frequency electromagnetic fields at low power density do not affect the division of exponential phase Saccharomyces cerevisiae cells</t>
  </si>
  <si>
    <t>Gos</t>
  </si>
  <si>
    <t>CHE</t>
  </si>
  <si>
    <t>Saccharomyces Cerevisiae Cells (strain
WDHY376)</t>
  </si>
  <si>
    <t>Cell Proliferation</t>
  </si>
  <si>
    <t>Not Specified</t>
  </si>
  <si>
    <t>Saccharomyces Cerevisiae (strain
211)</t>
  </si>
  <si>
    <t>Nonthermal Effects of Millimeter Microwaves on Yeast Growth</t>
  </si>
  <si>
    <t>Grundler</t>
  </si>
  <si>
    <t xml:space="preserve"> Zeitschrift für Naturforschung</t>
  </si>
  <si>
    <t>1000-20000</t>
  </si>
  <si>
    <t>Sharp resonances in yeast growth prove nonthermal sensitivity to microwaves</t>
  </si>
  <si>
    <t>The distinguishing effects of low-intensity electromagnetic radiation of different extremely high frequencies on Enterococcus hirae: growth rate inhibition and scanning electron microscopy analysis</t>
  </si>
  <si>
    <t>Hovnanyan</t>
  </si>
  <si>
    <t>Letter in Applied Microbiology</t>
  </si>
  <si>
    <t>Cell Growth Rate (Increased and Decreased), Resonance Effect, Frequency Window Effect</t>
  </si>
  <si>
    <t>0.5 -2</t>
  </si>
  <si>
    <t xml:space="preserve">Enterococcus hirae </t>
  </si>
  <si>
    <t>Effect of millimeter waves on UV-induced recombination and mutagenesis in yeast</t>
  </si>
  <si>
    <t>Pakhomova</t>
  </si>
  <si>
    <t>ioelectrochemistry and Bioenergetics</t>
  </si>
  <si>
    <t>Saccharomyces Cerevisiae (strain D7)</t>
  </si>
  <si>
    <t>Bioelectromagnetic</t>
  </si>
  <si>
    <t>Effect of millimeter waves on survival of UVC‐exposed Escherichia coli</t>
  </si>
  <si>
    <t>Rojavin</t>
  </si>
  <si>
    <t>Effect of Two-times 24 hour Exposures to 60 GHz Millimeter-waves on Neurite Outgrowth in PC12VG Cells in Consideration of Polarization</t>
  </si>
  <si>
    <t>Shiina</t>
  </si>
  <si>
    <t>Pheochromocytoma (PC-12) Cell Line</t>
  </si>
  <si>
    <t>Cell Growth</t>
  </si>
  <si>
    <t xml:space="preserve">Comparable effects of low-intensity electromagnetic irradiation at the frequency of 51.8 and 53 GHz and antibiotic ceftazidime on Lactobacillus acidophilus growth and survival </t>
  </si>
  <si>
    <t>Soghomonyan</t>
  </si>
  <si>
    <t xml:space="preserve">Lactobacillus acidophilus </t>
  </si>
  <si>
    <t xml:space="preserve">Cell Biochemistry and Biophysics </t>
  </si>
  <si>
    <t xml:space="preserve">Extremely high frequency electromagnetic radiation enforces bacterial effects of inhibitors and antibiotics </t>
  </si>
  <si>
    <t>Tadevosyan</t>
  </si>
  <si>
    <t xml:space="preserve">Low-intensity electromagnetic irradiation of 70.6 and 73 GHz frequencies enhances the effects of disulfide bonds reducer on Escherichia coli growth and affects the bacterial surface oxidation-reduction state </t>
  </si>
  <si>
    <t>Biochemical and Biophysical Research Communications</t>
  </si>
  <si>
    <t xml:space="preserve">Cell Biochemistry and Biophysics volume </t>
  </si>
  <si>
    <t>Escherichia coli Growth Changes by the Mediated Effects After Low-Intensity Electromagnetic Irradiation of Extremely High Frequencies</t>
  </si>
  <si>
    <t>Electromagnetic irradiation of Enterococcus hirae at low-intensity 51.8- and 53.0-GHz frequencies: changes in bacterial cell membrane properties and enhanced antibiotics effects</t>
  </si>
  <si>
    <t>FEMS Microbiology Letters</t>
  </si>
  <si>
    <t>Webb</t>
  </si>
  <si>
    <t>CAN</t>
  </si>
  <si>
    <t xml:space="preserve">Absorption of microwaves by microorganisms </t>
  </si>
  <si>
    <t>Nature</t>
  </si>
  <si>
    <t>Inhibition of Bacterial Cell Growth by 136 gc Microwaves</t>
  </si>
  <si>
    <t xml:space="preserve">Investigation of the non-thermal effects of exposing cells to 70-300 GHz irradiation using a widely tunable source </t>
  </si>
  <si>
    <t>Yaekashiwa</t>
  </si>
  <si>
    <t>0.5-1</t>
  </si>
  <si>
    <t>Membrane Effects, Reduced Growth Rate, Increased Lag Phase Duration  (Cell Cycle Effects), Bacteriacidal Effect, Cell Viability, Accessibility Sulfhydryl (SH) Groups of Membrane Vesicles, Resonant Frequencey</t>
  </si>
  <si>
    <t>Escherichia coli (Strain K12) - wild type</t>
  </si>
  <si>
    <t>Skin Fibroblast (NB1RBG) Cell Line</t>
  </si>
  <si>
    <t>3 - 94</t>
  </si>
  <si>
    <t>Regularities of separate and combined effects of circularly polarized millimeter waves on E. coli cells at different phases of culture growth</t>
  </si>
  <si>
    <t>Escherichia coli</t>
  </si>
  <si>
    <t>0.08 - 0.17</t>
  </si>
  <si>
    <t>Millimeter wave absorption spectra of biological samples</t>
  </si>
  <si>
    <t>Ghandi</t>
  </si>
  <si>
    <t>Kidney BHK‐21/C13 Cell Line</t>
  </si>
  <si>
    <t>Bush</t>
  </si>
  <si>
    <t>Effects of millimeter-wave radiation on monolayer cell cultures. III. A search for frequency-specific athermal biological effects on protein synthesis</t>
  </si>
  <si>
    <t>60 GHz electromagnetic fields do not activate stress-sensitive gene expression</t>
  </si>
  <si>
    <t>Malignant Glioblastoma U251 Cell Line</t>
  </si>
  <si>
    <t>1 - 33 Hours</t>
  </si>
  <si>
    <t>Evaluation of the Potential Biological Effects of the 60-GHz Millimeter Waves Upon Human Cell</t>
  </si>
  <si>
    <t>Journal of Neural Engineering</t>
  </si>
  <si>
    <t>Modulation of neuronal activity and plasma membrane properties with low-power millimeter waves in organotypic cortical slices</t>
  </si>
  <si>
    <t>Pyramidal Neuron</t>
  </si>
  <si>
    <t>Suppression of Neuron Firing, Enhanced Firing, Plasma Membrane Effects</t>
  </si>
  <si>
    <t xml:space="preserve">Munemori </t>
  </si>
  <si>
    <t>Crayfish</t>
  </si>
  <si>
    <t>Effects of low-level microwave radiation on the eye of the crayfish</t>
  </si>
  <si>
    <t>Pikov</t>
  </si>
  <si>
    <t>Medical and Biological Engineering and Computing</t>
  </si>
  <si>
    <t>Biological effects of X-band microwave radiation on the eye of the crayfish</t>
  </si>
  <si>
    <t>0.1 - 1000000</t>
  </si>
  <si>
    <t xml:space="preserve">Electro- and Magnetobiology </t>
  </si>
  <si>
    <t>Frequency-Specific Effects of Millimeter-Wavelength Electromagnetic Radiation in Isolated Nerve</t>
  </si>
  <si>
    <t>Sciatic Nerve</t>
  </si>
  <si>
    <t>Nerve Action Potential (spike) Amplitude, Nerve Conduction Velocity, Frequency Windows, Resonance Freqeuency</t>
  </si>
  <si>
    <t xml:space="preserve">Search for frequency-specific effects of millimeter-wave radiation on isolated nerve function </t>
  </si>
  <si>
    <t>Role of field intensity in the biological effectiveness of millimeter waves at a resonance frequency</t>
  </si>
  <si>
    <t>200-26000</t>
  </si>
  <si>
    <t xml:space="preserve">Leeches </t>
  </si>
  <si>
    <t>Millimeter wave-induced changes in membrane properties of leech Retzius neurons</t>
  </si>
  <si>
    <t>1000-6000</t>
  </si>
  <si>
    <t>Retzius Neurons</t>
  </si>
  <si>
    <t>Microdosimetry and physiological effects of millimeter wave irradiation in isolated neural ganglion preparation</t>
  </si>
  <si>
    <t>9000 - 144000</t>
  </si>
  <si>
    <t xml:space="preserve">Effects of millimeter wave irradiation and equivalent thermal heating on the activity of individual neurons in the leech ganglion </t>
  </si>
  <si>
    <t>Romanenko</t>
  </si>
  <si>
    <t>Journal of Neurophysiology</t>
  </si>
  <si>
    <t>Leeches</t>
  </si>
  <si>
    <t>10000-40000</t>
  </si>
  <si>
    <t>Pulse-modulated Electromagnetic Radiation of Extremely High Frequencies Protects Cellular DNA against Damaging Effect of Physico-Chemical Factors in vitro</t>
  </si>
  <si>
    <t>RF Sginal Generator</t>
  </si>
  <si>
    <t>Peripheral Blood Leukocytes</t>
  </si>
  <si>
    <t>Selection rules on helicity during discrete transitions of the genome conformational state in intact and X-rayed cells of E. coli in millimeter range of electromagnetic field</t>
  </si>
  <si>
    <t>Charge and Field Effects in Biosystems</t>
  </si>
  <si>
    <t>Bacteria/Rats</t>
  </si>
  <si>
    <t>Escherichia coli K12 Strain</t>
  </si>
  <si>
    <t>Escherichia coli with clone luxCDABE genes</t>
  </si>
  <si>
    <t>C2C12 Mouse Cell Lines</t>
  </si>
  <si>
    <t xml:space="preserve"> HCE-T and SRA01/04  Cell Lines</t>
  </si>
  <si>
    <t>PC-12  Cell Lines</t>
  </si>
  <si>
    <t>Bird</t>
  </si>
  <si>
    <t>Bovine</t>
  </si>
  <si>
    <t xml:space="preserve">Bovine </t>
  </si>
  <si>
    <t>Dual effects of microwaves on single Ca2+-activated K + channels in cultured kidney cells Vero</t>
  </si>
  <si>
    <t>Geletyuk</t>
  </si>
  <si>
    <t>FEBS Letters</t>
  </si>
  <si>
    <t>Monkey</t>
  </si>
  <si>
    <t>Kidney (Vero) Cells</t>
  </si>
  <si>
    <t>Cell bathing medium as a target for non thermal effect of millimeter waves</t>
  </si>
  <si>
    <t>Deghoyan</t>
  </si>
  <si>
    <t>Brain Tissue and Skin (Head)</t>
  </si>
  <si>
    <t>0.02-0.17</t>
  </si>
  <si>
    <t>Extremely High Frequency Electromagnetic Fields Facilitate Electrical Signal Propagation by Increasing Transmembrane Potassium Efflux in an Artificial Axon Model</t>
  </si>
  <si>
    <t>D’Agostino</t>
  </si>
  <si>
    <t>Scientific Reports</t>
  </si>
  <si>
    <t xml:space="preserve">Lipid Vesicle </t>
  </si>
  <si>
    <t xml:space="preserve"> Increasing Transmembrane Potassium Efflux, Membrane Permeability Change, Non Thermal Mechanism, Biochemical Changes</t>
  </si>
  <si>
    <t>The influence of millimeter waves on the physical properties of large and giant unilamellar vesicles</t>
  </si>
  <si>
    <t>Cosentino</t>
  </si>
  <si>
    <t>Journal of Biological Physics</t>
  </si>
  <si>
    <t>35-100</t>
  </si>
  <si>
    <t>Effects of 9.4 GHz microwave exposure on meiosis in mice</t>
  </si>
  <si>
    <t>Manikowska</t>
  </si>
  <si>
    <t>Experientia</t>
  </si>
  <si>
    <t>POL</t>
  </si>
  <si>
    <t>1000-100000</t>
  </si>
  <si>
    <t>Aberrant Metaphases (Meiotic), Chromosomal Translocations, Metaphases with Univalents</t>
  </si>
  <si>
    <t>BIOPHYSICS AND BIOCHEMISTRY</t>
  </si>
  <si>
    <t>Effects of millimeter-wave electromagnetic exposure on the morphology and function of human cryopreserved spermatozoa</t>
  </si>
  <si>
    <t>Volkova</t>
  </si>
  <si>
    <t>Semen Samples</t>
  </si>
  <si>
    <t>0.08 - 0.25</t>
  </si>
  <si>
    <t>Inhibition of the production of reactive oxygen species in mouse peritoneal neutrophils by millimeter wave radiation in the near and far field zones of the radiator</t>
  </si>
  <si>
    <t>Blood - Neutrophils</t>
  </si>
  <si>
    <t>Resonance Effect, Reactive Oxygen Species Inhibition, Biochemical Changes. Frequency Windows (Near Field Only), Non Linear Interaction</t>
  </si>
  <si>
    <t>Modification of production of reactive oxygen species in mouse peritoneal neutrophils on exposure to low-intensity modulated millimeter wave radiation</t>
  </si>
  <si>
    <t>The role of fatty acids in anti-inflammatory effects of low-intensity extremely high-frequency electromagnetic radiation</t>
  </si>
  <si>
    <t>Thymic Cells</t>
  </si>
  <si>
    <t>Increased Polyunsaturated Fatty Acid , Increased Saturated Fatty Acids, Reduced Monounsaturated Fatty Acids, Biochemical Changes</t>
  </si>
  <si>
    <t>Exposure of tumor-bearing mice to extremely high-frequency electromagnetic radiation modifies the composition of fatty acids in thymocytes and tumor tissue</t>
  </si>
  <si>
    <t>Modifying effects of low-intensity extremely high-frequency electromagnetic radiation on content and composition of fatty acids in thymus of mice exposed to X-rays</t>
  </si>
  <si>
    <t>Evaluation of the biological effects of police radar RAMER 7F</t>
  </si>
  <si>
    <t>CZE</t>
  </si>
  <si>
    <t>Microwave absorption by normal and tumor cells</t>
  </si>
  <si>
    <t>Effects of millimeter-wave radiation on monolayer cell cultures. II. Scanning and transmission electron microscopy</t>
  </si>
  <si>
    <t>Stensaas</t>
  </si>
  <si>
    <t>Temperature oscillations in liquid media caused by continuous (nonmodulated) millimeter wavelength electromagnetic irradiation</t>
  </si>
  <si>
    <t>Khizhnyak</t>
  </si>
  <si>
    <t>NA</t>
  </si>
  <si>
    <t xml:space="preserve">Salt Water (NaCl) </t>
  </si>
  <si>
    <t>0.5 + 0.5</t>
  </si>
  <si>
    <t>Temperature Oscillations (via torroidal vortex created by exposure), “hysteresis-type” Effect</t>
  </si>
  <si>
    <t>10 - 80000</t>
  </si>
  <si>
    <t>Kidney Cells (BHK-21K13 Cell Line)</t>
  </si>
  <si>
    <t>Kidney Cells (BHK Cell Line),and Normal Kidney Cells</t>
  </si>
  <si>
    <t>NS</t>
  </si>
  <si>
    <t>Frequency Absorption Spectra  Changes</t>
  </si>
  <si>
    <t>Science</t>
  </si>
  <si>
    <t>Brief Reports</t>
  </si>
  <si>
    <t>Effect of millimetre waves on phosphatidylcholine membrane models: a non-thermal mechanism of interaction</t>
  </si>
  <si>
    <t>Soft Matter</t>
  </si>
  <si>
    <t>Millimeter Wave Radiations Affect Membrane Hydration in Phosphatidylcholine Vesicles</t>
  </si>
  <si>
    <t>Reduced Water Quadrupole Splitting, Frequency Window, Membrane Structural Change, Reduced Permeability</t>
  </si>
  <si>
    <t>Materials</t>
  </si>
  <si>
    <t>0.001-0.003</t>
  </si>
  <si>
    <t>Change of Membrane Phase Transition (fluid-to-gel phase transition), Membrane Structural Change</t>
  </si>
  <si>
    <t>Candida Krusei</t>
  </si>
  <si>
    <t>Mixed Pulsed/Continuous</t>
  </si>
  <si>
    <t>0 - 3540000</t>
  </si>
  <si>
    <t>Gene Expression</t>
  </si>
  <si>
    <t>Aneuploid Immortal Keratinocyte HaCaT Cell Line</t>
  </si>
  <si>
    <t>10000-100000</t>
  </si>
  <si>
    <t>Hepatic Effects, Gamma-Glutamyl Transpeptidase (GGT) Activity Changes, Anti Hydrocortisone Effect, Antagonisitic Effect with Steroid</t>
  </si>
  <si>
    <t>peak SAR (95MW/kg) - Average  SAR 0.34</t>
  </si>
  <si>
    <t>Brain Inflammation, Gene Expression Changes (GFAP),  Tumour Initiator, Fibrosarcoma, Fibroma, Pituitary Tumour, Time Window (Delayed Effects)</t>
  </si>
  <si>
    <t>Polarisation Effects, Genome Conformation State (GCS) Changes, Resonance Frequencies, Frequency Windows</t>
  </si>
  <si>
    <t>3-6</t>
  </si>
  <si>
    <t>Language</t>
  </si>
  <si>
    <t>Russian/English Abstract</t>
  </si>
  <si>
    <t>English Abstract</t>
  </si>
  <si>
    <t>Romanian/English Abstract</t>
  </si>
  <si>
    <t>5000-20000 Kv/m</t>
  </si>
  <si>
    <t>DS DNA Breaks, Oxidative Stress, Enzyme Activity Change, Biochemical Changes</t>
  </si>
  <si>
    <t>Cell Membrane Integrity (Increased Permeability), Changed Electronegativity of Nuclei, Near-Envelope Heterochromatin (increased Chromatin Condensation)</t>
  </si>
  <si>
    <t>Biofizika/Biophysics</t>
  </si>
  <si>
    <t>1 - 19</t>
  </si>
  <si>
    <t>20mW - 80mW</t>
  </si>
  <si>
    <t>0.8 - 1.33</t>
  </si>
  <si>
    <t>5-500</t>
  </si>
  <si>
    <t>&lt;100000</t>
  </si>
  <si>
    <t>10-12</t>
  </si>
  <si>
    <t>0.5 /1.5</t>
  </si>
  <si>
    <t>Reduced Growth Rate, Combinative Effect with Antibiotics, Cell Viability,H+ efflux, Ion Transportation, Reduced ATPase Activity, Membrane Effects, Altered Eznyme Activity (ATPase), Resonance Frequency, Increased Lag Phase Duration (Cell Cycle Effects)</t>
  </si>
  <si>
    <t>0.7 - 2.3</t>
  </si>
  <si>
    <t>17-22</t>
  </si>
  <si>
    <t>900 - 1400</t>
  </si>
  <si>
    <t>0.17-1.0</t>
  </si>
  <si>
    <t>2200-30000</t>
  </si>
  <si>
    <t>Photonic Therapeutics and Diagnostics</t>
  </si>
  <si>
    <t>0.3 - 8</t>
  </si>
  <si>
    <t>35 – 100</t>
  </si>
  <si>
    <t>0.0073 - 0.0249</t>
  </si>
  <si>
    <t>Brain Tissue Dehydration, Skin Tissue Dehydration, Bi-phasic Response, Intensity Window, Neuron Cell Volume Decrease - (suggesting a membrane effect?)</t>
  </si>
  <si>
    <t>Decreased Current Pulse Duration, Increased Current Pulse Interval, Decreased Calcium Activated K+ Channel Opening Frequency, Membrane Effects, Calcium Activated K+ Channel Binding Characteristic Changes</t>
  </si>
  <si>
    <t>0.1 - 0.5</t>
  </si>
  <si>
    <t>Membrane Damage, Left and Right Circuluar Polarisation Differences, Chromatin Condensation,Heterochromatin Granule Quantity, Permeability Changes</t>
  </si>
  <si>
    <t>1 - 2400</t>
  </si>
  <si>
    <t>100-10,000,000</t>
  </si>
  <si>
    <t>10 (20 min/day for 30 days - KK)</t>
  </si>
  <si>
    <t>3200000-4500000</t>
  </si>
  <si>
    <t xml:space="preserve">0.02 -0.103 </t>
  </si>
  <si>
    <t>Mahamoud</t>
  </si>
  <si>
    <t>Additive Effects of Millimeter Waves and 2-Deoxyglucose Co-Exposure on the Human Keratinocyte Transcriptome</t>
  </si>
  <si>
    <t>Neonatal Keratinocytes (Primary Cells)</t>
  </si>
  <si>
    <t>Genotoxic Effects of amplitude-modulated microwaves on human lymphocytes exposed in vitro under controlled conditions</t>
  </si>
  <si>
    <t>d'Ambrosio</t>
  </si>
  <si>
    <t>Lymphocytes - Peripheral Blood</t>
  </si>
  <si>
    <t>Study of the effects of 0.15 terahertz radiation on genome integrity of adult fibroblasts</t>
  </si>
  <si>
    <t>Environmental and Molecular Mutagenesis</t>
  </si>
  <si>
    <t>15-20</t>
  </si>
  <si>
    <t>Compact Free Electron Laser (FEL)</t>
  </si>
  <si>
    <t>Dermal Fibroblasts</t>
  </si>
  <si>
    <t>Genotoxic Effects of Mitomycin-C and Microwave Radiation on Bovine Lymphocytes</t>
  </si>
  <si>
    <t>Scarfi</t>
  </si>
  <si>
    <t>Micronuclei Induction, Synergistic Effect with Mitomycin (MMC)</t>
  </si>
  <si>
    <t>THz Exposure of Whole Blood for the Study of Biological Effects on Human Lymphocytes</t>
  </si>
  <si>
    <t>Reduced Growth (Proliferation), Bacteriocidal,  Colony Forming Reduced, changed Optical Density and Absorption Characteristics of Water, Increased Conductivity of Water, Changes in pH Levels</t>
  </si>
  <si>
    <t>44-46mW</t>
  </si>
  <si>
    <t>Genotoxic</t>
  </si>
  <si>
    <t>Gene Exp</t>
  </si>
  <si>
    <t>Prolif</t>
  </si>
  <si>
    <t>Viability</t>
  </si>
  <si>
    <t>Behaviour</t>
  </si>
  <si>
    <t>Y</t>
  </si>
  <si>
    <t>N</t>
  </si>
  <si>
    <t>Enzyme Act</t>
  </si>
  <si>
    <t>Biochemical</t>
  </si>
  <si>
    <t>Membrane</t>
  </si>
  <si>
    <t>Fertility</t>
  </si>
  <si>
    <t>Learning</t>
  </si>
  <si>
    <t>Memory</t>
  </si>
  <si>
    <t>Endocrine</t>
  </si>
  <si>
    <t>Morph/Histo</t>
  </si>
  <si>
    <t>P</t>
  </si>
  <si>
    <t>Develomenta</t>
  </si>
  <si>
    <t>Synergistic</t>
  </si>
  <si>
    <t>Immune system</t>
  </si>
  <si>
    <t>Haemotological</t>
  </si>
  <si>
    <t>T</t>
  </si>
  <si>
    <t>Th</t>
  </si>
  <si>
    <t>Oxi Stress</t>
  </si>
  <si>
    <t>Tumour Growth</t>
  </si>
  <si>
    <t>Cell Signalling</t>
  </si>
  <si>
    <t>Electrophysiol</t>
  </si>
  <si>
    <t>Neurotrans</t>
  </si>
  <si>
    <t>y</t>
  </si>
  <si>
    <t>Nuclear Magnetic Resonance (NMR) Relaxtaion Changes - Increases, Spectrophotometric Changes Opitcal Density Reduction for Peptides, Increase for Water, Bioluminescent Changes Dependent on Exposure Duration, Luciferase Protein Conformation Changes, Biochemical Changes</t>
  </si>
  <si>
    <t>Cardovascular</t>
  </si>
  <si>
    <t>Occular</t>
  </si>
  <si>
    <t>Y/N</t>
  </si>
  <si>
    <t>Hypoalgesic</t>
  </si>
  <si>
    <t>Apoptosis</t>
  </si>
  <si>
    <t>Hepatic</t>
  </si>
  <si>
    <t>Th/T</t>
  </si>
  <si>
    <t>Resonance Effect, Reactive Oxygen Species Inhibition, Biochemical Changes, Modulation Effects (1Hz), Non Linear Effect</t>
  </si>
  <si>
    <t>T/N</t>
  </si>
  <si>
    <t>Proliferation</t>
  </si>
  <si>
    <t>Escherichia coli B</t>
  </si>
  <si>
    <t>Genotoxicity</t>
  </si>
  <si>
    <t>Fertiltiy</t>
  </si>
  <si>
    <t>Immune Function</t>
  </si>
  <si>
    <t>Military</t>
  </si>
  <si>
    <t>Gov Comms</t>
  </si>
  <si>
    <t>Gov Radiation</t>
  </si>
  <si>
    <t>Industry/Telecoms Inst</t>
  </si>
  <si>
    <t>Morphological</t>
  </si>
  <si>
    <t>Metabolic/Enzyme</t>
  </si>
  <si>
    <t>Developmental</t>
  </si>
  <si>
    <t>Synergistic/Combinative</t>
  </si>
  <si>
    <t>Oxidative Stress</t>
  </si>
  <si>
    <t>Cardio/Vascular</t>
  </si>
  <si>
    <t>Brain/Neuronal</t>
  </si>
  <si>
    <t>Neurotransmitters</t>
  </si>
  <si>
    <t>Membrane Permeability, Vesicle Movement, Vesicle Elongation, Vesicle Attraction, Morphological Changes</t>
  </si>
  <si>
    <t>Micronuclei, Gene Expression Changes (STAT3), Apoptosis, Necrosis, Morphological Change(micronuclei)</t>
  </si>
  <si>
    <t>Blepharedema (eye lid), Eye Hemorrhage, Inflammation, Ocular Damage, Corneal Epithelial Damage, Morphological Changes</t>
  </si>
  <si>
    <t>Ocular Damage, Corneal Epithelial Damage, Corneal Stromal Opacification, Morphological Changes</t>
  </si>
  <si>
    <t>Ocular Damage, Corneal Epithelial Damage,Eye Hemorrhage, Blepharedema (eye lid), Morphological Changes</t>
  </si>
  <si>
    <t>Micronuclei Induction, Dose Response Relationship - higher power levels, , Morphological Changes (micronuclei)</t>
  </si>
  <si>
    <t>Chromosome Aberrations, Micronuclei, Chromosomal bridges and Fragments, Genotoxic, Morphological Changes9micronuclei)</t>
  </si>
  <si>
    <t>Biological Effect</t>
  </si>
  <si>
    <t>Rotkovska</t>
  </si>
  <si>
    <t>Brain/Nerve</t>
  </si>
  <si>
    <t>Cell Growth Rate Inhibited, Morphological Changes, Frequency Window, Resonance Effect, Intracellular Hydration (Membrane Effect)</t>
  </si>
  <si>
    <t>Chromosomal Damage, Micronuclei Induction, Reduced number of Colonies. Reduced Cell Viability, Dicentric, Acentric Chromosomes, Genotoxic</t>
  </si>
  <si>
    <t>Gene Expression, Reduced mRNA Accumulation</t>
  </si>
  <si>
    <t>Genome Conformational State (GCS) Changes, Growth Changes, Cooperative Reaction</t>
  </si>
  <si>
    <t>DNA Conformational Changes, Resonance Effects, Window Effect with Power Density, Frequency and Cell Concentration Dependency</t>
  </si>
  <si>
    <t>Frequency Window, Power Window, Protein Synthesis, Athermal Effects, Gene Expression</t>
  </si>
  <si>
    <t xml:space="preserve">Gene Expression, Heat Shock Protein 70 (HSP 70), Clusterin (GLU) </t>
  </si>
  <si>
    <t xml:space="preserve">Increased TNF-a (Immune system and Spleen effects), Gene Expression Changes, Therapeutic, Activation of Natural Killer (NK) Cells inhibited by Cyclophosphamide (CPA) and Anti Cancer Agent </t>
  </si>
  <si>
    <t>Hemotological Effects, Spleen Effects, Biochemical Changes, Tumour Necrosis Factor (TNF) Level Changes, Gene Expression Changes, Tumour Growth Suppresion, Increased Longevitiy, Therapeutic</t>
  </si>
  <si>
    <t>Calcium Efflux, Brain Effects, Biochemical Changes, Altered Eznyme Activity, Reduced Protein Kinase C Activity, Gene Expression Changes, Increased Ornithine Decarboxylase (ODC) Activity, Cellular Signalling, Growth and Development</t>
  </si>
  <si>
    <t>Macrophage-Activating Mediators Released, Thermal Related. Protein Expression Changes relating to Oxidative Cellular Stress, Gene Expression Changes, Metabolism, DNA Damage Protective Enzymes, Increased 3-nitrotyrosine (3-NT), Inflammation, Immune System Effects</t>
  </si>
  <si>
    <t>Cell Morphological Changes, Cbfa1 and Sox9 mRNA Expression, Gene Expression Changes, Cell Proliferation, Cell Differentiation</t>
  </si>
  <si>
    <t>Cellular Stress Response, Activation of P3 MAPK signallying pathway, Increased  Cellular Stress Protein Expression, Gene Expression Changes, Tumour Necrosis Factor(TNF)  Levels Increased, IL-1, IL-6, IL-10, Interferon -Gamma, Inflammatory Cytokine Release, Macrophage Activation</t>
  </si>
  <si>
    <t>Immune System Effects, Changes in Cytokine Levels, Tumour Necrosis Factor (TNF) Levels, Gene Expression Changes</t>
  </si>
  <si>
    <t>Melatonin Level Changes, Biochemical Changes, Malonaldehyde (MDA) Level Changes, Lipid Peroxidation, Creatine Kinase Level Changes, Gene Expression, Changes Blood Count Changes (Leukocytes, Lymphocytes, Neutrophils Platelet Count, Hematological Effects, Metabolic Effects, Endocrine Effects, Fertiltiy</t>
  </si>
  <si>
    <t>Reduced Phagocytic Activity, Immune System Effect, Hemotological Effect, Increased Leukocytes</t>
  </si>
  <si>
    <t>Adaptive Response, Increased Tumour Necrosis Factor, Immune System Response, Altered Protein Levels, Biochemical Changes, Gene Expression Changes</t>
  </si>
  <si>
    <t>Change of Membrane Phase Transition, Reduction of Water Ordering at Membrane Interface</t>
  </si>
  <si>
    <t>Intensity-Dependent and Frequency-Dependent Effects of Microwaves on Cell-Growth Rates</t>
  </si>
  <si>
    <t>Bioekctrochemistry and Bioenergetics,</t>
  </si>
  <si>
    <t>Saccharomyces cereuisiae)</t>
  </si>
  <si>
    <t>Cell Cycle, Cell Growth Effects, Non linear response, Resonance Frequencey</t>
  </si>
  <si>
    <t>Mechanisms of electromagnetic interaction with cellular systems</t>
  </si>
  <si>
    <t>Natur Wissenschaften</t>
  </si>
  <si>
    <t>Cell Growth Effects, Non linear response, Resonance Frequencey</t>
  </si>
  <si>
    <t>Resonant Microwave Effect on Locally Fixed Yeast Microcolonies</t>
  </si>
  <si>
    <t>Zeitschrift für Naturforschung C</t>
  </si>
  <si>
    <t>Cell Cycle, Cell Growth Effects, Resonance Frequencey</t>
  </si>
  <si>
    <t>Resonant Growth-Rate Response of Yeast-Cells Irradiated by Weak Microwaves</t>
  </si>
  <si>
    <t>Physics Letters</t>
  </si>
  <si>
    <t>Resonant-Like Dependence of Yeast Growth-Rate on Microwave-Frequencies</t>
  </si>
  <si>
    <t>The British Journal of Cancer Supplement</t>
  </si>
  <si>
    <t>6 - 34 mW</t>
  </si>
  <si>
    <t>Cell Growth Effects, Resonance Frequencey</t>
  </si>
  <si>
    <t>Features of anti-inflammatory effects of modulated extremely high-frequency electromagnetic radiation</t>
  </si>
  <si>
    <t>700-7000</t>
  </si>
  <si>
    <t>Anti Inflammatory, Frequency Windows, Modulation Effects, Non Linear Responses</t>
  </si>
  <si>
    <t>Genetic Continuity and Metabolic-Regulation as Seen by Effects of Various Microwave and Black Light Frequencies on These Phenomena</t>
  </si>
  <si>
    <t>01/09/2009</t>
  </si>
  <si>
    <t>Annals of the New York Academy of Sciences</t>
  </si>
  <si>
    <t>01/02/1975</t>
  </si>
  <si>
    <t>Escherichia coli K12</t>
  </si>
  <si>
    <t>100000-500000</t>
  </si>
  <si>
    <t>Frequency Window, Resonance Frequrency, Prophage Induction, Intensity Window, Non thermal Mechanism</t>
  </si>
  <si>
    <t>Frequency Windows, Metabolic Effects, Reduced DNA Synthesis, Reduced Protein Synthesis, Reduced Growth</t>
  </si>
  <si>
    <t>Factors Affecting the Induction of Lambda Prophages by Millimeter Microwaves</t>
  </si>
  <si>
    <t>500000 - 1000000</t>
  </si>
  <si>
    <t>Nutrition and in vivo rotational motion: A microwave study</t>
  </si>
  <si>
    <t>BHK Kidney Cell</t>
  </si>
  <si>
    <t>Possible Viral Involvement in Human Mammary-Carcinoma - Microwave and Laser-Raman Study</t>
  </si>
  <si>
    <t>Triangular</t>
  </si>
  <si>
    <t xml:space="preserve">
International Journal of Quantum Chemistry</t>
  </si>
  <si>
    <t>International Journal of Quantum Physics</t>
  </si>
  <si>
    <t>Resonances between 1011 and 1012 Hz in Active Bacterial-Cells as Seen by Laser Raman-Spectroscopy</t>
  </si>
  <si>
    <t>Raman Spectra Changes, Resonance Frequencies, Biochemical Changes</t>
  </si>
  <si>
    <t>Antipruritic effect of millimeter waves in mice: evidence for opioid involvement</t>
  </si>
  <si>
    <t>Pharmacology Letters</t>
  </si>
  <si>
    <t>Swiss Albino - nose</t>
  </si>
  <si>
    <t>Reduced Scratching, Therapeutic</t>
  </si>
  <si>
    <t>Pain relief caused by millimeter waves in mice: results of cold water tail flick tests</t>
  </si>
  <si>
    <t>1500 - 50000</t>
  </si>
  <si>
    <t>Antinociception Therapeutic, Behavioural Changes</t>
  </si>
  <si>
    <t>Electromagnetic millimeter waves increase the duration of anaesthesia caused by ketamine and chloral hydrate in mice</t>
  </si>
  <si>
    <t>BALB/c</t>
  </si>
  <si>
    <t>4.2 - 420</t>
  </si>
  <si>
    <t>Enhances Ketamine Anaesthetic</t>
  </si>
  <si>
    <t>1500 - 150000</t>
  </si>
  <si>
    <t>Ocular</t>
  </si>
  <si>
    <t>Total</t>
  </si>
  <si>
    <t>Total Y=Effect Significant</t>
  </si>
  <si>
    <t>Total N= No Effect</t>
  </si>
  <si>
    <t>Micronuclei, DNA Damage (Tail Movement higher in all exposures)</t>
  </si>
  <si>
    <t>Anxiety, Memory and Learning Impairment (Male mice), Reduced Depression</t>
  </si>
  <si>
    <t>Micronuclei Induction, Chromosome Aberrations, Single Strand DNA Breaks, Histopathological Changes (Testes), Enzyme Activity Changes, Testosterone Level Changes (Endocrine Effects), Testes Weight Change, Blood Lymphocyte DNA Damage, Sperm DNA Damage</t>
  </si>
  <si>
    <t>Morphological Changes (Temporary) and Membrane Changes, Cell Viability</t>
  </si>
  <si>
    <t>10-12 to 30000</t>
  </si>
  <si>
    <t>Transition from Pupa to Adults, Delayed Development, Number of Offspring</t>
  </si>
  <si>
    <t>Growth, Organ Weight  Individual Sensitivities, Tumour Promotion (Synchronised Lewis cells), Increased Food Intake, Increased Activity, Increased Survival Time - Leukaemia [not significant], Reduced Survival for Lewis Cells</t>
  </si>
  <si>
    <t>Synergistic Effect (increased macrophage activity) with Vitamin C. Increased Rectal Temp (&lt;1c). No Signficant change in Macrophage activity with Exposure alone.</t>
  </si>
  <si>
    <t>Gene Expression changes, Increased Protein Levels, Protective Effect, Immune System Effect, Spleen Effect, Thymus Effect</t>
  </si>
  <si>
    <t>Reduced Edema, Reduced Inflammation, Combinative Effects with Diclofenac (Anti Inflammatory), Hypothermia Effect,  Inhibition of Anti Inflammatory Effect with Clemastine (Anti Histamine) Frequency Window, Resonance Frequency, Intensity Window, Linear and Non Linear Responses, Time Windows.</t>
  </si>
  <si>
    <t xml:space="preserve">Protect Immunosuppresion From CPA Cancer Drug, Reduced Inflammation, Body Weight Changes, Leukocyte Count </t>
  </si>
  <si>
    <t>Spleen Cellularity, Thymus Cellularity, Immune System Effects, Humoral Response , Morphological Changes</t>
  </si>
  <si>
    <t>Therapeutic, Restoration of TNF-a Levels, Increased Spleenocyte Proliferation, CD25 Expression,  Increased Interferon gamma (IFN-γ) Levels,  Increased Interleukin-10 Release</t>
  </si>
  <si>
    <t>Therapeutic, Restoration of TNF-a Levels, Increased Interferon gamma (IFN-γ) Levels, Increased Interleukin-10 Release, Increased Gene CD25 Expression. Increased T-Cell Proliferation, Gene Expression Changes, Increased B-Cell Proliferation</t>
  </si>
  <si>
    <t>Hyperthermia, Blood Pressure Changes vs Thermal control, Circulatory System Collapse</t>
  </si>
  <si>
    <t>Altered Gene Expression BMP-4 and BMP-7 - BMPR-IA, BMPR-IB, BMPR-II Kidney Development Effects?</t>
  </si>
  <si>
    <t>Tumour Growth Suppression - Therapeutic, Tumour Promotion</t>
  </si>
  <si>
    <t>Hypoalgesic Action, Increased Response Latency to Pain, Antinociceptive Effect - Therapeutic, Different Sensitivities and individual responses</t>
  </si>
  <si>
    <t>Spermatogenesis Effects, Abnormal Sperm, Sperm Head Defects, Fertility  Effects, Increased Litter Size</t>
  </si>
  <si>
    <t>Thermal Heating Deeper than Penetration Depth, Increased Blood Flow</t>
  </si>
  <si>
    <t>Autonomic Nervous System and Cardiovascular Function (ECG), Skin Conductance, Skin temperature, Respiration Rate, Systolic and Diastolic Blood Pressure</t>
  </si>
  <si>
    <t>Cell Cycle Arrest, Cell Cytoplasm Vacuolization, Morphological Changes, Reduced Cell Viability (High intensity EHF), Cell Proliferation (NS increase at moderate intensity)</t>
  </si>
  <si>
    <t>Cell Viability, Cell Morphological Changes, Increased Number of Vesicles and Mitochondria, Increased Glucose  Consumption, Reduced Lactate Synthesis, Reduced Proliferation (Therapeutic)</t>
  </si>
  <si>
    <t>Protein Levels, Gene Expression, HSP 70 Levels, Glutothione (GSH) Levels), Resazurin Activity Reduction (Cellular Activity)</t>
  </si>
  <si>
    <t>DNA Breaks - Suggested to be Thermal Induced</t>
  </si>
  <si>
    <t>Gap Junction Intercellular Communication, Inhibit TPA Gap Junction Intercellular Communication Suppression</t>
  </si>
  <si>
    <t>Free Radicals, Lipid Peroxidation, Membrane Fluidity Changes, Viability (Increase or No change)</t>
  </si>
  <si>
    <t>Reduced Cell Proliferation (Tumour Cells), Increased Proliferation (Healthy Cells), Membrane Morphological Changes, Tumour Suppression</t>
  </si>
  <si>
    <t>Viability, Metabolic Activity, Proliferation</t>
  </si>
  <si>
    <t>Membrane Permeability, Protein Conformational Change</t>
  </si>
  <si>
    <t>Chromosome Aberrations, Protective Effect (Radio Protective) against y-radiation, Synergistic Effect y-Radiation, High Cell Mortality, High Rate of Cell Lysis, Low Number of Metaphases</t>
  </si>
  <si>
    <t>Reduced Enzyme Activity, Antibody - Antigen Interaction, Instability of Antigen-Antibody Complexes</t>
  </si>
  <si>
    <t>Cell Division and  Growth Effects, Growth Stimulatory Effect (30 minute Exposure), Inhibatory Effect (24 Hour exposure)</t>
  </si>
  <si>
    <t>Alkaline Phosphatase Activity, Luciferase Activity,  ER protein folding and secretion, ER-stress sensor, BiP/GRP78 Levels, Gene Expression BiP, HSP-70 Levels</t>
  </si>
  <si>
    <t>Carrier Frequency - No Effect, Frequency Resonances with Modulation, Neuron Spike Frequency Changes</t>
  </si>
  <si>
    <t>Cell Morphology, Proliferation, Gene Expression Changes, Cell Viability, Apoptosis, Connexin 43 Epression, HSP-70</t>
  </si>
  <si>
    <t xml:space="preserve">Reactive Oxygen Species Production (unprimed), ROS production (fMLP Primed) </t>
  </si>
  <si>
    <t>10-17 - 10000</t>
  </si>
  <si>
    <t>Heat Shock Protein 70 Levels (HSP 70), Gene Expression Changes, RANTES Chemokine Secretion,  IFN-gamma-inducible protein 10 (IP-10) Levels, Gap Junctional Inter Cellular Communication, Cell Viability (Low Power), Cell Viability (High Power)</t>
  </si>
  <si>
    <t>Proliferation, Chemataxis, Interleukin-1beta (Il-1b)  Levels, Gene Expression Changes, Adhesion</t>
  </si>
  <si>
    <t>Resonance Effects, Growth Rate, Absorbance, Transformation Efficiency</t>
  </si>
  <si>
    <t>Membrane Pressure, Cell Membrane Morphology</t>
  </si>
  <si>
    <t>DNA Conformational Changes, DNA Repair Suppression, Combinative Effects - X-Ray DNA GCS Damage Repair Inhibition, Resonance Effects</t>
  </si>
  <si>
    <t xml:space="preserve">10-16 - 10-6 </t>
  </si>
  <si>
    <t>Immunopotentiating Activity, Activation of Nuclear Factor kappa B (NF-kB), MAPK p38 signalling pathway, TLR4 pathway of Splenic Lymphocytes, p65 activation, Inhibitor of Toluene effects, HSP72 and 90 Increases, Gene Expression Changes Cellular Stress, Increased Citokine Release  IL - 6, IL,-10, IL - 17, TNF-a, IFN-y, Reduced  IL 1</t>
  </si>
  <si>
    <t>Modulation Effects, Locomotor Effects, Behaviorual Changes, Reduced Dopamine Levels, Glutomate Levels, Anxiety, Spatial Memory Performance</t>
  </si>
  <si>
    <t>Transient Cell Membrane Permeability, Cell Morphology and Viability, Increased Cell Proliferation, Increased Protein Concentration, Reduced Lactate Dehydrogenase (LDH) Release, Gene Expression Changes, Metabolic Activity</t>
  </si>
  <si>
    <t>Increased Dopamine Metabolism, Dopamine Levels, Dopamine Transporter (DAT) expression, Gene Expression Changes, 3,4-dihydroxyphenylacetic acid (DOPAC) Levels, Biochemical Changes</t>
  </si>
  <si>
    <t>Micronuclei Induction (HCE-T), Micronuclei Induction (SRA01/04), DNA Strand Breaks, Heat Shock Protein 27 (HCE-T), 70, 90 (HCE-T) Expression, Gene Expression</t>
  </si>
  <si>
    <t>10-16 to 1000</t>
  </si>
  <si>
    <t>DNA Conformational Changes, Resonance Effects, Left and Right Circuluar Polarisation Differences, X-Ray DNA GCS Damage Repair Inhibition</t>
  </si>
  <si>
    <t xml:space="preserve">Immune System Effects, Changes in Cytokine Levels, Tumour Necrosis Factor (TNF) Levels, Gene Expression Changes, T- Cell Proliferation, Therapeutic,Immune System Activation </t>
  </si>
  <si>
    <t>Immune System Effects, Changes in Cytokine Levels, Tumour Necrosis Factor (TNF) Levels, T- Cell Proliferation, Therapeutic , Immune system Activation</t>
  </si>
  <si>
    <t>Modulation Effect, Immune System Stimulation, Suppression, IgG and IgM, Altered Protein Levels, Biochemical Changes, Gene Expression Changes</t>
  </si>
  <si>
    <t>Increased Cell Membrane Permeability, Electroporation, No impact on Cell Viability. Non Thermal</t>
  </si>
  <si>
    <t>Altered Gene Expression, HSP70, HSP90, HSP40, Reduced Weight</t>
  </si>
  <si>
    <t>Micronuclei Induction, Single Strand DNA Breaks, Genotoxicity, Aneuploidy; GammaH2AX Foci, Gene Expression (BCL2) - Associated with Apoptosis, Morphological Changes, Skin DNA Damage</t>
  </si>
  <si>
    <t>1x10-17 - 30000</t>
  </si>
  <si>
    <t>Resonance Effect of MillimeterWaves in the Power Range From 10-19 to 3x10-3 W/cm2 on Escherichia coli Cells at Different Concentrations</t>
  </si>
  <si>
    <t xml:space="preserve">10-18 to 30000 </t>
  </si>
  <si>
    <t>DNA Conformational Changes, X-Ray DNA GCS Damage Repair Inhibition, Frequency and Power Density Window Effects, Resonance Effects</t>
  </si>
  <si>
    <t>Cell Cycle Effects, DNA Strand Breaks, Double Strand Breaks,  Micronuclei Induction, Chromosome Non-Disjunction, Telomere Length, RNA Expression, Utrastructure Changes, Mitochondria Damage, PARP1 Cleavage (Apoptosis), HSP70 Expression, HSP 90 Expression, BAX Expression, NF-kB Levels, ERK Levels, HSP 60 Expression, HSP 25/27 Expression, Gene Expression</t>
  </si>
  <si>
    <t>Radioprotective Effect (Pulsed), Synergistic.Combinative Effect (CW), Reactive Oxygen Species (Pulsed), Adaptive Response</t>
  </si>
  <si>
    <t>Micronuclei Induction, DNA Single Strand and Double Strand Breaks, Cell Proliferation, DNA Damage (HaCaT - 8 Hour exposure showed a non significant increase DNA Damage compared to sham and control)</t>
  </si>
  <si>
    <t>Micronuclei Induction, DNA Strand Breaks, HSP 27, 70 and 90  Expression, Gene Expression</t>
  </si>
  <si>
    <t>Increased Colicin-Synthesizing Cells, Frequency Windows, Increased Colicin Synthesis, Intensity Window, Gene Expression</t>
  </si>
  <si>
    <t>Anti Proliferative Effects (Therapeutic), Cell Morphological Changes, Ultrastructural Changes, Increased Number of Vesicles, Chromatin Condensation, Mitochondria Size and Morphology Changes, Membrane Surface Microvilli Reduction</t>
  </si>
  <si>
    <t>Anti Proliferative Effects (Therapeutic), Cell Morphological Changes, Frequency Windows</t>
  </si>
  <si>
    <t>Frequency Windows, Cell Viability, Combinative/Synergistic Effect with UV (Chromosome Alterations, Gene Conversions, Gene Cross Overs)</t>
  </si>
  <si>
    <t>Cell Viability (UV followed by EMF), Cell Viability (EMF followed by UV), Protective Effect (after UV exposure)</t>
  </si>
  <si>
    <t>Reduced Growth Rate, Viability, Synergistic/Combinative Effect with Ceftazidime (Antibiotic), Ion Transport Across Cell  Membrane, Membrane Effects, Anti microbial effects, Reduced Colony Forming</t>
  </si>
  <si>
    <t xml:space="preserve"> Reduced Growth Rate, Frequency Window, Increased Lag Phase Duration  (Cell Cycle Effects), Reduced Colony forming, Cell Structural and Size changes, pH Level Changes, Biochemical Changes, Redox Potential Changes, Surface Tension Changes, Cytoplasm Vacuolization, Membrane Permeability</t>
  </si>
  <si>
    <t>K and H+ Ion Flux Changes, Membrane Ion Transport Effects, Membrane Effects, Reduced ATPase Activity, Reduced Growth, Increased Lag Phase Duration (Cell Cycle Effects), Combinative Effect with Antibiotics</t>
  </si>
  <si>
    <t>Reduced Cell Growth, Metabolic Effect (implied - not tested directly), Cell Viability</t>
  </si>
  <si>
    <t xml:space="preserve">Growth Effects, Frequency Windows, Metabolic Effects, Protein Synthesis Effects, Gene Expression, Amino Acid Uptake, Cell Viability </t>
  </si>
  <si>
    <t>Cell Proliferation, Cell Viability (A172), Cell Activity (A172)</t>
  </si>
  <si>
    <t>Gene Expression (Protein Levels), Genome Conformation State (GCS) Changes.  X-Ray DNA GCS Damage Repair Inhibition, Biochemical Changes, Polarisation Effects</t>
  </si>
  <si>
    <t>Absorbance Spectra Changes, Frequency Window, Water Absorbance</t>
  </si>
  <si>
    <t>Increased Cell Viability (HaCaT), Reduced Cell Viability (U251), Gene Expression, Luciferase activity, HSP70 Expresison (U251), Increased HSP70 Expression (HaCaT), Decreased Immunoglobulin Heavy-Chain Binding Protein (BiP) (HaCaT).</t>
  </si>
  <si>
    <t>Neuron Spike Amplitude and Spike Interval, Impulse Train Variance</t>
  </si>
  <si>
    <t>Neuron Spike Amplitude and Spike Interval, Impulse Train Variance, Nerve Impulse Frequency</t>
  </si>
  <si>
    <t xml:space="preserve">Frequency Window, Nerve Action Potential (spike) Amplitude, Nerve Conduction </t>
  </si>
  <si>
    <t>Non Thermal, Non Linear Effect, Nerve Action Potential, Intensity Window?</t>
  </si>
  <si>
    <t>Action Potential Amplitude Changes, Plasma Membrane Permeability, Membrane Resting Potential Changes, Action Potential Latency, Dose Response, (Possible Therapeutic use to control neuronal excitability)</t>
  </si>
  <si>
    <t>Neuron Firing Inhibiton Effect (Possible Therapeutic use to control neuronal excitability)</t>
  </si>
  <si>
    <t>Membrane Resting Potential Changes, Action Potential Narrowing, Neuron Firing Inhibiton Effect (Possible Therapeutic use to control neuronal excitability)</t>
  </si>
  <si>
    <t>DNA Damage Protective Effect against X-Ray-Radiation, Weak Combinative Effect with EMF, DNA Damage (Pulsed), Protective Effect against Oxidative Damage from H202, Protective Effect against Methanesulfonate</t>
  </si>
  <si>
    <t>Vesicle Size, Osmotic Pressure induced Vesicle Shrinkage Inhibited, Reduce permeability to Water, Ostwald Ripening Inhibition, Membrane Structural Changes, Morphological Changes</t>
  </si>
  <si>
    <t>Reduced Sperm Viability, Sperm Motility (Normozoospermia), Cell Membrane Permeability, Sperm Motility (asthenozoospermia), Apoptosis, Fragmented DNA</t>
  </si>
  <si>
    <t>Reduced Tumour Growth, Muscle/Thymus Hepatic Effects - Fatty Acid Profile Change, Monostaurated Fatty Acid Level Change, Polunsaturated Fatty Acid Level Change, Saturated Fatty Acid Level Change</t>
  </si>
  <si>
    <t>Mortality Changes, Thymus Weight Change, Total Fatty Acid Content, Adaptive Response, X-Ray damage protection, Combinative Effect</t>
  </si>
  <si>
    <t>Increased Spleen Mass, Increased Thymus Mass, Reduced Adrenal Gland Mass, slightly Increased Erythocyte Count, Haemoglobin Concentration, Reduced Leukocyte Count, Decreased % of Granulocytes, Body Mass Changes, Increased Number of progenitors of granulocytes and macrophages (GM-CFC), Skin and Cornea damage, Decreased DNA synthesis</t>
  </si>
  <si>
    <t>Power Windows, Ultrastructure Changes (41.8 GHz - thermal levels), Ultrastructure Changes (74 GHz - thermal levels), Ultrastructure Changes - Temperature Controlled exposure</t>
  </si>
  <si>
    <t>ATP Concentration Changes, Gene Expression, Synergistic effect with 2-deoxyGlucose - Gene Expression (Related to cytokine and transcription factor modifications)</t>
  </si>
  <si>
    <t>Micronuclei Induction (Amplitude Modulated), Micronuclei Induction (CW), Morphological Changes (micronuclei)</t>
  </si>
  <si>
    <t>Micronuclei Induction, Double Strand DNA Breaks (GammaH2AX Foci), Altered Gene Expression, Cell Cycle Effects, Aneuploidy, Ultrastructure Changes, Telomere Length Changes, HSP70 Expression, HSP60 Expression, HSP25 Expression, ERK1 Expression, ERK2 Expression, NF-kB Expression, AKT Expression</t>
  </si>
  <si>
    <t>Micronuclei Induction, Cell Kinetics</t>
  </si>
  <si>
    <t>Reduced Tumourgenicity, Resonance Effect, Reduced Viability, Raman Spectra Changes</t>
  </si>
  <si>
    <t>Reduced Tumourgenicity, Resonance Frequencies, Reduced Viability, Raman Spectra Changes, Biochemical Changes</t>
  </si>
  <si>
    <t>Total Y=Effect Significant AND non-thermal</t>
  </si>
  <si>
    <t>Total N= No Effect AND non-thermal</t>
  </si>
  <si>
    <t>Electrophysiological</t>
  </si>
  <si>
    <t>Cell membrane</t>
  </si>
  <si>
    <t>Cell proliferation</t>
  </si>
  <si>
    <t>Gene expression</t>
  </si>
  <si>
    <t>Immune function</t>
  </si>
  <si>
    <t>Oxidative stress</t>
  </si>
  <si>
    <t>Cell viability</t>
  </si>
  <si>
    <t>No signficant effects</t>
  </si>
  <si>
    <t>Significant effects</t>
  </si>
  <si>
    <t>MainAuthors</t>
  </si>
  <si>
    <t>Freq_Cat</t>
  </si>
  <si>
    <t>Exposure::SignalGen</t>
  </si>
  <si>
    <t>Exposure::WaveType</t>
  </si>
  <si>
    <t>Type of Study</t>
  </si>
  <si>
    <t>Exposure Assessment</t>
  </si>
  <si>
    <t>Risk/P-Value</t>
  </si>
  <si>
    <t>Study Size</t>
  </si>
  <si>
    <t>Endpoints</t>
  </si>
  <si>
    <t>Population</t>
  </si>
  <si>
    <t>Funding</t>
  </si>
  <si>
    <t>Pregnancy Outcomes After Paternal Radiofrequency Field Exposure Aboard Fast Patrol Boats</t>
  </si>
  <si>
    <t>Baste</t>
  </si>
  <si>
    <t xml:space="preserve">Journal of Occupational and Environmental Medicine </t>
  </si>
  <si>
    <t>VHF to SHF (30 MHz - 60 GHz) workers</t>
  </si>
  <si>
    <t>Radar/Comms RF</t>
  </si>
  <si>
    <t>Retrospective Cohort</t>
  </si>
  <si>
    <t>Actual measurements and Job matrix</t>
  </si>
  <si>
    <t>Paternal Mortality
Acute RR 2.87 (1.25-6.59)
Long RR 0.97 (0.69-1.37)
Preclampsia
Acute RR 6.07 (1.77–20.8)
Long RR 0.94 0.68–1.31</t>
  </si>
  <si>
    <t>28,337 servicemen</t>
  </si>
  <si>
    <t>Pregnancy Outcomes (Perinatal Mortality, Preclampsia</t>
  </si>
  <si>
    <t>Military Personnel Exposure</t>
  </si>
  <si>
    <t>Ministery of Defence (Military)</t>
  </si>
  <si>
    <t>http://www.ncbi.nlm.nih.gov/pubmed/22354128</t>
  </si>
  <si>
    <t>Low pregnancy in the highest exposure group makes it difficult to establish whether a dose response relation ship wxists between exposures and pregnancy outcomes. Preclampsia was to be significantly higher in the highest acute exposure group RR 6.07 (1.77–20.8) while Perinatal Mortality RR was highest in the medium acute exposure group RR 2.87 (1.25–6.59). An increased RR was found of perinatal mortality and pregnancies complicated by preeclampsia after paternal work aboard FPBs during an acute period comparedwith service aboard other vessels.  None of the perinatal deaths resulted from preeclamptic pregnancies. Preeclampsia is a serious placenta disorder, affecting both mother and child</t>
  </si>
  <si>
    <t>Radiofrequency electromagnetic fields; male infertility and sex ratio of offspring</t>
  </si>
  <si>
    <t>European Journal of Epidemiology</t>
  </si>
  <si>
    <t>ELF to SHF (3 Hz - 60 GHz) workers</t>
  </si>
  <si>
    <t>Cross Sectional</t>
  </si>
  <si>
    <t>Questionnaire/Self Reported</t>
  </si>
  <si>
    <t>OR 1.91 (1.19 - 3.07) for the 30-39 year olds</t>
  </si>
  <si>
    <t>10,497 men</t>
  </si>
  <si>
    <t>Infetility, Male/Female birth ratio</t>
  </si>
  <si>
    <t>Norwegian Navy (Military)</t>
  </si>
  <si>
    <t>http://link.springer.com/article/10.1007%2Fs10654-008-9236-4</t>
  </si>
  <si>
    <t>Exposure to other RF equipment in the highest group were also showing an OR for Infertility. There was also an indication of a dose response with higher exposures showing higher % of infertility</t>
  </si>
  <si>
    <t>Testicular cancer and electromagnetic fields (EMF) in the workplace: results of a population-based case-control study in Germany</t>
  </si>
  <si>
    <t>Baumgardt</t>
  </si>
  <si>
    <t>Cancer Causes and Control</t>
  </si>
  <si>
    <t>Various EMR sources including Radar</t>
  </si>
  <si>
    <t>Case Control</t>
  </si>
  <si>
    <t>Questionnaire/Self Reported with Expert Assessment</t>
  </si>
  <si>
    <t>OR 1.0 (0.60 - 1.75)</t>
  </si>
  <si>
    <t>269 Cases/797 Controls Over all
Radar 22 Cases/58 Controls</t>
  </si>
  <si>
    <t>Testicular Cancer</t>
  </si>
  <si>
    <t>Occupational Exposure to Radar</t>
  </si>
  <si>
    <t>Government</t>
  </si>
  <si>
    <t>http://www.ncbi.nlm.nih.gov/pubmed/12588085</t>
  </si>
  <si>
    <t>Funded by Federal Ministry for Education and Research. Some of the occupations identified as potential exposed to radar have been missclassified. See comment in KK paper for this study. Population size for radar control/exposed was very small 58 controls and 22 exposed - low statistical power)</t>
  </si>
  <si>
    <t>Biological effects and health risks of electromagnetic fields at levels classified by ICNIRP and admissible among occupationally exposed workers: a study of the Nofer Institute of Occupational Medicine, Lodz</t>
  </si>
  <si>
    <t>Bortkiewicz</t>
  </si>
  <si>
    <t>Polish/English Abstract</t>
  </si>
  <si>
    <t>Medycyna pracy (Occupational Medicine)</t>
  </si>
  <si>
    <t>Various EMR sources including mobile phone towers, broadcast anttennas</t>
  </si>
  <si>
    <t>Circulatory system, blood pressure and neurovegetative regulation</t>
  </si>
  <si>
    <t>Occupational Exposure</t>
  </si>
  <si>
    <t>Unknown</t>
  </si>
  <si>
    <t>http://www.ncbi.nlm.nih.gov/pubmed/14669585</t>
  </si>
  <si>
    <t>Explicitily mentions ICNIRP</t>
  </si>
  <si>
    <t>Non-Hodgkin's lymphomas and occupation in Sweden</t>
  </si>
  <si>
    <t xml:space="preserve">Cano </t>
  </si>
  <si>
    <t>International Archives of Occupational and Environmental Health</t>
  </si>
  <si>
    <t>UHF - SHF  (300 MHz- 60 GHz) studies</t>
  </si>
  <si>
    <t>Radio transmiters</t>
  </si>
  <si>
    <t xml:space="preserve">Prospective Cohort </t>
  </si>
  <si>
    <t>Census data and Job Role</t>
  </si>
  <si>
    <t>Radio Operators RR 2.32 (0.75 - 7.19)
_x001E_Ships Pilots (Potential Radar) RR 1.84 (0.59-5.72)</t>
  </si>
  <si>
    <t>1,779,646 men and 1,101,669 Women</t>
  </si>
  <si>
    <t>non-Hodgkin's lymphoma</t>
  </si>
  <si>
    <t>http://www.ncbi.nlm.nih.gov/pubmed/11563608</t>
  </si>
  <si>
    <t>A relative risk of 1.20 and statistically significant results were found for Telecommunications traffic officers and telegraph and radio operators. The risk excess was confirmed  in men with the same occupation in both Census. The risk is explained by EMF exposure in the author's opinion.</t>
  </si>
  <si>
    <t>Parental occupational exposures to electromagnetic fields and radiation and the incidence of neuroblastoma in offspring</t>
  </si>
  <si>
    <t>De Roos</t>
  </si>
  <si>
    <t>ELF to SHF (3 Hz - 60 GHz)  Ecological</t>
  </si>
  <si>
    <t>Radar OR 2.2 (0.6–8.3)
RF Transmitters &lt; 7W OR 2.1 (0.9–5.2)
RF Transmitters &gt; 7W OR 0.9 (0.3–2.4)</t>
  </si>
  <si>
    <t>1,040 mothers (537 case mothers, 503 control mothers) and 707 fathers (405 case fathers, 302 control fathers)
 538 Cases (Children)
Radar 9 Cases and 3 Controls
RF Transmitters 20 Cases and 7 Controls</t>
  </si>
  <si>
    <t>Neuroblastoma</t>
  </si>
  <si>
    <t>Perantal Exposures -&gt; Offspring</t>
  </si>
  <si>
    <t>Government (NIH)  and Childrens Cancer Group</t>
  </si>
  <si>
    <t>http://www.ncbi.nlm.nih.gov/pubmed/11505168</t>
  </si>
  <si>
    <t>All-cause mortality among Belgian military radar operators: a 40- year controlled longitudinal study</t>
  </si>
  <si>
    <t>Degrave</t>
  </si>
  <si>
    <t>Radar and Radio Communications</t>
  </si>
  <si>
    <t>Job Role</t>
  </si>
  <si>
    <t>SMR  1.05 (95% CI: 0.95–1.16) Professionals
SMR 0.80 (95% CI: 0.75–0.85) Conscripts</t>
  </si>
  <si>
    <t>27,671 militaries in the radar
group and 16,128 militaries in the control group</t>
  </si>
  <si>
    <t>Mortality Difference</t>
  </si>
  <si>
    <t>Military Research</t>
  </si>
  <si>
    <t>http://link.springer.com/article/10.1007%2Fs10654-005-7922-z</t>
  </si>
  <si>
    <t>Care needs to be taken when interpriting this one. Confirm they are looking at whether there was a mortality difference between soldiers who worked in different time periods. Were the controls not exposed to RF fields? It is interesting to note there was significant reduction in mortaility of the conscript exposed (1 year of service) compared to their controls.</t>
  </si>
  <si>
    <t>Causes of death among Belgian professional military radar operators: a 37-year retrospective cohort study</t>
  </si>
  <si>
    <t>International Journal of Cancer</t>
  </si>
  <si>
    <t>Job Role/Modelling</t>
  </si>
  <si>
    <t>RR 1.04; (95% CI: 0.96–1.14) all causes of death
RR 3.51 (1.19–10.33) Symptoms, ill defined conditions
RR 2.71 (0.42–17.49) Eye, brain and nervous system
RR 7.22 (1.09–47.91) Lymphatic and hematopoietic tissue
RR 1.23 (1.03–1.47) Neoplasm</t>
  </si>
  <si>
    <t>4,417service men in Radar units and 2,932 service men controls</t>
  </si>
  <si>
    <r>
      <rPr>
        <b/>
        <sz val="11"/>
        <color theme="5" tint="-0.249977111117893"/>
        <rFont val="Calibri"/>
        <family val="2"/>
        <scheme val="minor"/>
      </rPr>
      <t>Neoplasms</t>
    </r>
    <r>
      <rPr>
        <sz val="11"/>
        <color rgb="FFFF0000"/>
        <rFont val="Calibri"/>
        <family val="2"/>
        <scheme val="minor"/>
      </rPr>
      <t>, Hemolymphatic Cancers,</t>
    </r>
    <r>
      <rPr>
        <sz val="11"/>
        <color theme="1"/>
        <rFont val="Calibri"/>
        <family val="2"/>
        <scheme val="minor"/>
      </rPr>
      <t xml:space="preserve"> </t>
    </r>
    <r>
      <rPr>
        <sz val="11"/>
        <color rgb="FFFF0000"/>
        <rFont val="Calibri"/>
        <family val="2"/>
        <scheme val="minor"/>
      </rPr>
      <t>Subjective Symptoms (ill defined conditions)</t>
    </r>
  </si>
  <si>
    <t>https://www.researchgate.net/publication/23499262_Causes_of_death_among_Belgian_professional_military_radar_operators_A_37-year_retrospective_cohort_study</t>
  </si>
  <si>
    <t>A cross-sectional study on non-ionizing radiation to male fertility</t>
  </si>
  <si>
    <t>Ding</t>
  </si>
  <si>
    <t>Chinese/English Abstract</t>
  </si>
  <si>
    <t>Zhonghua Liu Xing Bing Xue Za Zhi</t>
  </si>
  <si>
    <t>P&lt;0.01</t>
  </si>
  <si>
    <t>Sperm Effects</t>
  </si>
  <si>
    <t>Occupation Exposure to Radar</t>
  </si>
  <si>
    <t>http://www.ncbi.nlm.nih.gov/pubmed/15061945</t>
  </si>
  <si>
    <t>Assessment of cytogenetic damage and oxidative stress in personnel occupationally exposed to the pulsed microwave radiation of marine radar equipment</t>
  </si>
  <si>
    <t xml:space="preserve">Garaj-Vrhovac </t>
  </si>
  <si>
    <t>International Journal of Hygiene andEnvironmental Health</t>
  </si>
  <si>
    <t>SHF (3 GHz - 60 GHz) studies</t>
  </si>
  <si>
    <t>Cohort Retrospective</t>
  </si>
  <si>
    <t>Expert Measurements</t>
  </si>
  <si>
    <t>Micronuclei  and DNA Strand Breaks (P&lt;0.05)</t>
  </si>
  <si>
    <t>29 Exposed Subjects and 29 Controls</t>
  </si>
  <si>
    <t>DNA Damage, ROS</t>
  </si>
  <si>
    <t>http://www.sciencedirect.com/science/article/pii/S1438463910001069</t>
  </si>
  <si>
    <t>Cancer in Korean war navy technicians: mortality survey after 40 years</t>
  </si>
  <si>
    <t>Groves</t>
  </si>
  <si>
    <t>American Journal of Epidemiology</t>
  </si>
  <si>
    <t>SMR AllCauses 0.69 (0.67 - 0.71)
SMR All Cancers 0.73 (0.69 - 0.77)
Leukemia RR 1.48 (1.01 - 2.17)
Nonlymphocytic leukemia RR 1.82 (1.05, 3.14)
Acute nonlymphocytic leukemia RR 1.87 (0.98 - 3.58)
Aviation electronic technicians
ALl Leukaemias RR 2.6 (1.53, 4.43)
AML RR 3.85  (1.50, 9.84)
 Testicular cancer RR 1.3 (0.35, 4.89)</t>
  </si>
  <si>
    <t>40,581 Navy veterans</t>
  </si>
  <si>
    <r>
      <rPr>
        <sz val="11"/>
        <color rgb="FF00B050"/>
        <rFont val="Calibri"/>
        <family val="2"/>
        <scheme val="minor"/>
      </rPr>
      <t>Lung Cancer, Brain Cancer,</t>
    </r>
    <r>
      <rPr>
        <b/>
        <sz val="11"/>
        <color theme="5" tint="-0.249977111117893"/>
        <rFont val="Calibri"/>
        <family val="2"/>
        <scheme val="minor"/>
      </rPr>
      <t xml:space="preserve"> Testicular Cancer</t>
    </r>
    <r>
      <rPr>
        <sz val="11"/>
        <color theme="1"/>
        <rFont val="Calibri"/>
        <family val="2"/>
        <scheme val="minor"/>
      </rPr>
      <t xml:space="preserve">, </t>
    </r>
    <r>
      <rPr>
        <sz val="11"/>
        <color rgb="FFFF0000"/>
        <rFont val="Calibri"/>
        <family val="2"/>
        <scheme val="minor"/>
      </rPr>
      <t>Non-lymphocytic leukemia</t>
    </r>
  </si>
  <si>
    <t>https://academic.oup.com/aje/article/155/9/810/58192/Cancer-in-Korean-War-Navy-Technicians-Mortality?searchresult=1</t>
  </si>
  <si>
    <t>Would love to know who funded this. Note there could be cases of missclasification of exposure by job role, which can create an incorrect picture (underestimation of risk). Non exposed controls would have been proved a more clearer picture</t>
  </si>
  <si>
    <t>Comparison of chromosome aberrations in peripheral blood lymphocytes from people occupationally exposed to ionizing and radiofrequency radiation</t>
  </si>
  <si>
    <t>Lalic</t>
  </si>
  <si>
    <t>Acta Medica Okayama</t>
  </si>
  <si>
    <t>Radio Transmitter Mast</t>
  </si>
  <si>
    <t>Questionnaire/Self Reported and Job Role with exposure measurements</t>
  </si>
  <si>
    <t>Chromosome Aberrations p&lt;0.001</t>
  </si>
  <si>
    <t>20 NIR Exposed, 25 IR Exposed (Control information taken from other papers)</t>
  </si>
  <si>
    <t>Chromosomal Aberrations</t>
  </si>
  <si>
    <t>Occupational Exposures</t>
  </si>
  <si>
    <t>http://www.lib.okayama-u.ac.jp/www/acta/pdf/55_2_117.pdf</t>
  </si>
  <si>
    <t>Evaluation of radiation damage to the sperm DNA of radar operators</t>
  </si>
  <si>
    <t>Liu</t>
  </si>
  <si>
    <t xml:space="preserve"> Zhonghua Nan Ke Xue</t>
  </si>
  <si>
    <t>http://www.ncbi.nlm.nih.gov/pubmed/14628594</t>
  </si>
  <si>
    <t>Cytogenetic investigation of subjects professionally exposed to radiofrequency radiation</t>
  </si>
  <si>
    <t>Maes</t>
  </si>
  <si>
    <t>Mutagenesis</t>
  </si>
  <si>
    <t>Mixture Pulsed &amp; Continous</t>
  </si>
  <si>
    <t>Chromatid Breaks showed a trend Exposed %1.93 and %1.82 for the exposed field engineers compared to 1.16 for Controls</t>
  </si>
  <si>
    <t>49 Exposed and 25 Controls</t>
  </si>
  <si>
    <r>
      <t xml:space="preserve">DNA Breaks, Sister Chromatid Exchange (SCE), Chromosome Aberrations (Chromosome Breaks, </t>
    </r>
    <r>
      <rPr>
        <b/>
        <sz val="11"/>
        <color theme="5" tint="-0.249977111117893"/>
        <rFont val="Calibri"/>
        <family val="2"/>
        <scheme val="minor"/>
      </rPr>
      <t>Chromatid Breaks</t>
    </r>
    <r>
      <rPr>
        <sz val="11"/>
        <color theme="1"/>
        <rFont val="Calibri"/>
        <family val="2"/>
        <scheme val="minor"/>
      </rPr>
      <t>)</t>
    </r>
  </si>
  <si>
    <t>Occupation Exposure to Radio Masts</t>
  </si>
  <si>
    <t>http://mutage.oxfordjournals.org/content/21/2/139.long</t>
  </si>
  <si>
    <t>Controls were people who maybe exposed to RF from microwaves and cordless phones. One could also assume mobile phones too. Really a comparison of higher exposed to lower exposed. Results were pooled so it is not possible to see if it was contaminated.</t>
  </si>
  <si>
    <t>Mutagenic Potential of Radio Frequency Electromagnetic Fields</t>
  </si>
  <si>
    <t>Magdy</t>
  </si>
  <si>
    <t>Online Journal of Biological Sciences</t>
  </si>
  <si>
    <t>Radio Frequency</t>
  </si>
  <si>
    <t xml:space="preserve">Cohort Retrospective </t>
  </si>
  <si>
    <t>Questionnaire/Self Reported and Exposure Assessment</t>
  </si>
  <si>
    <t>Chromosome Structural Aberrations Engineers 2.85%, Air Traffic controllers 2.42% and Controls 0.40% (P &lt; 0.01)</t>
  </si>
  <si>
    <t>50 Exposed and 10 Controls</t>
  </si>
  <si>
    <r>
      <rPr>
        <sz val="11"/>
        <color rgb="FFFF0000"/>
        <rFont val="Calibri"/>
        <family val="2"/>
        <scheme val="minor"/>
      </rPr>
      <t>Chromosomal Aberrations</t>
    </r>
    <r>
      <rPr>
        <sz val="11"/>
        <color theme="1"/>
        <rFont val="Calibri"/>
        <family val="2"/>
        <scheme val="minor"/>
      </rPr>
      <t>,</t>
    </r>
    <r>
      <rPr>
        <b/>
        <sz val="11"/>
        <color theme="5" tint="-0.249977111117893"/>
        <rFont val="Calibri"/>
        <family val="2"/>
        <scheme val="minor"/>
      </rPr>
      <t xml:space="preserve"> SCE</t>
    </r>
    <r>
      <rPr>
        <sz val="11"/>
        <color theme="1"/>
        <rFont val="Calibri"/>
        <family val="2"/>
        <scheme val="minor"/>
      </rPr>
      <t xml:space="preserve">, </t>
    </r>
    <r>
      <rPr>
        <sz val="11"/>
        <color rgb="FFFF0000"/>
        <rFont val="Calibri"/>
        <family val="2"/>
        <scheme val="minor"/>
      </rPr>
      <t>Mitotic Activity,</t>
    </r>
    <r>
      <rPr>
        <sz val="11"/>
        <color theme="1"/>
        <rFont val="Calibri"/>
        <family val="2"/>
        <scheme val="minor"/>
      </rPr>
      <t xml:space="preserve"> Cell Kinetics</t>
    </r>
  </si>
  <si>
    <t>Occupation Exposure to RF (airport)</t>
  </si>
  <si>
    <t>https://www.researchgate.net/publication/46030221_Mutagenic_Potential_of_Radio_Frequency_Electromagnetic_Fields</t>
  </si>
  <si>
    <t>A higher risk of congenital anomalies in the offspring of personnel who served aboard a Norwegian missile torpedo boat</t>
  </si>
  <si>
    <t>Mageroy</t>
  </si>
  <si>
    <t>Occupational Environmental Medicine</t>
  </si>
  <si>
    <t>Questionnaire/Self Reported and Exposure Assessment of Ship</t>
  </si>
  <si>
    <t>(PR = Prevalence Rate)
Congenital Defects PR 4.0 (1.9 to 8.6)
Still Born PR 4.1 (1.7 to 9.9)</t>
  </si>
  <si>
    <t>2265 Respondents (1438 with Children, 3100 children whose birth year was provided)</t>
  </si>
  <si>
    <t>Birth Defects, Still Born</t>
  </si>
  <si>
    <t>http://www.ncbi.nlm.nih.gov/pubmed/16421386</t>
  </si>
  <si>
    <t>Paternal occupational exposure to radiofrequency electromagnetic fields and risk of adverse pregnancy outcome</t>
  </si>
  <si>
    <t xml:space="preserve">Mjoen </t>
  </si>
  <si>
    <t>Job Title and Expert Assessment</t>
  </si>
  <si>
    <t>Highest Exposures
CNS Defects ORa 1.05 (0.73 - 1.49)
Other Defects ORa 2.40 (1.22 - 4.70)
Other Syndromes ORa 1.17 (0.71 - 1.91) 
Preterm Delivery ORa 1.08 (1.03 - 1.15)
Low Birth Weight Ora 1.03 (0.94 - 1.13)
Still Birth Ora 1.09 (0.89  - 1.29)</t>
  </si>
  <si>
    <t>376,837 Births Paternal Not Exposed
139,871 Births Paternal "Possibly Exposed"
24885 Births Parternal Occupationally "Probably Exposed"</t>
  </si>
  <si>
    <r>
      <rPr>
        <sz val="11"/>
        <color rgb="FFFF0000"/>
        <rFont val="Calibri"/>
        <family val="2"/>
        <scheme val="minor"/>
      </rPr>
      <t>Other Birth Defects</t>
    </r>
    <r>
      <rPr>
        <sz val="11"/>
        <color theme="1"/>
        <rFont val="Calibri"/>
        <family val="2"/>
        <scheme val="minor"/>
      </rPr>
      <t xml:space="preserve">, </t>
    </r>
    <r>
      <rPr>
        <b/>
        <sz val="11"/>
        <color theme="5" tint="-0.249977111117893"/>
        <rFont val="Calibri"/>
        <family val="2"/>
        <scheme val="minor"/>
      </rPr>
      <t>Premature Birth</t>
    </r>
  </si>
  <si>
    <t>Occupation Exposure to RF</t>
  </si>
  <si>
    <t>http://link.springer.com/article/10.1007%2Fs10654-006-9030-0</t>
  </si>
  <si>
    <t>One of the Authors is from the miltary - Institute of Military Epidemiology, Norwegian Armed Forces. Authors state "The use of occupation as criterion for exposure introduced a large uncertainty due to the broad and inhomogeneous categories of occupations resulting in an unreasonably large number classified as probably exposed even though most of them are unexposed. This approach may lead to misclassification, which in this cohort study may have reduced estimated odds ratios."</t>
  </si>
  <si>
    <t xml:space="preserve">Is fertility reduced among men exposed to radiofrequency fields in the Norwegian Navy? </t>
  </si>
  <si>
    <t>Mollerlokken</t>
  </si>
  <si>
    <t>Radar/Transmitter Mast/Electronics</t>
  </si>
  <si>
    <t>Telecomm OR 1.72, (95% confidence interval 1.04–2.85)
radar/sonar OR 2.28,(95% confidence interval 1.27–4.09)</t>
  </si>
  <si>
    <t>1487 Men (compulsory military service) were used for the study. Unexposed Group 1138</t>
  </si>
  <si>
    <t xml:space="preserve">Infertility, Allergies, Testicular Cancer, Cardiac Infarction and Skin Cancer </t>
  </si>
  <si>
    <t>Occuptional Exposure to Radar</t>
  </si>
  <si>
    <t>http://onlinelibrary.wiley.com/doi/10.1002/bem.20400/abstract;jsessionid=DC5FE00F3B739B4FE03848620CD52B60.f02t02</t>
  </si>
  <si>
    <t>Radiofrequency exposure and mortality from cancer of the brain and lymphatic/hematopoietic systems</t>
  </si>
  <si>
    <t>Morgan</t>
  </si>
  <si>
    <t>Radio Transmitters</t>
  </si>
  <si>
    <t>Job Title</t>
  </si>
  <si>
    <t xml:space="preserve">Brain Tumour MR 0.53 [95% CI = 0.21–1.09)
Leukaemia MR 0.54 (95% CI = 0.33–0.83) </t>
  </si>
  <si>
    <t>195,775 workers</t>
  </si>
  <si>
    <r>
      <t>Brain Cancers, Leukaemia,</t>
    </r>
    <r>
      <rPr>
        <sz val="11"/>
        <color rgb="FF00B050"/>
        <rFont val="Calibri"/>
        <family val="2"/>
        <scheme val="minor"/>
      </rPr>
      <t xml:space="preserve"> Mortality</t>
    </r>
  </si>
  <si>
    <t>Motorola/Exponent</t>
  </si>
  <si>
    <t>http://journals.lww.com/epidem/pages/articleviewer.aspx?year=2000&amp;issue=03000&amp;article=00007&amp;type=abstract</t>
  </si>
  <si>
    <r>
      <t xml:space="preserve">Funded by Motorola and performed on Motorola Staff and the cohort comprised all U.S. Motorola employees with at least 6 months of cumulative employment who were </t>
    </r>
    <r>
      <rPr>
        <sz val="11"/>
        <color rgb="FFFF0000"/>
        <rFont val="Calibri"/>
        <family val="2"/>
        <scheme val="minor"/>
      </rPr>
      <t>employed for at least 1 day between January 1, 1976 and December 31, 1996.</t>
    </r>
  </si>
  <si>
    <t>Occupational safety: effects of workplace radiofrequencies on hearing function</t>
  </si>
  <si>
    <t>Oktay</t>
  </si>
  <si>
    <t xml:space="preserve">Archives of Medical Research </t>
  </si>
  <si>
    <t>Radio Broadcast Masts</t>
  </si>
  <si>
    <t>Brainstem Evoked Response Audiometer Effects P &gt;0.05
Pure Tone Audiometry Increased Threshold (exposed) P &lt;0.05) - RF promotes sensorineural
hearing loss</t>
  </si>
  <si>
    <t>28 Occupational Exposed and 28 Matched Controls</t>
  </si>
  <si>
    <t>Audiological Effects - Hearing Loss</t>
  </si>
  <si>
    <t>Occupational and Public Exposure</t>
  </si>
  <si>
    <t>http://www.ncbi.nlm.nih.gov/pubmed/15631877</t>
  </si>
  <si>
    <t>Review of Extensive Workups of 34 Patients Overexposed to Radiofrequency Radiation</t>
  </si>
  <si>
    <t xml:space="preserve">Reeves </t>
  </si>
  <si>
    <t>Aviation, Space, and Environmental Medicine</t>
  </si>
  <si>
    <t>Case Series</t>
  </si>
  <si>
    <t>TBD</t>
  </si>
  <si>
    <t>34 Patients (Over exposed)</t>
  </si>
  <si>
    <r>
      <rPr>
        <sz val="11"/>
        <color rgb="FFFF0000"/>
        <rFont val="Calibri"/>
        <family val="2"/>
        <scheme val="minor"/>
      </rPr>
      <t>Warmth</t>
    </r>
    <r>
      <rPr>
        <sz val="11"/>
        <color theme="1"/>
        <rFont val="Calibri"/>
        <family val="2"/>
        <scheme val="minor"/>
      </rPr>
      <t xml:space="preserve">, </t>
    </r>
    <r>
      <rPr>
        <b/>
        <sz val="11"/>
        <color theme="5" tint="-0.249977111117893"/>
        <rFont val="Calibri"/>
        <family val="2"/>
        <scheme val="minor"/>
      </rPr>
      <t>Nuerological</t>
    </r>
  </si>
  <si>
    <t>Military Personnel (Over) Exposure</t>
  </si>
  <si>
    <t>https://www.ncbi.nlm.nih.gov/labs/articles/10716164/</t>
  </si>
  <si>
    <t>The possible role of radiofrequency radiation in the development of uveal melanoma</t>
  </si>
  <si>
    <t>Stang</t>
  </si>
  <si>
    <t>Radiotransmiters OR = 3.0 (95% CI = 1.4–6.3)
Mobile Phone usage OR = 4.2 (95% CI = 1.2–14.5)
Radar OR = 0.8 (95% CI = 0.0 – 6.5)</t>
  </si>
  <si>
    <t>118 Cases and 475 Controls</t>
  </si>
  <si>
    <r>
      <t xml:space="preserve">Uveal Melanoma (Radar exposure), </t>
    </r>
    <r>
      <rPr>
        <sz val="11"/>
        <color rgb="FFFF0000"/>
        <rFont val="Calibri"/>
        <family val="2"/>
        <scheme val="minor"/>
      </rPr>
      <t>Uveal Melanoma (Radiosets), Uveal Melanoma (Mobile Phones)</t>
    </r>
  </si>
  <si>
    <t>Public/Occupational Exposure</t>
  </si>
  <si>
    <t>https://www.emf-portal.org/en/article/5146</t>
  </si>
  <si>
    <t>Epidemiological risk assessment of pathology development in occupational exposure to radiofrequency electromagnetic fields</t>
  </si>
  <si>
    <t>Tikhonova</t>
  </si>
  <si>
    <t>Period Health Examinations - Job Roles</t>
  </si>
  <si>
    <t>Cardiovascular disease OR 3.78 (95% CI, 1.96 -7.27) Group 1
OR 2.13 (95% CI 1.13-4.03) in Group 2
Arterial Hypertension OR = 1.96 (95% CI 1.04-3.70) in Group 1
OR = 1.80 (95% CI 0.93-3.50) in Group 2 
Ischemic Heart Disease OR = 7.9 (95% CI 3.48-18.06) in Group 1
OR = 3.0 (95% CI 1.23-7.33) in Group 2</t>
  </si>
  <si>
    <t>250 Workers (3 groups - EHF (Group 1), HF (Group 2) and Control)</t>
  </si>
  <si>
    <t>Cardiovascular Diseases</t>
  </si>
  <si>
    <t>http://www.ncbi.nlm.nih.gov/pubmed/14658291</t>
  </si>
  <si>
    <t>The effect of low level radiofrequency electromagnetic radiation on the excretion rates of stress hormones in operators during 24-hour shifts</t>
  </si>
  <si>
    <t>Vangelova</t>
  </si>
  <si>
    <t>BGR</t>
  </si>
  <si>
    <t>Central European journal of public health</t>
  </si>
  <si>
    <t>11-oxycorticosteroid increased (p = 0.035)
Increased variability in the secretion of Adrenalin and Noradrenalin (p = 0.001 and p =0.002 respectively)</t>
  </si>
  <si>
    <t xml:space="preserve">12 Satellite station and TV Communications
12 Controls </t>
  </si>
  <si>
    <t>Stress Hormones (catecholamines), Circadian Rhythm Changes</t>
  </si>
  <si>
    <t>http://www.ncbi.nlm.nih.gov/pubmed/12096679</t>
  </si>
  <si>
    <t xml:space="preserve">Exposures to RF leads to Hypertension and disorders of the vegetative regulation of cardiovascular function. </t>
  </si>
  <si>
    <t>Variations of melatonin and stress hormones under extended shifts and radiofrequency electromagnetic radiation</t>
  </si>
  <si>
    <t>Reviews on Environmental Health</t>
  </si>
  <si>
    <t>Increased Cortisol Excretion (p &lt;0.001)
Increased Adranlin Excretion  (p=0.028)
Increased Noradrenalin Excetion (p&lt;0.0000)
Melatonin Excretion (P &gt;0.05)</t>
  </si>
  <si>
    <t>12 Broadcast Operators, 12 TV Staion Operators and 12 Satellite Operators (36 People)</t>
  </si>
  <si>
    <r>
      <t>Cortisol, Adrenalin, Noradrenaline,</t>
    </r>
    <r>
      <rPr>
        <sz val="11"/>
        <rFont val="Calibri"/>
        <family val="2"/>
        <scheme val="minor"/>
      </rPr>
      <t xml:space="preserve"> Melatonin</t>
    </r>
  </si>
  <si>
    <t>https://www.emf-portal.org/en/article/12395</t>
  </si>
  <si>
    <t>Radar radiation damages sperm quality</t>
  </si>
  <si>
    <t>Ye</t>
  </si>
  <si>
    <t>Lower Sperm Concentration (p &lt;0.01)
Lower Sperm Motility (p &lt;0.01)
Reduced Grade A Sperm (p &lt;0.01)
Higher Abnormal Sperm (p &lt;0.01)</t>
  </si>
  <si>
    <t xml:space="preserve">348 Infertile Seamen split into 4 Groups
Group 1 (128) exposed to Radar for 1-3 years
Group 2 (58) Exposed to Radar for 3-6 years
Group 3 (47) Exposed to Radar from 6 to 10 Years
Group 4 (19) Exposed to Radar for more than 10 years
Group 5 (96)Exposed to Radar for more than 4 years but free from exposure for 6 months
Control Group (35) non marines and no exposure
</t>
  </si>
  <si>
    <t>Occupational EMF exposure from radar at X and Ku frequency band and plasma catecholamine levels</t>
  </si>
  <si>
    <t>Singh</t>
  </si>
  <si>
    <t>(X-band, 8-12 GHz Radar</t>
  </si>
  <si>
    <t>Case Control?</t>
  </si>
  <si>
    <t>Job Role and Expert Measurements</t>
  </si>
  <si>
    <t xml:space="preserve">Reduced Adrenalin in Group 2 P &lt;0.05
There were some large variations for Dopamine and Noradrenalin between exposed and controls but did not reach significance.
</t>
  </si>
  <si>
    <t>166 Male Personal (Military)
Contol Group = 68
X Band Radar = 40
Ku Band Radar = 58</t>
  </si>
  <si>
    <t>Catecholamine Concentrations, Stress</t>
  </si>
  <si>
    <t>http://onlinelibrary.wiley.com/doi/10.1002/bem.21925/abstract;jsessionid=1D02FAE935C71A4A64E420E0BBCF6A69.f04t03</t>
  </si>
  <si>
    <t>Psychological symptoms and intermittent hypertension following acute microwave exposure</t>
  </si>
  <si>
    <t>Forman</t>
  </si>
  <si>
    <t>Journal of Occupational Medicine</t>
  </si>
  <si>
    <t>2 Cases</t>
  </si>
  <si>
    <t>Emotional Lability, Irritability, Headaches, and Insomnia and Hypertension</t>
  </si>
  <si>
    <t>http://www.ncbi.nlm.nih.gov/pubmed/17929556</t>
  </si>
  <si>
    <t>A chromosomal study of workers with long-term exposure to radio-frequency radiation</t>
  </si>
  <si>
    <t>Garson</t>
  </si>
  <si>
    <t>The Medical Journal of Australia</t>
  </si>
  <si>
    <t>Questionnaire and Expert Measurements</t>
  </si>
  <si>
    <t>Chromosome Gaps RR 1.5 (06-3.5)
Chromosome Breaks RR 1.4 (0.8-2.3)
Chromatid Breaks RR 1.2(0.7-2.1)
Sum of Aberrations (1.2 (0.9-1.6))
Total Aberrant Cells RR 1.0 (0.8-1.3)</t>
  </si>
  <si>
    <t>38 Linesmen and 40 Controls</t>
  </si>
  <si>
    <t>Chromosome Aberrations (see comment)</t>
  </si>
  <si>
    <t>Occupational Exposure to RF</t>
  </si>
  <si>
    <t>https://onlinelibrary.wiley.com/doi/abs/10.5694/j.1326-5377.1991.tb142282.x</t>
  </si>
  <si>
    <t>There were some Chromosome Aberrations that were significant but they were balanced out at the end when TOTAL aberrations were considered. The controls appear to have an inordinate amount of aberrations - They are suggested to be in the historical range but one wonders whether to controls from "Telstra" were exposed to RF fields as well.</t>
  </si>
  <si>
    <t>Alterations of Visual Reaction Time and Short Term Memory in Military Radar Personnel</t>
  </si>
  <si>
    <t>Mortazavi</t>
  </si>
  <si>
    <t>IRN</t>
  </si>
  <si>
    <t>Iranian Journal of Public Health</t>
  </si>
  <si>
    <t>UHF to  Radar (300 MHz to 300 GHz)</t>
  </si>
  <si>
    <t xml:space="preserve">Improved Reaction times 238.58 +/- 23.47 milliseconds (exposed) vs 291.86 +/- 28.26 milliseconds (Controls)
Impaired Short Term Memory
Forward digit span
Exposed 3.56 ± 0.77           Controls 4.29 ± 1.06
Backward digit span
Exposed 2.70 ± 0.69 Control 3.62 ± 0.95
Word Rec-ognition
Exposed 3.37 ± 1.13 Control 5.86 ± 1.11
Paired words
Exposed 13.56 ± 1.78  Control 15.21 ± 2.20
</t>
  </si>
  <si>
    <t>100 Radar Workers 57 Controls</t>
  </si>
  <si>
    <r>
      <rPr>
        <sz val="11"/>
        <color rgb="FF00B050"/>
        <rFont val="Calibri"/>
        <family val="2"/>
        <scheme val="minor"/>
      </rPr>
      <t>Reduced Reaction Time,</t>
    </r>
    <r>
      <rPr>
        <sz val="11"/>
        <color rgb="FFFF0000"/>
        <rFont val="Calibri"/>
        <family val="2"/>
        <scheme val="minor"/>
      </rPr>
      <t xml:space="preserve"> Impaired Memory</t>
    </r>
  </si>
  <si>
    <t>https://www.ncbi.nlm.nih.gov/pubmed/23785684</t>
  </si>
  <si>
    <t>Effect of occupational EMF exposure from radar at two different frequency bands on plasma melatonin and serotonin levels</t>
  </si>
  <si>
    <t>Group 1 saw changes compared to Group 2 and Control but never reached significant P&gt;0.05
Group 2 saw reduced Melatonin P&lt;0.05, Increased Serotonin P &lt;0.05</t>
  </si>
  <si>
    <t>68 Controls
40 Exposed to 8-12 GHz
58 Exposed to 12.5-18GHz</t>
  </si>
  <si>
    <t>Melatonin and Serotonin Levels</t>
  </si>
  <si>
    <t>http://www.tandfonline.com/doi/abs/10.3109/09553002.2015.1004466?journalCode=irab20</t>
  </si>
  <si>
    <t>Radio frequency radiation-related cancer: assessing causation in the occupational/military setting</t>
  </si>
  <si>
    <t>Peleg</t>
  </si>
  <si>
    <t>Environmental Research</t>
  </si>
  <si>
    <t>Case vs Case (removes some biases presented by Case Control)</t>
  </si>
  <si>
    <t>Questionnaire and Expert Assessment</t>
  </si>
  <si>
    <t>HL Cancer P &lt;0.001</t>
  </si>
  <si>
    <t>23 RFR only patients, 44 Mixed RFR  and ELF</t>
  </si>
  <si>
    <t>Hematolymphatic Cancers</t>
  </si>
  <si>
    <t>Occupational and Military Exposure</t>
  </si>
  <si>
    <t>https://www.sciencedirect.com/science/article/pii/S0013935118300045?via%3Dihub</t>
  </si>
  <si>
    <t>High HL cancer risk in four independent groups of people in three different countries exposed to RFR in the military/occupational settings. Reference to IARC. Important Paper. Authors Abstract state "The PF of HL cancers in the case series was very high, at 40% with only 23% expected for the series age and gender profile, confidence interval CI95%: 26–56%, p&lt;0.01, 19 out of 47 patients had HL cancers. We also found high PF for multiple primaries. As for the three other cohort studies: In the Polish military sector, the PF of HL cancers was 36% in the exposed population as compared to 12% in the unexposed population, p&lt;0.001. In a small group of employees exposed to RFR in Israeli defense industry, the PF of HL cancers was 60% versus 17% expected for the group age and gender profile, p&lt;0.05. In Belgian radar battalions the HL PF was 8.3% versus 1.4% in the control battalions as shown in a causes of deaths study and HL cancer mortality rate ratio was 7.2 and statistically significant. Similar findings were reported on radio amateurs and Korean war technicians. Elevated risk ratios were previously reported in most of the above studies."</t>
  </si>
  <si>
    <t>Cluster of testicular cancer in police officers exposed to hand-held radar</t>
  </si>
  <si>
    <t>Davis</t>
  </si>
  <si>
    <t>American Journal of Industrial Medicine</t>
  </si>
  <si>
    <t>Radar (Hand Held)</t>
  </si>
  <si>
    <t>O/E 6.9; P&lt;0.001</t>
  </si>
  <si>
    <t>340 Police Offices</t>
  </si>
  <si>
    <t>https://onlinelibrary.wiley.com/doi/abs/10.1002/ajim.4700240209</t>
  </si>
  <si>
    <t>Cancer morbidity in subjects occupationally exposed to high frequency (radiofrequency and microwave)
electromagnetic radiation</t>
  </si>
  <si>
    <t>Szmigielski</t>
  </si>
  <si>
    <t>The Science of the Total Environment</t>
  </si>
  <si>
    <t>Incidence of Neoplasms P &lt; 0.05
Haematolytic Cancer Ratio 6.31 (CI 95%, 3.12 - 14.32
Colorectal Ratio 3.19 (CI 95%, 1.54 - 6.19)
Nervous System and Brain Ratio 1.91 (CI 95%, 1.08 - 3.47)
Thyroid Ratio 1.54 (CI 95%, 0.82 - 2.59)
Skin Cancer Ratio 1.67 (CI 95%, 0.92 - 4.13)</t>
  </si>
  <si>
    <t>Annual military population was investigated with a annual mean of 127,800 people and the number of cases (mean) was 3720 annually.</t>
  </si>
  <si>
    <r>
      <t>Brain Tumours, Hematolymphatic Cancers, Alimentary Tract (GI), Colorectal Cancer,</t>
    </r>
    <r>
      <rPr>
        <b/>
        <sz val="11"/>
        <color theme="5" tint="-0.249977111117893"/>
        <rFont val="Calibri"/>
        <family val="2"/>
        <scheme val="minor"/>
      </rPr>
      <t xml:space="preserve"> Thyroid</t>
    </r>
    <r>
      <rPr>
        <sz val="11"/>
        <color rgb="FFFF0000"/>
        <rFont val="Calibri"/>
        <family val="2"/>
        <scheme val="minor"/>
      </rPr>
      <t>, Skin Cancer</t>
    </r>
  </si>
  <si>
    <t>EU - Government</t>
  </si>
  <si>
    <t>https://www.sciencedirect.com/science/article/pii/0048969795049150?via%3Dihub</t>
  </si>
  <si>
    <t>Authors state "cancer morbidity rates are high enough to prove that the incidence of all malignancies is doubled P  &lt; 0.05) in RF/MW-exposed personnel, compared to their unexposed colleagues of the same socio-economic status and living under similar  environmental and working conditions "</t>
  </si>
  <si>
    <t>Exposure to radiofrequency radiation increases the risk of breast cancer: A systematic review and meta-analysis</t>
  </si>
  <si>
    <t>Shih</t>
  </si>
  <si>
    <t>ROC</t>
  </si>
  <si>
    <t>Systematic Review</t>
  </si>
  <si>
    <t>Not relevant</t>
  </si>
  <si>
    <r>
      <t>Breast Cancer (Occupational),</t>
    </r>
    <r>
      <rPr>
        <sz val="11"/>
        <color rgb="FFFF0000"/>
        <rFont val="Calibri"/>
        <family val="2"/>
        <scheme val="minor"/>
      </rPr>
      <t xml:space="preserve"> Breast Cancer (Domestic RF usages)</t>
    </r>
  </si>
  <si>
    <t>https://www.ncbi.nlm.nih.gov/pmc/articles/PMC7690245/</t>
  </si>
  <si>
    <t>Retracted</t>
  </si>
  <si>
    <t>Adverse health effects of occupational exposure to radiofrequency radiation in airport surveillance radar operators</t>
  </si>
  <si>
    <t>Dehghan</t>
  </si>
  <si>
    <t>Indian Journal of Occupational &amp; Environmental Medicine</t>
  </si>
  <si>
    <t>2-10+ Years</t>
  </si>
  <si>
    <t>Sunjective Symptoms, Headache, Sleep, Memory, Cognitive Effects, Depression</t>
  </si>
  <si>
    <t>Occupational Exposure (Airport)</t>
  </si>
  <si>
    <t>https://www.ncbi.nlm.nih.gov/pmc/articles/PMC3777288/</t>
  </si>
  <si>
    <t>Note - retracted due to pressure from Government and not because of any fundamental issue in the paper</t>
  </si>
  <si>
    <t>Effects upon health of occupational exposure to microwave radiation (radar)</t>
  </si>
  <si>
    <t>Robinette</t>
  </si>
  <si>
    <t xml:space="preserve">ET = Electronics Technican, FC = Fire Control, AT = Aircraft Technician
MR All Diseases
0.96 for high Exposure Group (pooled)
0.83 for ET, 1.19 for FC/AT
MR Malignant Neoplasms
1.04 for all high exposure group (pooled)
0.95 for ET, 1.18 for FC/AT
MR for Digestive Organs Neoplasms
1.14 for all high exposure group (pooled)
1.10 for ET, 1.19 for FC/AT
MR Lymphatic and hematopoietic system
1.18 for all high exposure group (pooled)
1.06 for ET, 1.40 for FC/AT
</t>
  </si>
  <si>
    <t>20781 Low Exposure Group
20109 High Exposure Group</t>
  </si>
  <si>
    <r>
      <rPr>
        <b/>
        <sz val="11"/>
        <color theme="5" tint="-0.249977111117893"/>
        <rFont val="Calibri"/>
        <family val="2"/>
        <scheme val="minor"/>
      </rPr>
      <t>All Malignant Neoplams</t>
    </r>
    <r>
      <rPr>
        <sz val="11"/>
        <color theme="1"/>
        <rFont val="Calibri"/>
        <family val="2"/>
        <scheme val="minor"/>
      </rPr>
      <t xml:space="preserve">, Musculoskeletal, Nervous System, Endocrine, </t>
    </r>
    <r>
      <rPr>
        <b/>
        <sz val="11"/>
        <color theme="5" tint="-0.249977111117893"/>
        <rFont val="Calibri"/>
        <family val="2"/>
        <scheme val="minor"/>
      </rPr>
      <t>Neurological, Dermatological, Cardiovascular,</t>
    </r>
    <r>
      <rPr>
        <sz val="11"/>
        <color theme="1"/>
        <rFont val="Calibri"/>
        <family val="2"/>
        <scheme val="minor"/>
      </rPr>
      <t xml:space="preserve"> </t>
    </r>
    <r>
      <rPr>
        <b/>
        <sz val="11"/>
        <color theme="5" tint="-0.249977111117893"/>
        <rFont val="Calibri"/>
        <family val="2"/>
        <scheme val="minor"/>
      </rPr>
      <t>Digestive System (Malignancies)</t>
    </r>
    <r>
      <rPr>
        <sz val="11"/>
        <color theme="1"/>
        <rFont val="Calibri"/>
        <family val="2"/>
        <scheme val="minor"/>
      </rPr>
      <t>,</t>
    </r>
    <r>
      <rPr>
        <b/>
        <sz val="11"/>
        <color theme="5" tint="-0.249977111117893"/>
        <rFont val="Calibri"/>
        <family val="2"/>
        <scheme val="minor"/>
      </rPr>
      <t xml:space="preserve"> Lymphatic and hematopoietic malignancies</t>
    </r>
    <r>
      <rPr>
        <sz val="11"/>
        <color theme="1"/>
        <rFont val="Calibri"/>
        <family val="2"/>
        <scheme val="minor"/>
      </rPr>
      <t xml:space="preserve">, Genital - Urinary Effects </t>
    </r>
  </si>
  <si>
    <t>Military Personnel</t>
  </si>
  <si>
    <t>US Dept Defence</t>
  </si>
  <si>
    <t>https://pubmed.ncbi.nlm.nih.gov/7395854/</t>
  </si>
  <si>
    <t>Military Funded, A lot of assumptions, classification of high exposure has no separation of Aviation and Fire Control. Electronics Technician exposure maybe questionable as a high exposure group thereby creating a potential underestimation of moretality when pooling results risk, Some tables presented number of cases but not ratio (for cause of disease)</t>
  </si>
  <si>
    <t>First epidemiological study on occupational radar exposure in the French Navy: a 26-year cohort study</t>
  </si>
  <si>
    <t>Dabouis</t>
  </si>
  <si>
    <t>International Journal of Environmental Health Research</t>
  </si>
  <si>
    <t>RF Measurements</t>
  </si>
  <si>
    <t>Neoplasms RR  0.92 (0.69–1.24)
Respiratory Disease RR 0.17* (0.03–0.92)
Nervous System RR 2.70 (0.34–21.52)
Digestive System RR 1.18 (0.39–3.56)
Blood Cancers RR 1.64 (0.37–7.34)</t>
  </si>
  <si>
    <t>39850 (control group n = 18,310
and radar group n = 21,540
Mortality 885 Radar and 299 Control</t>
  </si>
  <si>
    <r>
      <t xml:space="preserve">Neoplasms, Endocrine, Mental Disorders, </t>
    </r>
    <r>
      <rPr>
        <b/>
        <sz val="11"/>
        <color theme="5" tint="-0.249977111117893"/>
        <rFont val="Calibri"/>
        <family val="2"/>
        <scheme val="minor"/>
      </rPr>
      <t>Nervous System</t>
    </r>
    <r>
      <rPr>
        <sz val="11"/>
        <color theme="1"/>
        <rFont val="Calibri"/>
        <family val="2"/>
        <scheme val="minor"/>
      </rPr>
      <t xml:space="preserve">. Circulatory, </t>
    </r>
    <r>
      <rPr>
        <b/>
        <sz val="11"/>
        <color rgb="FF00B050"/>
        <rFont val="Calibri"/>
        <family val="2"/>
        <scheme val="minor"/>
      </rPr>
      <t>Respiratory</t>
    </r>
    <r>
      <rPr>
        <sz val="11"/>
        <color theme="1"/>
        <rFont val="Calibri"/>
        <family val="2"/>
        <scheme val="minor"/>
      </rPr>
      <t>,</t>
    </r>
    <r>
      <rPr>
        <sz val="11"/>
        <color theme="5" tint="-0.249977111117893"/>
        <rFont val="Calibri"/>
        <family val="2"/>
        <scheme val="minor"/>
      </rPr>
      <t xml:space="preserve"> </t>
    </r>
    <r>
      <rPr>
        <b/>
        <sz val="11"/>
        <color theme="5" tint="-0.249977111117893"/>
        <rFont val="Calibri"/>
        <family val="2"/>
        <scheme val="minor"/>
      </rPr>
      <t>Digestive</t>
    </r>
    <r>
      <rPr>
        <sz val="11"/>
        <color theme="5" tint="-0.249977111117893"/>
        <rFont val="Calibri"/>
        <family val="2"/>
        <scheme val="minor"/>
      </rPr>
      <t>,</t>
    </r>
    <r>
      <rPr>
        <sz val="11"/>
        <color theme="1"/>
        <rFont val="Calibri"/>
        <family val="2"/>
        <scheme val="minor"/>
      </rPr>
      <t xml:space="preserve"> Other illnesses, </t>
    </r>
    <r>
      <rPr>
        <b/>
        <sz val="11"/>
        <color theme="5" tint="-0.249977111117893"/>
        <rFont val="Calibri"/>
        <family val="2"/>
        <scheme val="minor"/>
      </rPr>
      <t>Blood Cancers</t>
    </r>
    <r>
      <rPr>
        <sz val="11"/>
        <color theme="1"/>
        <rFont val="Calibri"/>
        <family val="2"/>
        <scheme val="minor"/>
      </rPr>
      <t xml:space="preserve">, Mouth Cancers, Digestive Organ Cancers, Respiratory Cancers, Bone Cancers, Eye and Brain Cancers, </t>
    </r>
  </si>
  <si>
    <t>French Milatary</t>
  </si>
  <si>
    <t>https://pubmed.ncbi.nlm.nih.gov/26216082/</t>
  </si>
  <si>
    <t>Military Funded - Exposure was considered to be from 6 months to 8 years  - significant difference and not exactly long term. Also only looking at those who died (cause of death) and not those who are currently living. Control matching may have been a problem. Radar exposure suggested to reduce respiratory diseases which is opposite to other studies. Cancer numbers are too small in some cases and have low statistical power - particulalry when there are cancers in exposed but not controls. 43% missing causes of death.</t>
  </si>
  <si>
    <t>Occupation and risk for testicular cancer: a case-control study</t>
  </si>
  <si>
    <t>Hayes</t>
  </si>
  <si>
    <t>International Journal of Epidemiology</t>
  </si>
  <si>
    <t>Radar/Radio Waves</t>
  </si>
  <si>
    <t>Job Role and Questionaire/Self Reported</t>
  </si>
  <si>
    <t>Radar Equipment OR 1.3 (0.6-2.8) Seminoma and 1.1 (0.6 - 1.9) other Germinal cell Carcinoma
Microwaves/Radio OR 2.8 (0.9 - 8.6) Seminoma and 3.2 (1.4-7.4) for other types of Germinal cell carcinoma</t>
  </si>
  <si>
    <t>Cases 266 Cases and 259 Controls</t>
  </si>
  <si>
    <r>
      <t>Testicular Cancer (Radar),</t>
    </r>
    <r>
      <rPr>
        <sz val="11"/>
        <color rgb="FFFF0000"/>
        <rFont val="Calibri"/>
        <family val="2"/>
        <scheme val="minor"/>
      </rPr>
      <t xml:space="preserve"> Testicular Cancer (Radio Waves)</t>
    </r>
  </si>
  <si>
    <t>Occupational</t>
  </si>
  <si>
    <t>Not Declared/US Military researchers</t>
  </si>
  <si>
    <t>https://pubmed.ncbi.nlm.nih.gov/1964675/</t>
  </si>
  <si>
    <t>No association stated based on Job Title - yet when looking at RF exposures in general and testicular cancer was significant. Auhors down played finding - some of whom work for US Navy and Army</t>
  </si>
  <si>
    <t>Case-control study on risk factors for testicular cancer</t>
  </si>
  <si>
    <t>Hardell</t>
  </si>
  <si>
    <t>INTERNATIONAL JOURNAL OF ONCOLOGY</t>
  </si>
  <si>
    <t>Electronics/telecomm OR 2.3 (0.8 - 6.7)
Amateur Radio Oper. OR 2.2 (07 - 6.6)
Radar Worker OR 2.0 (0.3 - 14.2)</t>
  </si>
  <si>
    <t>148 Cases and 314 Controls</t>
  </si>
  <si>
    <r>
      <t xml:space="preserve">Testicular Cancer (Radar), </t>
    </r>
    <r>
      <rPr>
        <sz val="11"/>
        <color rgb="FFFF0000"/>
        <rFont val="Calibri"/>
        <family val="2"/>
        <scheme val="minor"/>
      </rPr>
      <t>Testicular Cancer (Radio Waves)</t>
    </r>
  </si>
  <si>
    <t>Government/Institution</t>
  </si>
  <si>
    <t>https://pubmed.ncbi.nlm.nih.gov/9824648/</t>
  </si>
  <si>
    <t>OR of 2.0 but there was not many people in the pool who were occupationally involved in radar so the statistical power is very small. There was also an OR of 2.3 for Telecommunications workers.</t>
  </si>
  <si>
    <t>Environmental, occupational and familial risks for testicular cancer: a hospital-based case-control study</t>
  </si>
  <si>
    <t>Walschaerts</t>
  </si>
  <si>
    <t>International journal of andrology</t>
  </si>
  <si>
    <t>EMF and Other Agents</t>
  </si>
  <si>
    <t>Radar/Welders</t>
  </si>
  <si>
    <t>Radar OR 0.84 (0.38–1.87)
Welding OR 2.84 (1.51–5.35)</t>
  </si>
  <si>
    <t>229 Cases and 800 Controls</t>
  </si>
  <si>
    <r>
      <rPr>
        <b/>
        <sz val="11"/>
        <color theme="5" tint="-0.249977111117893"/>
        <rFont val="Calibri"/>
        <family val="2"/>
        <scheme val="minor"/>
      </rPr>
      <t>Testicular Cancer (Welder)</t>
    </r>
    <r>
      <rPr>
        <sz val="11"/>
        <color theme="1"/>
        <rFont val="Calibri"/>
        <family val="2"/>
        <scheme val="minor"/>
      </rPr>
      <t>, Testicular Cancer (Radio Waves)</t>
    </r>
  </si>
  <si>
    <t>Government/Industry</t>
  </si>
  <si>
    <t>https://pubmed.ncbi.nlm.nih.gov/17708752/</t>
  </si>
  <si>
    <t>Funded by Agricultural and Petrochemical industry. Questionaire based study, no details on exposure levels or duration. Univariate - Welding significant Association, Multi variate  - Not statistically significant.</t>
  </si>
  <si>
    <t>Radiation exposure, socioeconomic status, and brain tumor risk in the US Air Force: a nested case-control study</t>
  </si>
  <si>
    <t>Grayson</t>
  </si>
  <si>
    <t>Case Control (nested)</t>
  </si>
  <si>
    <t xml:space="preserve">Job Matrix, Rank and Expert Assessment </t>
  </si>
  <si>
    <t>Brain Tumour (BT) OR 1.39 (95% Cl 1.01-1.90)
Officers BT 2.11 (95% Cl 1.48-3.01),
Senior Officers BT OR 3.30 (95% Cl 1.99-5.45)</t>
  </si>
  <si>
    <t>230 Cases and 920 Controls</t>
  </si>
  <si>
    <t>Brain Tumours</t>
  </si>
  <si>
    <t>Government/US Airforce</t>
  </si>
  <si>
    <t>https://pubmed.ncbi.nlm.nih.gov/8610663/</t>
  </si>
  <si>
    <t>It was interesting to note this statement - Potential controls were not eligible if they had been diagnosed with leukemia, breast cancer, or malignant melanoma, because excess risks for these tumors have been associated with EMF exposures in other studies and was referencing  -  referenced Electromagnetic Fields and the Risk of Cancer: Report of an Advisory Group on Non-ionising Radiation. Setting the OR for Pilots may lead to an underestimation as pilots are exposed to Radar and radio transmitters when flying and moving on the Airfield.</t>
  </si>
  <si>
    <t>Brain neoplasms among naval military men</t>
  </si>
  <si>
    <t>Santana</t>
  </si>
  <si>
    <t>International Journal of Occupational and Environmental Health</t>
  </si>
  <si>
    <t>Radar/Electronics</t>
  </si>
  <si>
    <t>Job Roles</t>
  </si>
  <si>
    <t>Infantry Service Men OR = 2.30 (95% CI: 0.89, 5.99)
Communications/Electronic staff OR = 0.56 (0.17 1.82)
Health Workers OR = 2.93 (1.07 8.07)</t>
  </si>
  <si>
    <t>40 Cases and 671 Controls</t>
  </si>
  <si>
    <r>
      <t xml:space="preserve">Brain Tumours (Communications Workers), </t>
    </r>
    <r>
      <rPr>
        <sz val="11"/>
        <color rgb="FFFF0000"/>
        <rFont val="Calibri"/>
        <family val="2"/>
        <scheme val="minor"/>
      </rPr>
      <t>Brain Tumours (Health Workers)</t>
    </r>
    <r>
      <rPr>
        <sz val="11"/>
        <color theme="1"/>
        <rFont val="Calibri"/>
        <family val="2"/>
        <scheme val="minor"/>
      </rPr>
      <t>,</t>
    </r>
    <r>
      <rPr>
        <b/>
        <sz val="11"/>
        <color theme="5" tint="-0.249977111117893"/>
        <rFont val="Calibri"/>
        <family val="2"/>
        <scheme val="minor"/>
      </rPr>
      <t xml:space="preserve"> Brain Tumours (Infantry)</t>
    </r>
  </si>
  <si>
    <t>https://pubmed.ncbi.nlm.nih.gov/10330507/</t>
  </si>
  <si>
    <t>No association for Electronics/Communications occupational exposures - but cases were very low. Other groups where a borderline association was shown, some of whom would have been exposed to RF. Lots of potential confounders relating to chemical exposures and diesel fumes. Health Workers and Infantry Men had higher instances. brain tumors represent the fifth most common cancer among men in the Brazilian Navy, accounting for an estimated 5.6% of all cancer cases.</t>
  </si>
  <si>
    <t xml:space="preserve">Intraocular melanoma linked to occupations and chemical exposures </t>
  </si>
  <si>
    <t>Holly</t>
  </si>
  <si>
    <t>Welding/RF Exposures/Other</t>
  </si>
  <si>
    <t>Microwave Radar OR 2.1 (1.1 - 4.0)</t>
  </si>
  <si>
    <t>221 cases and 447 Controls</t>
  </si>
  <si>
    <t>Uveal Melanoma</t>
  </si>
  <si>
    <t>https://pubmed.ncbi.nlm.nih.gov/8664402/</t>
  </si>
  <si>
    <t>Welders are exposed to various NIR EMF including ELF and IR/UV. Sailors are also exposed to Radar and Radio Communications RF but also Sunlight (UV)</t>
  </si>
  <si>
    <t xml:space="preserve">Occupation and the risk of bladder cancer </t>
  </si>
  <si>
    <t>La Vecchia</t>
  </si>
  <si>
    <t>Radar/Other</t>
  </si>
  <si>
    <t>No risk  associated with Radar exposure stated, no risk estimate provided</t>
  </si>
  <si>
    <t>263 Cases and 287 Controls</t>
  </si>
  <si>
    <t>Bladder Cancer</t>
  </si>
  <si>
    <t>Government/Public</t>
  </si>
  <si>
    <t>https://pubmed.ncbi.nlm.nih.gov/2376434/</t>
  </si>
  <si>
    <t>Not a useful study given details of radar exposures were not documented, number of cases not explicitly stated and no OR/RR provided. Just a comment of no association was made. No details for length of exposures.</t>
  </si>
  <si>
    <t>Cancer incidence among Ontario police officers</t>
  </si>
  <si>
    <t>Finkelstein</t>
  </si>
  <si>
    <t>AMERICAN JOURNAL OF INDUSTRIAL MEDICINE</t>
  </si>
  <si>
    <t>None</t>
  </si>
  <si>
    <t>Prostate SIR 1.16 (0.93–1.43)
Testes SIR 1.3 (0.89–1.84) (1.45 (0.96–2.1) for the longer serving members)
Melanoma SIR 1.45 (1.10–1.88)</t>
  </si>
  <si>
    <t>22,197 offıcers</t>
  </si>
  <si>
    <r>
      <rPr>
        <sz val="11"/>
        <color rgb="FFFF0000"/>
        <rFont val="Calibri"/>
        <family val="2"/>
        <scheme val="minor"/>
      </rPr>
      <t>Skin Cancer</t>
    </r>
    <r>
      <rPr>
        <sz val="11"/>
        <color theme="1"/>
        <rFont val="Calibri"/>
        <family val="2"/>
        <scheme val="minor"/>
      </rPr>
      <t xml:space="preserve">, </t>
    </r>
    <r>
      <rPr>
        <b/>
        <sz val="11"/>
        <color theme="5" tint="-0.249977111117893"/>
        <rFont val="Calibri"/>
        <family val="2"/>
        <scheme val="minor"/>
      </rPr>
      <t>Prostate Cancer, Testicular Cancer,</t>
    </r>
    <r>
      <rPr>
        <sz val="11"/>
        <color theme="1"/>
        <rFont val="Calibri"/>
        <family val="2"/>
        <scheme val="minor"/>
      </rPr>
      <t xml:space="preserve"> Brain Cancer, Kideny Cancer, Bladder Cancer, Thyroid Cancer, Bone Cancer, Lung Cancer, Leukemia, Non Hodgkin's Lympoma, Larynx Cancer, </t>
    </r>
    <r>
      <rPr>
        <sz val="11"/>
        <rFont val="Calibri"/>
        <family val="2"/>
        <scheme val="minor"/>
      </rPr>
      <t>Bone Tumour</t>
    </r>
  </si>
  <si>
    <t>Police - Occupational</t>
  </si>
  <si>
    <t>https://www.researchgate.net/publication/230695658_Cancer_Incidence_Among_Police_Officers_in_a_US_Northeast_Region_1976-2006</t>
  </si>
  <si>
    <t xml:space="preserve">Testicular and Prostate Cancer showed a weak trend. Skin cancer could be linked to Sun exposures rather than radar. Exposure levels were not measured. Radar emissions from a radar will be away from the radar in the direction it is pointing. </t>
  </si>
  <si>
    <t>Environmental risk factors for non-Hodgkin's lymphoma: a population-based case-control study in Languedoc-Roussillon, France</t>
  </si>
  <si>
    <t>Fabbro-Peray</t>
  </si>
  <si>
    <t>Cancer Causes &amp; Control</t>
  </si>
  <si>
    <t>Radio/Welder/Other</t>
  </si>
  <si>
    <t>ORa 1.3 (0.5 , 3.3) Radar Operator
ORa 3.3 (1.5, 7.1) Radio Operator
ORa 2.6 (1.4 -5.1) Welder</t>
  </si>
  <si>
    <t>445 Cases 1025 Controls (Total Study) 
437 Cases and 1010 Controls (Radar)
428 Cases and 1011 Controls (Radio)
23 Cases and 21 Controls (Daily Welding)</t>
  </si>
  <si>
    <r>
      <rPr>
        <sz val="11"/>
        <rFont val="Calibri"/>
        <family val="2"/>
        <scheme val="minor"/>
      </rPr>
      <t>Non-Hodgkin's Lymphoma (Radar Operator)</t>
    </r>
    <r>
      <rPr>
        <sz val="11"/>
        <color rgb="FFFF0000"/>
        <rFont val="Calibri"/>
        <family val="2"/>
        <scheme val="minor"/>
      </rPr>
      <t xml:space="preserve">
Non-Hodgkin's Lymphoma</t>
    </r>
    <r>
      <rPr>
        <sz val="11"/>
        <rFont val="Calibri"/>
        <family val="2"/>
        <scheme val="minor"/>
      </rPr>
      <t xml:space="preserve"> (Radio Operator)</t>
    </r>
  </si>
  <si>
    <t>Government/Public/Institution</t>
  </si>
  <si>
    <t>https://pubmed.ncbi.nlm.nih.gov/11405325/</t>
  </si>
  <si>
    <t>It was mentioned that altered immune system functions may be the cause.</t>
  </si>
  <si>
    <t>Effect of Occupational Exposure to Radar Radiation on Cancer Risk: A Systematic Review and Meta-Analysis</t>
  </si>
  <si>
    <t>Variani</t>
  </si>
  <si>
    <t>Asia Pacific Journal of Cancer Prevention</t>
  </si>
  <si>
    <t>Cancer, Cancer Mortaility</t>
  </si>
  <si>
    <t>Meta Analysis</t>
  </si>
  <si>
    <t>https://pubmed.ncbi.nlm.nih.gov/31759343/</t>
  </si>
  <si>
    <t>Hardly a definitive review when only 6 studies were investigated. There are many papers looking at radar exposures and cancers. The problem with systematic reviews is the selection/exclusion criteria can be adjusted to give a finding that you are looking for. Need to check out each study individually. Biases need to be looked at to.</t>
  </si>
  <si>
    <t>Semen analysis of military personnel associated with military duty assignments</t>
  </si>
  <si>
    <t>Weyandt</t>
  </si>
  <si>
    <t>Reproductive Toxicology</t>
  </si>
  <si>
    <t>SHF (3 GHz - 60 GHz) studies - Not an EMF exclusive study</t>
  </si>
  <si>
    <t>(Cross Sectional) Observational</t>
  </si>
  <si>
    <t>Questionnaire</t>
  </si>
  <si>
    <t>The microwave exposed soldiers showed a significant
decline in sperm count (P = 0.0085) and total
sperm count (P = 0.027) and a difference approaching
statistical significance in percent motile sperm (P =
0.059) and linearity (P = 0.064).</t>
  </si>
  <si>
    <t>20 Radar Operators
 30 Artillerymen
31 Controls</t>
  </si>
  <si>
    <t>Reduced Sperm Count, Defective Sperm</t>
  </si>
  <si>
    <t>Government/Military</t>
  </si>
  <si>
    <t>https://www.sciencedirect.com/science/article/pii/S0890623896001396</t>
  </si>
  <si>
    <t>Study had a small sample size for both exposed and controls. One could also argue that the control pool, made up of soldiers may still have exposures to RF from wireless radio transmitters, therefore an understimation of the effects is possible. Details of Radar frequency and power density not povided</t>
  </si>
  <si>
    <t>Semen analysis of personnel operating military radar equipment</t>
  </si>
  <si>
    <t>Hjollund</t>
  </si>
  <si>
    <t>DNM</t>
  </si>
  <si>
    <t>Questionnaire and Measurements</t>
  </si>
  <si>
    <t>No P values provided for most paremeters which are clearly and significantly different. Sperm density difference was mentioned at p=0.07 (borderline)</t>
  </si>
  <si>
    <t>19 Exposed and 489 Controls</t>
  </si>
  <si>
    <r>
      <rPr>
        <b/>
        <sz val="11"/>
        <color theme="5" tint="-0.249977111117893"/>
        <rFont val="Calibri"/>
        <family val="2"/>
        <scheme val="minor"/>
      </rPr>
      <t>Reduced Semen Volume</t>
    </r>
    <r>
      <rPr>
        <sz val="11"/>
        <color rgb="FFFF0000"/>
        <rFont val="Calibri"/>
        <family val="2"/>
        <scheme val="minor"/>
      </rPr>
      <t>, Immotile Sperm, Sperm Morphology, Sperm Density</t>
    </r>
  </si>
  <si>
    <t>https://pubmed.ncbi.nlm.nih.gov/9407601/</t>
  </si>
  <si>
    <t>Letter to the Editor providing study details looking at Missile Operators Sperm attributes compared to other occupations. Know details on radar frequencies but power density levels were recorded.</t>
  </si>
  <si>
    <t>Reproductive function in relation to duty assignments among military personnel</t>
  </si>
  <si>
    <t>Schrader</t>
  </si>
  <si>
    <t>Questionnaire and Job Role (No exposure assessment)</t>
  </si>
  <si>
    <t>P&gt;0.05 for all measurements. Note there were some trends however what was interesting (and concerning as it goes against most study findings) is the improved sperm morphology, motility and volume in the exposed when compared to control.</t>
  </si>
  <si>
    <t>33 Exposed (Radar Men), 103 Controls</t>
  </si>
  <si>
    <r>
      <t xml:space="preserve">Reduced Testosterone - Blood, Reduced Follicle Stimulating Hormone (FSH) - Blood, Reduced Luteinizing Hormone (LH) - Blood, Sperm Count, </t>
    </r>
    <r>
      <rPr>
        <sz val="11"/>
        <color rgb="FF00B050"/>
        <rFont val="Calibri"/>
        <family val="2"/>
        <scheme val="minor"/>
      </rPr>
      <t xml:space="preserve">Sperm Volume, Sperm Morphology, Motility, Linearity of Motion, </t>
    </r>
    <r>
      <rPr>
        <sz val="11"/>
        <color theme="1"/>
        <rFont val="Calibri"/>
        <family val="2"/>
        <scheme val="minor"/>
      </rPr>
      <t>Viability</t>
    </r>
  </si>
  <si>
    <t>https://pubmed.ncbi.nlm.nih.gov/9717697/</t>
  </si>
  <si>
    <t>Study had a small sample size for both exposed and controls. One could also argue that the control pool, made up of soldiers may still have exposures to RF from wireless radio transmitters, therefore an understimation of the effects is possible. This study is related to 2848 with this one being a slightly larger study. This study did not reproduce the same finding as the previous "pilot" study. The other point to note is that 2 new authors appear on the list of contributors who are connected to the military. A case perhaps of military interferance to get the result they want? Significant differences between the sperm counts in both studies for the microwave exposed 13 vs 28.7. Pretty much all the sperm parameters are superior in the radar exposed compared to the unexposed. No details of Radar frequency or power density provided. Claim of a different radar usage for Radar exposed to explain differences in results.</t>
  </si>
  <si>
    <t>Male infertility risk factors in a French military population</t>
  </si>
  <si>
    <t>Velez De La Calle</t>
  </si>
  <si>
    <t>Human reproduction</t>
  </si>
  <si>
    <t>Radar/EMF Fields</t>
  </si>
  <si>
    <t>Questionnaire/Self Reported, Job Role</t>
  </si>
  <si>
    <t>Radar OR 0.8 (0.4 - 1.6)
Electromagnetic Fields OR 1.4 (0.7 - 2.5) Men
Electromagnetic Fields OR 1.4 (0.7 - 2.8) Women</t>
  </si>
  <si>
    <t>60 Cases and 165 Controls</t>
  </si>
  <si>
    <r>
      <t>Reduced Fertility (EMR),</t>
    </r>
    <r>
      <rPr>
        <sz val="11"/>
        <rFont val="Calibri"/>
        <family val="2"/>
        <scheme val="minor"/>
      </rPr>
      <t xml:space="preserve"> Reduced Fertility (Radar)</t>
    </r>
  </si>
  <si>
    <t>Industry</t>
  </si>
  <si>
    <t>https://academic.oup.com/humrep/article/16/3/481/642427</t>
  </si>
  <si>
    <t>Study sample size is small, details of EMF exposures lacking, Radar exposure details lacking. Working on a Submarine was found to be associated but confounding factors not resolved. Assumed heating was the cause. Couples who had trouble conceiving were excluded as was a couple using IVF can lead to underestimation of risk. This is a poor study as it was simply a questionaire type study with no objective measurements performed to test sperm etc.</t>
  </si>
  <si>
    <t>Military service, deployments, and exposures in relation to amyotrophic lateral sclerosis etiology</t>
  </si>
  <si>
    <t>Beard</t>
  </si>
  <si>
    <t>Environment International</t>
  </si>
  <si>
    <t>UHF to  Radar (300 MHz to 300 GHz) - Not Exclusively an EMF Study</t>
  </si>
  <si>
    <t>Radar/Microwaves</t>
  </si>
  <si>
    <t>Questionnaire/Self Reported and Rank</t>
  </si>
  <si>
    <t>OR 1.74 (0.89, 3.38)</t>
  </si>
  <si>
    <t>621 Cases / 958 Matched Controls
Radar-HF 45 Cases / 52 controls</t>
  </si>
  <si>
    <t>Amyotrophic Lateral Sclerosis (ALS)</t>
  </si>
  <si>
    <t>Various US Government Dept.</t>
  </si>
  <si>
    <t>https://pubmed.ncbi.nlm.nih.gov/26923711/</t>
  </si>
  <si>
    <t>Issue with this study - Questionaire based. There were different case/control counts for Radar and Radio vs "microwave exposure" - they are the same. So many potential confounders - burning, explosions, herbicides etc. all showing an association. What about synergistic effects - i.e. interactions between them. High frequency RF fields had positive exposure-response trend.</t>
  </si>
  <si>
    <t>Leukemia and occupational exposure to electromagnetic fields: review of epidemiologic surveys</t>
  </si>
  <si>
    <t>Savitz</t>
  </si>
  <si>
    <t>Review/Meta Analysis</t>
  </si>
  <si>
    <t>Telegraph/Radio/Radar Operators 
Total Leukaemia RR 1.8 (1.4 - 2.6)
Acute Leukaemia RR 2.1 (1.3 - 3.3)
Acute Myelogenous Leukaemia RR 2.6  (1.4- 4.4)</t>
  </si>
  <si>
    <t>Pooled data from multiple papers</t>
  </si>
  <si>
    <t>Acute Leukemia, Acute Myeloid Leukaemia</t>
  </si>
  <si>
    <t xml:space="preserve">Occupational </t>
  </si>
  <si>
    <t>https://pubmed.ncbi.nlm.nih.gov/3546635/</t>
  </si>
  <si>
    <t>Study found statistical significant findings but they cannot be exclusively associated with EMFs according to Author</t>
  </si>
  <si>
    <t>Ionizing radiation, cellular telephones and the risk for brain tumours</t>
  </si>
  <si>
    <t>European Journal of Cancer Prevention</t>
  </si>
  <si>
    <t>Questionnaire and Job Role</t>
  </si>
  <si>
    <t>Brain Tumour OR 1.25 (0.41 - 3.82)
Benign Brain Tumour OR 1.33 (0.22 - 7.98)
Malignant Brain Tumour 1.20 (0.29 - 5.02)</t>
  </si>
  <si>
    <t>209 Cases and 425 Controls 
(5 Cases and 8 Controls for Radar Exposure)</t>
  </si>
  <si>
    <r>
      <t xml:space="preserve">Brain Tumour (Radar), </t>
    </r>
    <r>
      <rPr>
        <sz val="11"/>
        <color rgb="FFFF0000"/>
        <rFont val="Calibri"/>
        <family val="2"/>
        <scheme val="minor"/>
      </rPr>
      <t>Brain Tumour (Mobile Phone)</t>
    </r>
  </si>
  <si>
    <t>Swedish Medical Research Council</t>
  </si>
  <si>
    <t>http://www.ncbi.nlm.nih.gov/pubmed/11916351</t>
  </si>
  <si>
    <t>Cancer in radar technicians exposed to radiofrequency/microwave radiation: sentinel episodes</t>
  </si>
  <si>
    <t>Richter</t>
  </si>
  <si>
    <t>International Journal Occupational Environmental Health</t>
  </si>
  <si>
    <t>Questionnaire and Job Role (Exposure Assessment included)</t>
  </si>
  <si>
    <t>All Tumour Sites p &lt; 0.001 RR &gt;50
Hematolymphatic p &gt;0.001 RR = 250
Lymphoma p &lt;0.001 RR = 400</t>
  </si>
  <si>
    <t>6 Occupationally Exposed Patients and 27 cohorts</t>
  </si>
  <si>
    <t>Testicular Cancer (Seminoma), Melanoma (eye), Subjective Symptoms (Headache, Tinnitus, Dizziness, Numbness), Nasopharynx (Squamous
Cell Carcinoma), Pituitory Tumour, Neurocytoma (Brain Tumour), Breast Cancer (female), Non Hodgkin's Lymphoma, Lymphoma, Leukaemia, Liver Cancer, Thyroid</t>
  </si>
  <si>
    <t>http://www.ncbi.nlm.nih.gov/pubmed/10926722</t>
  </si>
  <si>
    <t>A sentinel case series of cancer patients with occupational exposures to electromagnetic non-ionizing radiation and other agents</t>
  </si>
  <si>
    <t>Stein</t>
  </si>
  <si>
    <t>European Journal of Oncology</t>
  </si>
  <si>
    <t>Radar/Radiowaves</t>
  </si>
  <si>
    <t>Mixed</t>
  </si>
  <si>
    <t>Expert Assessment</t>
  </si>
  <si>
    <t>Not provided</t>
  </si>
  <si>
    <t>47 Cases</t>
  </si>
  <si>
    <t>Testicular Cancer, Brain Tumour (Glioma), Liver, Colon/Rectal Cancer, Kidney Cancer, CNS Cancer, Leukaemia, Lymphoblastic Cancer, Hdgkins Lymphoma, Non Hodgkins Lymphoma, Acoustic Neuroma, Breast Cancer, Parotid Gland, Melanoma, Pituitary Gland, Pineal Gland, Lung Cancer, Prostate Cancer</t>
  </si>
  <si>
    <t>https://www.emf-portal.org/en/article/19536</t>
  </si>
  <si>
    <t>retracted</t>
  </si>
  <si>
    <t>Biochemical changes</t>
  </si>
  <si>
    <t>Behavioural</t>
  </si>
  <si>
    <t>Institution</t>
  </si>
  <si>
    <t>Effect %</t>
  </si>
  <si>
    <t>www.orsaa.org</t>
  </si>
  <si>
    <t>Notes on this document Table 1.xlsx</t>
  </si>
  <si>
    <t>The table at the bottom of this tab counts the number of effects papers and no effects papers for each biological or health outcome using the column listings.</t>
  </si>
  <si>
    <t>2. The second tab [effects vs no effects graph} shows a graph of all outcomes and the number of papers within each outcome column in the first tab that showed effects and no effects.</t>
  </si>
  <si>
    <t>Then there are many columns showing fields of classification in ODEB such as:</t>
  </si>
  <si>
    <t>This tab contains similar category information to the first tab (the experimental papers).</t>
  </si>
  <si>
    <t>Then within these categories, the graph shows the counts of the number of papers that show any "Effects" versus the number of papers that show "No Effects".</t>
  </si>
  <si>
    <t>NZL</t>
  </si>
  <si>
    <t>Russia</t>
  </si>
  <si>
    <t>Italy</t>
  </si>
  <si>
    <t>France</t>
  </si>
  <si>
    <t>5. The fifth tab [Country] shows the number of mmWave relevant papers published in various countries around the world</t>
  </si>
  <si>
    <t>Liver</t>
  </si>
  <si>
    <t>Protein Solution</t>
  </si>
  <si>
    <t>Simulation</t>
  </si>
  <si>
    <t>Papers</t>
  </si>
  <si>
    <t>No Effect %</t>
  </si>
  <si>
    <t>This document summarises all papers in the ODEB database relevant to non-thermal research into the biological and health effects of 5G / mmWaves.</t>
  </si>
  <si>
    <t>These papers can be used for future research or systematic reviews, as most of the existing relevant mmWave literature can be found in this document.</t>
  </si>
  <si>
    <t>1. The first tab [all &gt;6GHz experimental papers] contains the results of searching ODEB for studies that carried out experiments using mmWaves.</t>
  </si>
  <si>
    <t>The columns in this tab show the authors, title, journal of publication, URL (last column);</t>
  </si>
  <si>
    <t>whether the study was in vitro or in vivo, government or industry-funded, and what outcomes were found, for example, fertility effects.</t>
  </si>
  <si>
    <t>3. The third tab [epidemiological papers] lists all of the studies that recorded epidemiological data around towers or devices that emitted mmWaves.</t>
  </si>
  <si>
    <t>4. The fourth tab {funding] graphs both the experimental and epidemiological papers into  funding source categories.</t>
  </si>
  <si>
    <t>There is a webinar that will show you how to search at :</t>
  </si>
  <si>
    <t xml:space="preserve"> https://www.orsaa.org/orsaa-database-training-webinar.html</t>
  </si>
  <si>
    <t>For more details: https://www.orsaa.org/orsaa-database.html</t>
  </si>
  <si>
    <t xml:space="preserve">The database is found at:  https://a037613.fmphost.com/fmi/webd/Research_Review_V4.  </t>
  </si>
  <si>
    <t>ODEB is a free research tool and as such will require some effort in discovering how to use its many search features. There are tutorials there showing how to search ODEB.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</si>
</sst>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font>
      <sz val="10"/>
      <color theme="1"/>
      <name val="Calibri"/>
      <family val="2"/>
      <scheme val="minor"/>
    </font>
    <font>
      <sz val="11"/>
      <color theme="1"/>
      <name val="Calibri"/>
      <family val="2"/>
      <scheme val="minor"/>
    </font>
    <font>
      <sz val="11"/>
      <color theme="1"/>
      <name val="Calibri"/>
      <family val="2"/>
      <scheme val="minor"/>
    </font>
    <font>
      <u/>
      <sz val="10"/>
      <color theme="10"/>
      <name val="Calibri"/>
      <family val="2"/>
      <scheme val="minor"/>
    </font>
    <font>
      <sz val="10"/>
      <color rgb="FF000000"/>
      <name val="Calibri"/>
      <family val="2"/>
      <scheme val="minor"/>
    </font>
    <font>
      <sz val="11"/>
      <color rgb="FFFF0000"/>
      <name val="Calibri"/>
      <family val="2"/>
      <scheme val="minor"/>
    </font>
    <font>
      <b/>
      <sz val="11"/>
      <color theme="1"/>
      <name val="Calibri"/>
      <family val="2"/>
      <scheme val="minor"/>
    </font>
    <font>
      <b/>
      <sz val="11"/>
      <color theme="5" tint="-0.249977111117893"/>
      <name val="Calibri"/>
      <family val="2"/>
      <scheme val="minor"/>
    </font>
    <font>
      <sz val="11"/>
      <color rgb="FF00B050"/>
      <name val="Calibri"/>
      <family val="2"/>
      <scheme val="minor"/>
    </font>
    <font>
      <sz val="11"/>
      <name val="Calibri"/>
      <family val="2"/>
      <scheme val="minor"/>
    </font>
    <font>
      <u/>
      <sz val="11"/>
      <color theme="10"/>
      <name val="Calibri"/>
      <family val="2"/>
      <scheme val="minor"/>
    </font>
    <font>
      <b/>
      <sz val="11"/>
      <color rgb="FF00B050"/>
      <name val="Calibri"/>
      <family val="2"/>
      <scheme val="minor"/>
    </font>
    <font>
      <sz val="11"/>
      <color theme="5" tint="-0.249977111117893"/>
      <name val="Calibri"/>
      <family val="2"/>
      <scheme val="minor"/>
    </font>
    <font>
      <sz val="14"/>
      <color theme="1"/>
      <name val="Calibri"/>
      <family val="2"/>
      <scheme val="minor"/>
    </font>
    <font>
      <b/>
      <sz val="10"/>
      <color theme="1"/>
      <name val="Calibri"/>
      <family val="2"/>
      <scheme val="minor"/>
    </font>
    <font>
      <sz val="12"/>
      <color theme="1"/>
      <name val="Times New Roman"/>
      <family val="1"/>
    </font>
    <font>
      <sz val="10"/>
      <name val="Calibri"/>
      <family val="2"/>
      <scheme val="minor"/>
    </font>
    <font>
      <b/>
      <sz val="16"/>
      <color theme="1"/>
      <name val="Calibri (Body)"/>
    </font>
    <font>
      <sz val="14"/>
      <color theme="1"/>
      <name val="Calibri (Body)"/>
    </font>
  </fonts>
  <fills count="3">
    <fill>
      <patternFill patternType="none"/>
    </fill>
    <fill>
      <patternFill patternType="gray125"/>
    </fill>
    <fill>
      <patternFill patternType="solid">
        <fgColor theme="9"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rgb="FFD4D4D4"/>
      </left>
      <right style="medium">
        <color rgb="FFD4D4D4"/>
      </right>
      <top style="medium">
        <color rgb="FFD4D4D4"/>
      </top>
      <bottom style="medium">
        <color rgb="FFD4D4D4"/>
      </bottom>
      <diagonal/>
    </border>
  </borders>
  <cellStyleXfs count="2">
    <xf numFmtId="0" fontId="0" fillId="0" borderId="0"/>
    <xf numFmtId="0" fontId="3" fillId="0" borderId="0" applyNumberFormat="0" applyFill="0" applyBorder="0" applyAlignment="0" applyProtection="0"/>
  </cellStyleXfs>
  <cellXfs count="68">
    <xf numFmtId="0" fontId="0" fillId="0" borderId="0" xfId="0"/>
    <xf numFmtId="0" fontId="0" fillId="0" borderId="0" xfId="0" applyAlignment="1">
      <alignment wrapText="1"/>
    </xf>
    <xf numFmtId="0" fontId="0" fillId="0" borderId="1" xfId="0" applyBorder="1"/>
    <xf numFmtId="0" fontId="0" fillId="2" borderId="1" xfId="0" applyFill="1" applyBorder="1" applyAlignment="1">
      <alignment wrapText="1"/>
    </xf>
    <xf numFmtId="49" fontId="10" fillId="0" borderId="0" xfId="1" applyNumberFormat="1" applyFont="1" applyFill="1" applyAlignment="1"/>
    <xf numFmtId="0" fontId="4" fillId="0" borderId="2" xfId="0" applyFont="1" applyBorder="1"/>
    <xf numFmtId="9" fontId="0" fillId="0" borderId="0" xfId="0" applyNumberFormat="1"/>
    <xf numFmtId="0" fontId="6" fillId="0" borderId="0" xfId="0" applyFont="1" applyAlignment="1">
      <alignment horizontal="center"/>
    </xf>
    <xf numFmtId="0" fontId="6" fillId="0" borderId="0" xfId="0" applyFont="1" applyAlignment="1">
      <alignment horizontal="left"/>
    </xf>
    <xf numFmtId="0" fontId="2" fillId="0" borderId="0" xfId="0" applyFont="1" applyAlignment="1">
      <alignment horizontal="center"/>
    </xf>
    <xf numFmtId="49" fontId="2" fillId="0" borderId="0" xfId="0" applyNumberFormat="1" applyFont="1"/>
    <xf numFmtId="164" fontId="2" fillId="0" borderId="0" xfId="0" applyNumberFormat="1" applyFont="1"/>
    <xf numFmtId="49" fontId="2" fillId="0" borderId="0" xfId="0" applyNumberFormat="1" applyFont="1" applyAlignment="1">
      <alignment horizontal="center"/>
    </xf>
    <xf numFmtId="0" fontId="2" fillId="0" borderId="0" xfId="0" applyFont="1"/>
    <xf numFmtId="0" fontId="2" fillId="0" borderId="0" xfId="0" applyFont="1" applyAlignment="1">
      <alignment horizontal="left"/>
    </xf>
    <xf numFmtId="49" fontId="7" fillId="0" borderId="0" xfId="0" applyNumberFormat="1" applyFont="1" applyAlignment="1">
      <alignment horizontal="center"/>
    </xf>
    <xf numFmtId="49" fontId="2" fillId="0" borderId="0" xfId="0" applyNumberFormat="1" applyFont="1" applyAlignment="1">
      <alignment horizontal="left"/>
    </xf>
    <xf numFmtId="49" fontId="5" fillId="0" borderId="0" xfId="0" applyNumberFormat="1" applyFont="1" applyAlignment="1">
      <alignment horizontal="center"/>
    </xf>
    <xf numFmtId="49" fontId="2" fillId="0" borderId="0" xfId="0" applyNumberFormat="1" applyFont="1" applyAlignment="1">
      <alignment horizontal="center" wrapText="1"/>
    </xf>
    <xf numFmtId="0" fontId="2" fillId="0" borderId="0" xfId="0" applyFont="1" applyAlignment="1">
      <alignment horizontal="left" wrapText="1"/>
    </xf>
    <xf numFmtId="49" fontId="2" fillId="0" borderId="0" xfId="0" applyNumberFormat="1" applyFont="1" applyAlignment="1">
      <alignment horizontal="left" wrapText="1"/>
    </xf>
    <xf numFmtId="14" fontId="2" fillId="0" borderId="0" xfId="0" applyNumberFormat="1" applyFont="1"/>
    <xf numFmtId="0" fontId="2" fillId="0" borderId="0" xfId="0" applyFont="1" applyAlignment="1">
      <alignment horizontal="center" wrapText="1"/>
    </xf>
    <xf numFmtId="0" fontId="0" fillId="0" borderId="0" xfId="0" applyAlignment="1">
      <alignment horizontal="center"/>
    </xf>
    <xf numFmtId="49" fontId="9" fillId="0" borderId="0" xfId="0" applyNumberFormat="1" applyFont="1" applyAlignment="1">
      <alignment horizontal="center"/>
    </xf>
    <xf numFmtId="49" fontId="3" fillId="0" borderId="0" xfId="1" applyNumberFormat="1" applyFill="1" applyAlignment="1"/>
    <xf numFmtId="0" fontId="5" fillId="0" borderId="0" xfId="0" applyFont="1" applyAlignment="1">
      <alignment horizontal="center"/>
    </xf>
    <xf numFmtId="164" fontId="2" fillId="0" borderId="0" xfId="0" applyNumberFormat="1" applyFont="1" applyAlignment="1">
      <alignment horizontal="center"/>
    </xf>
    <xf numFmtId="14" fontId="2" fillId="0" borderId="0" xfId="0" applyNumberFormat="1" applyFont="1" applyAlignment="1">
      <alignment horizontal="center"/>
    </xf>
    <xf numFmtId="0" fontId="7" fillId="0" borderId="0" xfId="0" applyFont="1" applyAlignment="1">
      <alignment horizontal="center"/>
    </xf>
    <xf numFmtId="164" fontId="0" fillId="0" borderId="0" xfId="0" applyNumberFormat="1" applyAlignment="1">
      <alignment horizontal="center"/>
    </xf>
    <xf numFmtId="49" fontId="0" fillId="0" borderId="0" xfId="0" applyNumberFormat="1"/>
    <xf numFmtId="164" fontId="0" fillId="0" borderId="0" xfId="0" applyNumberFormat="1" applyAlignment="1">
      <alignment horizontal="center" vertical="top"/>
    </xf>
    <xf numFmtId="0" fontId="2" fillId="0" borderId="0" xfId="0" applyFont="1" applyAlignment="1">
      <alignment wrapText="1"/>
    </xf>
    <xf numFmtId="0" fontId="0" fillId="0" borderId="0" xfId="0" applyAlignment="1">
      <alignment horizontal="left"/>
    </xf>
    <xf numFmtId="9" fontId="0" fillId="0" borderId="0" xfId="0" applyNumberFormat="1" applyAlignment="1">
      <alignment horizontal="center"/>
    </xf>
    <xf numFmtId="0" fontId="3" fillId="0" borderId="0" xfId="1" applyFill="1"/>
    <xf numFmtId="1" fontId="0" fillId="0" borderId="0" xfId="0" applyNumberFormat="1" applyAlignment="1">
      <alignment horizontal="center" vertical="top"/>
    </xf>
    <xf numFmtId="0" fontId="3" fillId="0" borderId="0" xfId="1"/>
    <xf numFmtId="0" fontId="13" fillId="0" borderId="0" xfId="0" applyFont="1"/>
    <xf numFmtId="0" fontId="14" fillId="0" borderId="0" xfId="0" applyFont="1" applyAlignment="1">
      <alignment horizontal="center" vertical="top"/>
    </xf>
    <xf numFmtId="49" fontId="0" fillId="0" borderId="0" xfId="0" applyNumberFormat="1" applyAlignment="1">
      <alignment horizontal="center" vertical="top"/>
    </xf>
    <xf numFmtId="0" fontId="15" fillId="0" borderId="0" xfId="0" applyFont="1" applyAlignment="1">
      <alignment horizontal="center"/>
    </xf>
    <xf numFmtId="0" fontId="0" fillId="0" borderId="0" xfId="0" applyAlignment="1">
      <alignment horizontal="center" vertical="top"/>
    </xf>
    <xf numFmtId="49" fontId="0" fillId="0" borderId="0" xfId="0" applyNumberFormat="1" applyAlignment="1">
      <alignment horizontal="center" vertical="top" wrapText="1"/>
    </xf>
    <xf numFmtId="0" fontId="0" fillId="0" borderId="0" xfId="0" applyAlignment="1">
      <alignment horizontal="right"/>
    </xf>
    <xf numFmtId="0" fontId="16" fillId="0" borderId="0" xfId="0" applyFont="1" applyAlignment="1">
      <alignment horizontal="right" vertical="top"/>
    </xf>
    <xf numFmtId="0" fontId="16" fillId="0" borderId="0" xfId="0" applyFont="1" applyAlignment="1">
      <alignment horizontal="right"/>
    </xf>
    <xf numFmtId="14" fontId="0" fillId="0" borderId="0" xfId="0" applyNumberFormat="1"/>
    <xf numFmtId="14" fontId="0" fillId="0" borderId="0" xfId="0" applyNumberFormat="1" applyAlignment="1">
      <alignment horizontal="right"/>
    </xf>
    <xf numFmtId="0" fontId="16" fillId="0" borderId="0" xfId="0" applyFont="1" applyAlignment="1">
      <alignment horizontal="center"/>
    </xf>
    <xf numFmtId="0" fontId="4" fillId="0" borderId="2" xfId="0" applyFont="1" applyBorder="1" applyAlignment="1">
      <alignment horizontal="center"/>
    </xf>
    <xf numFmtId="10" fontId="4" fillId="0" borderId="2" xfId="0" applyNumberFormat="1" applyFont="1" applyBorder="1" applyAlignment="1">
      <alignment horizontal="center"/>
    </xf>
    <xf numFmtId="49" fontId="17" fillId="0" borderId="0" xfId="0" applyNumberFormat="1" applyFont="1" applyAlignment="1">
      <alignment horizontal="left" vertical="top" wrapText="1" indent="1"/>
    </xf>
    <xf numFmtId="49" fontId="13" fillId="0" borderId="0" xfId="0" applyNumberFormat="1" applyFont="1" applyAlignment="1">
      <alignment horizontal="left" vertical="top" wrapText="1" indent="1"/>
    </xf>
    <xf numFmtId="0" fontId="18" fillId="0" borderId="0" xfId="1" applyFont="1" applyAlignment="1">
      <alignment vertical="center" wrapText="1"/>
    </xf>
    <xf numFmtId="0" fontId="13" fillId="0" borderId="0" xfId="0" applyFont="1" applyAlignment="1">
      <alignment vertical="center"/>
    </xf>
    <xf numFmtId="49" fontId="0" fillId="0" borderId="1" xfId="0" applyNumberFormat="1" applyBorder="1" applyAlignment="1">
      <alignment horizontal="left" vertical="top" wrapText="1" indent="1"/>
    </xf>
    <xf numFmtId="49" fontId="0" fillId="0" borderId="1" xfId="0" applyNumberFormat="1" applyBorder="1" applyAlignment="1">
      <alignment horizontal="right" vertical="top" wrapText="1" indent="1"/>
    </xf>
    <xf numFmtId="0" fontId="0" fillId="0" borderId="1" xfId="0" applyBorder="1" applyAlignment="1">
      <alignment horizontal="center"/>
    </xf>
    <xf numFmtId="1" fontId="0" fillId="0" borderId="1" xfId="0" applyNumberFormat="1" applyBorder="1" applyAlignment="1">
      <alignment horizontal="center" vertical="top"/>
    </xf>
    <xf numFmtId="1" fontId="0" fillId="0" borderId="1" xfId="0" applyNumberFormat="1" applyBorder="1" applyAlignment="1">
      <alignment horizontal="right" vertical="top"/>
    </xf>
    <xf numFmtId="1" fontId="0" fillId="0" borderId="1" xfId="0" applyNumberFormat="1" applyBorder="1" applyAlignment="1">
      <alignment horizontal="center"/>
    </xf>
    <xf numFmtId="0" fontId="0" fillId="0" borderId="1" xfId="0" applyBorder="1" applyAlignment="1">
      <alignment horizontal="right"/>
    </xf>
    <xf numFmtId="0" fontId="0" fillId="0" borderId="1" xfId="0" applyBorder="1" applyAlignment="1">
      <alignment horizontal="left"/>
    </xf>
    <xf numFmtId="0" fontId="2" fillId="0" borderId="1" xfId="0" applyFont="1" applyBorder="1" applyAlignment="1">
      <alignment horizontal="center"/>
    </xf>
    <xf numFmtId="9" fontId="2" fillId="0" borderId="1" xfId="0" applyNumberFormat="1" applyFont="1" applyBorder="1" applyAlignment="1">
      <alignment horizontal="center"/>
    </xf>
    <xf numFmtId="9" fontId="0" fillId="0" borderId="1" xfId="0" applyNumberFormat="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'Effects vs No Effects graph'!$B$2</c:f>
              <c:strCache>
                <c:ptCount val="1"/>
                <c:pt idx="0">
                  <c:v>No signficant effects</c:v>
                </c:pt>
              </c:strCache>
            </c:strRef>
          </c:tx>
          <c:spPr>
            <a:solidFill>
              <a:schemeClr val="accent1"/>
            </a:solidFill>
            <a:ln>
              <a:solidFill>
                <a:sysClr val="windowText" lastClr="000000"/>
              </a:solidFill>
            </a:ln>
            <a:effectLst/>
          </c:spPr>
          <c:invertIfNegative val="0"/>
          <c:cat>
            <c:strRef>
              <c:f>'Effects vs No Effects graph'!$A$3:$A$30</c:f>
              <c:strCache>
                <c:ptCount val="28"/>
                <c:pt idx="0">
                  <c:v>Cardio/Vascular</c:v>
                </c:pt>
                <c:pt idx="1">
                  <c:v>Occular</c:v>
                </c:pt>
                <c:pt idx="2">
                  <c:v>Hepatic</c:v>
                </c:pt>
                <c:pt idx="3">
                  <c:v>Neurotransmitters</c:v>
                </c:pt>
                <c:pt idx="4">
                  <c:v>Endocrine</c:v>
                </c:pt>
                <c:pt idx="5">
                  <c:v>Developmental</c:v>
                </c:pt>
                <c:pt idx="6">
                  <c:v>Tumour Growth</c:v>
                </c:pt>
                <c:pt idx="7">
                  <c:v>Hypoalgesic</c:v>
                </c:pt>
                <c:pt idx="8">
                  <c:v>Memory</c:v>
                </c:pt>
                <c:pt idx="9">
                  <c:v>Learning</c:v>
                </c:pt>
                <c:pt idx="10">
                  <c:v>Apoptosis</c:v>
                </c:pt>
                <c:pt idx="11">
                  <c:v>Cell Signalling</c:v>
                </c:pt>
                <c:pt idx="12">
                  <c:v>Behavioural</c:v>
                </c:pt>
                <c:pt idx="13">
                  <c:v>Fertility</c:v>
                </c:pt>
                <c:pt idx="14">
                  <c:v>Synergistic/Combinative</c:v>
                </c:pt>
                <c:pt idx="15">
                  <c:v>Cell viability</c:v>
                </c:pt>
                <c:pt idx="16">
                  <c:v>Haemotological</c:v>
                </c:pt>
                <c:pt idx="17">
                  <c:v>Metabolic/Enzyme</c:v>
                </c:pt>
                <c:pt idx="18">
                  <c:v>Oxidative stress</c:v>
                </c:pt>
                <c:pt idx="19">
                  <c:v>Genotoxicity</c:v>
                </c:pt>
                <c:pt idx="20">
                  <c:v>Electrophysiological</c:v>
                </c:pt>
                <c:pt idx="21">
                  <c:v>Brain/Neuronal</c:v>
                </c:pt>
                <c:pt idx="22">
                  <c:v>Immune function</c:v>
                </c:pt>
                <c:pt idx="23">
                  <c:v>Morphological</c:v>
                </c:pt>
                <c:pt idx="24">
                  <c:v>Gene expression</c:v>
                </c:pt>
                <c:pt idx="25">
                  <c:v>Cell proliferation</c:v>
                </c:pt>
                <c:pt idx="26">
                  <c:v>Cell membrane</c:v>
                </c:pt>
                <c:pt idx="27">
                  <c:v>Biochemical changes</c:v>
                </c:pt>
              </c:strCache>
            </c:strRef>
          </c:cat>
          <c:val>
            <c:numRef>
              <c:f>'Effects vs No Effects graph'!$B$3:$B$30</c:f>
              <c:numCache>
                <c:formatCode>General</c:formatCode>
                <c:ptCount val="28"/>
                <c:pt idx="0">
                  <c:v>0</c:v>
                </c:pt>
                <c:pt idx="1">
                  <c:v>1</c:v>
                </c:pt>
                <c:pt idx="2">
                  <c:v>0</c:v>
                </c:pt>
                <c:pt idx="3">
                  <c:v>0</c:v>
                </c:pt>
                <c:pt idx="4">
                  <c:v>0</c:v>
                </c:pt>
                <c:pt idx="5">
                  <c:v>0</c:v>
                </c:pt>
                <c:pt idx="6">
                  <c:v>0</c:v>
                </c:pt>
                <c:pt idx="7">
                  <c:v>0</c:v>
                </c:pt>
                <c:pt idx="8">
                  <c:v>1</c:v>
                </c:pt>
                <c:pt idx="9">
                  <c:v>0</c:v>
                </c:pt>
                <c:pt idx="10">
                  <c:v>2</c:v>
                </c:pt>
                <c:pt idx="11">
                  <c:v>2</c:v>
                </c:pt>
                <c:pt idx="12">
                  <c:v>0</c:v>
                </c:pt>
                <c:pt idx="13">
                  <c:v>0</c:v>
                </c:pt>
                <c:pt idx="14">
                  <c:v>0</c:v>
                </c:pt>
                <c:pt idx="15">
                  <c:v>7</c:v>
                </c:pt>
                <c:pt idx="16">
                  <c:v>0</c:v>
                </c:pt>
                <c:pt idx="17">
                  <c:v>0</c:v>
                </c:pt>
                <c:pt idx="18">
                  <c:v>0</c:v>
                </c:pt>
                <c:pt idx="19">
                  <c:v>4</c:v>
                </c:pt>
                <c:pt idx="20">
                  <c:v>1</c:v>
                </c:pt>
                <c:pt idx="21">
                  <c:v>1</c:v>
                </c:pt>
                <c:pt idx="22">
                  <c:v>1</c:v>
                </c:pt>
                <c:pt idx="23">
                  <c:v>4</c:v>
                </c:pt>
                <c:pt idx="24">
                  <c:v>5</c:v>
                </c:pt>
                <c:pt idx="25">
                  <c:v>1</c:v>
                </c:pt>
                <c:pt idx="26">
                  <c:v>1</c:v>
                </c:pt>
                <c:pt idx="27">
                  <c:v>4</c:v>
                </c:pt>
              </c:numCache>
            </c:numRef>
          </c:val>
          <c:extLst>
            <c:ext xmlns:c16="http://schemas.microsoft.com/office/drawing/2014/chart" uri="{C3380CC4-5D6E-409C-BE32-E72D297353CC}">
              <c16:uniqueId val="{00000000-0C31-48EF-9F49-54E4DD6D7984}"/>
            </c:ext>
          </c:extLst>
        </c:ser>
        <c:ser>
          <c:idx val="1"/>
          <c:order val="1"/>
          <c:tx>
            <c:strRef>
              <c:f>'Effects vs No Effects graph'!$C$2</c:f>
              <c:strCache>
                <c:ptCount val="1"/>
                <c:pt idx="0">
                  <c:v>Significant effects</c:v>
                </c:pt>
              </c:strCache>
            </c:strRef>
          </c:tx>
          <c:spPr>
            <a:solidFill>
              <a:schemeClr val="accent2"/>
            </a:solidFill>
            <a:ln>
              <a:solidFill>
                <a:sysClr val="windowText" lastClr="000000"/>
              </a:solidFill>
            </a:ln>
            <a:effectLst/>
          </c:spPr>
          <c:invertIfNegative val="0"/>
          <c:cat>
            <c:strRef>
              <c:f>'Effects vs No Effects graph'!$A$3:$A$30</c:f>
              <c:strCache>
                <c:ptCount val="28"/>
                <c:pt idx="0">
                  <c:v>Cardio/Vascular</c:v>
                </c:pt>
                <c:pt idx="1">
                  <c:v>Occular</c:v>
                </c:pt>
                <c:pt idx="2">
                  <c:v>Hepatic</c:v>
                </c:pt>
                <c:pt idx="3">
                  <c:v>Neurotransmitters</c:v>
                </c:pt>
                <c:pt idx="4">
                  <c:v>Endocrine</c:v>
                </c:pt>
                <c:pt idx="5">
                  <c:v>Developmental</c:v>
                </c:pt>
                <c:pt idx="6">
                  <c:v>Tumour Growth</c:v>
                </c:pt>
                <c:pt idx="7">
                  <c:v>Hypoalgesic</c:v>
                </c:pt>
                <c:pt idx="8">
                  <c:v>Memory</c:v>
                </c:pt>
                <c:pt idx="9">
                  <c:v>Learning</c:v>
                </c:pt>
                <c:pt idx="10">
                  <c:v>Apoptosis</c:v>
                </c:pt>
                <c:pt idx="11">
                  <c:v>Cell Signalling</c:v>
                </c:pt>
                <c:pt idx="12">
                  <c:v>Behavioural</c:v>
                </c:pt>
                <c:pt idx="13">
                  <c:v>Fertility</c:v>
                </c:pt>
                <c:pt idx="14">
                  <c:v>Synergistic/Combinative</c:v>
                </c:pt>
                <c:pt idx="15">
                  <c:v>Cell viability</c:v>
                </c:pt>
                <c:pt idx="16">
                  <c:v>Haemotological</c:v>
                </c:pt>
                <c:pt idx="17">
                  <c:v>Metabolic/Enzyme</c:v>
                </c:pt>
                <c:pt idx="18">
                  <c:v>Oxidative stress</c:v>
                </c:pt>
                <c:pt idx="19">
                  <c:v>Genotoxicity</c:v>
                </c:pt>
                <c:pt idx="20">
                  <c:v>Electrophysiological</c:v>
                </c:pt>
                <c:pt idx="21">
                  <c:v>Brain/Neuronal</c:v>
                </c:pt>
                <c:pt idx="22">
                  <c:v>Immune function</c:v>
                </c:pt>
                <c:pt idx="23">
                  <c:v>Morphological</c:v>
                </c:pt>
                <c:pt idx="24">
                  <c:v>Gene expression</c:v>
                </c:pt>
                <c:pt idx="25">
                  <c:v>Cell proliferation</c:v>
                </c:pt>
                <c:pt idx="26">
                  <c:v>Cell membrane</c:v>
                </c:pt>
                <c:pt idx="27">
                  <c:v>Biochemical changes</c:v>
                </c:pt>
              </c:strCache>
            </c:strRef>
          </c:cat>
          <c:val>
            <c:numRef>
              <c:f>'Effects vs No Effects graph'!$C$3:$C$30</c:f>
              <c:numCache>
                <c:formatCode>General</c:formatCode>
                <c:ptCount val="28"/>
                <c:pt idx="0">
                  <c:v>0</c:v>
                </c:pt>
                <c:pt idx="1">
                  <c:v>0</c:v>
                </c:pt>
                <c:pt idx="2">
                  <c:v>1</c:v>
                </c:pt>
                <c:pt idx="3">
                  <c:v>1</c:v>
                </c:pt>
                <c:pt idx="4">
                  <c:v>2</c:v>
                </c:pt>
                <c:pt idx="5">
                  <c:v>2</c:v>
                </c:pt>
                <c:pt idx="6">
                  <c:v>2</c:v>
                </c:pt>
                <c:pt idx="7">
                  <c:v>3</c:v>
                </c:pt>
                <c:pt idx="8">
                  <c:v>3</c:v>
                </c:pt>
                <c:pt idx="9">
                  <c:v>3</c:v>
                </c:pt>
                <c:pt idx="10">
                  <c:v>4</c:v>
                </c:pt>
                <c:pt idx="11">
                  <c:v>5</c:v>
                </c:pt>
                <c:pt idx="12">
                  <c:v>6</c:v>
                </c:pt>
                <c:pt idx="13">
                  <c:v>7</c:v>
                </c:pt>
                <c:pt idx="14">
                  <c:v>8</c:v>
                </c:pt>
                <c:pt idx="15">
                  <c:v>9</c:v>
                </c:pt>
                <c:pt idx="16">
                  <c:v>11</c:v>
                </c:pt>
                <c:pt idx="17">
                  <c:v>12</c:v>
                </c:pt>
                <c:pt idx="18">
                  <c:v>14</c:v>
                </c:pt>
                <c:pt idx="19">
                  <c:v>16</c:v>
                </c:pt>
                <c:pt idx="20">
                  <c:v>18</c:v>
                </c:pt>
                <c:pt idx="21">
                  <c:v>19</c:v>
                </c:pt>
                <c:pt idx="22">
                  <c:v>19</c:v>
                </c:pt>
                <c:pt idx="23">
                  <c:v>22</c:v>
                </c:pt>
                <c:pt idx="24">
                  <c:v>23</c:v>
                </c:pt>
                <c:pt idx="25">
                  <c:v>25</c:v>
                </c:pt>
                <c:pt idx="26">
                  <c:v>29</c:v>
                </c:pt>
                <c:pt idx="27">
                  <c:v>51</c:v>
                </c:pt>
              </c:numCache>
            </c:numRef>
          </c:val>
          <c:extLst>
            <c:ext xmlns:c16="http://schemas.microsoft.com/office/drawing/2014/chart" uri="{C3380CC4-5D6E-409C-BE32-E72D297353CC}">
              <c16:uniqueId val="{00000001-0C31-48EF-9F49-54E4DD6D7984}"/>
            </c:ext>
          </c:extLst>
        </c:ser>
        <c:dLbls>
          <c:showLegendKey val="0"/>
          <c:showVal val="0"/>
          <c:showCatName val="0"/>
          <c:showSerName val="0"/>
          <c:showPercent val="0"/>
          <c:showBubbleSize val="0"/>
        </c:dLbls>
        <c:gapWidth val="60"/>
        <c:axId val="1999010336"/>
        <c:axId val="1999013248"/>
      </c:barChart>
      <c:catAx>
        <c:axId val="1999010336"/>
        <c:scaling>
          <c:orientation val="minMax"/>
        </c:scaling>
        <c:delete val="0"/>
        <c:axPos val="l"/>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Biological/Health  effect</a:t>
                </a:r>
              </a:p>
            </c:rich>
          </c:tx>
          <c:layout>
            <c:manualLayout>
              <c:xMode val="edge"/>
              <c:yMode val="edge"/>
              <c:x val="1.1778383552659907E-2"/>
              <c:y val="0.4005363671379858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99013248"/>
        <c:crosses val="autoZero"/>
        <c:auto val="1"/>
        <c:lblAlgn val="ctr"/>
        <c:lblOffset val="100"/>
        <c:noMultiLvlLbl val="0"/>
      </c:catAx>
      <c:valAx>
        <c:axId val="199901324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Number of studies</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990103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19050"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Funding!$B$8</c:f>
              <c:strCache>
                <c:ptCount val="1"/>
                <c:pt idx="0">
                  <c:v>Effect</c:v>
                </c:pt>
              </c:strCache>
            </c:strRef>
          </c:tx>
          <c:spPr>
            <a:solidFill>
              <a:schemeClr val="accent2"/>
            </a:solidFill>
            <a:ln>
              <a:solidFill>
                <a:sysClr val="windowText" lastClr="000000"/>
              </a:solidFill>
            </a:ln>
            <a:effectLst/>
          </c:spPr>
          <c:invertIfNegative val="0"/>
          <c:dLbls>
            <c:dLbl>
              <c:idx val="0"/>
              <c:layout>
                <c:manualLayout>
                  <c:x val="0"/>
                  <c:y val="4.6296296296296294E-3"/>
                </c:manualLayout>
              </c:layout>
              <c:tx>
                <c:rich>
                  <a:bodyPr/>
                  <a:lstStyle/>
                  <a:p>
                    <a:fld id="{459FB287-823F-4696-A138-69C4D92F3898}"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AECC-4D55-8994-F1BF95A9BF68}"/>
                </c:ext>
              </c:extLst>
            </c:dLbl>
            <c:dLbl>
              <c:idx val="1"/>
              <c:layout>
                <c:manualLayout>
                  <c:x val="2.7412280701753881E-3"/>
                  <c:y val="2.3148148148148147E-2"/>
                </c:manualLayout>
              </c:layout>
              <c:tx>
                <c:rich>
                  <a:bodyPr/>
                  <a:lstStyle/>
                  <a:p>
                    <a:fld id="{24407727-9C5C-4327-9ADB-3FB0F01308AE}"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AECC-4D55-8994-F1BF95A9BF68}"/>
                </c:ext>
              </c:extLst>
            </c:dLbl>
            <c:dLbl>
              <c:idx val="2"/>
              <c:layout>
                <c:manualLayout>
                  <c:x val="-2.8873549523414838E-3"/>
                  <c:y val="1.3888888888888805E-2"/>
                </c:manualLayout>
              </c:layout>
              <c:tx>
                <c:rich>
                  <a:bodyPr/>
                  <a:lstStyle/>
                  <a:p>
                    <a:fld id="{6858C206-2B44-4954-B21E-F6FFAD91AA9E}"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AECC-4D55-8994-F1BF95A9BF68}"/>
                </c:ext>
              </c:extLst>
            </c:dLbl>
            <c:dLbl>
              <c:idx val="3"/>
              <c:layout>
                <c:manualLayout>
                  <c:x val="0"/>
                  <c:y val="4.6296296296296086E-3"/>
                </c:manualLayout>
              </c:layout>
              <c:tx>
                <c:rich>
                  <a:bodyPr/>
                  <a:lstStyle/>
                  <a:p>
                    <a:fld id="{E11FE333-599E-41DB-AA9F-B18AF94A5BF0}"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AECC-4D55-8994-F1BF95A9BF68}"/>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Funding!$A$9:$A$12</c:f>
              <c:strCache>
                <c:ptCount val="4"/>
                <c:pt idx="0">
                  <c:v>Government</c:v>
                </c:pt>
                <c:pt idx="1">
                  <c:v>Institution</c:v>
                </c:pt>
                <c:pt idx="2">
                  <c:v>Industry</c:v>
                </c:pt>
                <c:pt idx="3">
                  <c:v>Unknown</c:v>
                </c:pt>
              </c:strCache>
            </c:strRef>
          </c:cat>
          <c:val>
            <c:numRef>
              <c:f>Funding!$B$9:$B$12</c:f>
              <c:numCache>
                <c:formatCode>General</c:formatCode>
                <c:ptCount val="4"/>
                <c:pt idx="0">
                  <c:v>114</c:v>
                </c:pt>
                <c:pt idx="1">
                  <c:v>27</c:v>
                </c:pt>
                <c:pt idx="2">
                  <c:v>7</c:v>
                </c:pt>
                <c:pt idx="3">
                  <c:v>72</c:v>
                </c:pt>
              </c:numCache>
            </c:numRef>
          </c:val>
          <c:extLst>
            <c:ext xmlns:c15="http://schemas.microsoft.com/office/drawing/2012/chart" uri="{02D57815-91ED-43cb-92C2-25804820EDAC}">
              <c15:datalabelsRange>
                <c15:f>Funding!$D$9:$D$12</c15:f>
                <c15:dlblRangeCache>
                  <c:ptCount val="4"/>
                  <c:pt idx="0">
                    <c:v>83%</c:v>
                  </c:pt>
                  <c:pt idx="1">
                    <c:v>93%</c:v>
                  </c:pt>
                  <c:pt idx="2">
                    <c:v>58%</c:v>
                  </c:pt>
                  <c:pt idx="3">
                    <c:v>96%</c:v>
                  </c:pt>
                </c15:dlblRangeCache>
              </c15:datalabelsRange>
            </c:ext>
            <c:ext xmlns:c16="http://schemas.microsoft.com/office/drawing/2014/chart" uri="{C3380CC4-5D6E-409C-BE32-E72D297353CC}">
              <c16:uniqueId val="{00000000-AECC-4D55-8994-F1BF95A9BF68}"/>
            </c:ext>
          </c:extLst>
        </c:ser>
        <c:ser>
          <c:idx val="1"/>
          <c:order val="1"/>
          <c:tx>
            <c:strRef>
              <c:f>Funding!$C$8</c:f>
              <c:strCache>
                <c:ptCount val="1"/>
                <c:pt idx="0">
                  <c:v>No Effect</c:v>
                </c:pt>
              </c:strCache>
            </c:strRef>
          </c:tx>
          <c:spPr>
            <a:solidFill>
              <a:schemeClr val="accent1"/>
            </a:solidFill>
            <a:ln>
              <a:solidFill>
                <a:sysClr val="windowText" lastClr="000000"/>
              </a:solidFill>
            </a:ln>
            <a:effectLst/>
          </c:spPr>
          <c:invertIfNegative val="0"/>
          <c:dLbls>
            <c:dLbl>
              <c:idx val="0"/>
              <c:layout>
                <c:manualLayout>
                  <c:x val="5.4824561403508769E-3"/>
                  <c:y val="1.8518518518518517E-2"/>
                </c:manualLayout>
              </c:layout>
              <c:tx>
                <c:rich>
                  <a:bodyPr/>
                  <a:lstStyle/>
                  <a:p>
                    <a:fld id="{FEC06725-6745-4811-B33D-DD2B2A4DF449}"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AECC-4D55-8994-F1BF95A9BF68}"/>
                </c:ext>
              </c:extLst>
            </c:dLbl>
            <c:dLbl>
              <c:idx val="1"/>
              <c:tx>
                <c:rich>
                  <a:bodyPr/>
                  <a:lstStyle/>
                  <a:p>
                    <a:fld id="{7BE3B87F-2955-41CC-BE0A-8B0309C1D22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ECC-4D55-8994-F1BF95A9BF68}"/>
                </c:ext>
              </c:extLst>
            </c:dLbl>
            <c:dLbl>
              <c:idx val="2"/>
              <c:layout>
                <c:manualLayout>
                  <c:x val="1.3779311714325082E-2"/>
                  <c:y val="1.3888888888888805E-2"/>
                </c:manualLayout>
              </c:layout>
              <c:tx>
                <c:rich>
                  <a:bodyPr/>
                  <a:lstStyle/>
                  <a:p>
                    <a:fld id="{D8C5021C-BFD7-413E-A5B1-F2780B6E728D}"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AECC-4D55-8994-F1BF95A9BF68}"/>
                </c:ext>
              </c:extLst>
            </c:dLbl>
            <c:dLbl>
              <c:idx val="3"/>
              <c:layout>
                <c:manualLayout>
                  <c:x val="-1.0051053480015784E-16"/>
                  <c:y val="9.2592592592592587E-3"/>
                </c:manualLayout>
              </c:layout>
              <c:tx>
                <c:rich>
                  <a:bodyPr/>
                  <a:lstStyle/>
                  <a:p>
                    <a:fld id="{F5D95E94-8D90-42B9-8EBD-909B5D50948C}"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AECC-4D55-8994-F1BF95A9BF68}"/>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Funding!$A$9:$A$12</c:f>
              <c:strCache>
                <c:ptCount val="4"/>
                <c:pt idx="0">
                  <c:v>Government</c:v>
                </c:pt>
                <c:pt idx="1">
                  <c:v>Institution</c:v>
                </c:pt>
                <c:pt idx="2">
                  <c:v>Industry</c:v>
                </c:pt>
                <c:pt idx="3">
                  <c:v>Unknown</c:v>
                </c:pt>
              </c:strCache>
            </c:strRef>
          </c:cat>
          <c:val>
            <c:numRef>
              <c:f>Funding!$C$9:$C$12</c:f>
              <c:numCache>
                <c:formatCode>General</c:formatCode>
                <c:ptCount val="4"/>
                <c:pt idx="0">
                  <c:v>23</c:v>
                </c:pt>
                <c:pt idx="1">
                  <c:v>2</c:v>
                </c:pt>
                <c:pt idx="2">
                  <c:v>5</c:v>
                </c:pt>
                <c:pt idx="3">
                  <c:v>3</c:v>
                </c:pt>
              </c:numCache>
            </c:numRef>
          </c:val>
          <c:extLst>
            <c:ext xmlns:c15="http://schemas.microsoft.com/office/drawing/2012/chart" uri="{02D57815-91ED-43cb-92C2-25804820EDAC}">
              <c15:datalabelsRange>
                <c15:f>Funding!$E$9:$E$12</c15:f>
                <c15:dlblRangeCache>
                  <c:ptCount val="4"/>
                  <c:pt idx="0">
                    <c:v>17%</c:v>
                  </c:pt>
                  <c:pt idx="1">
                    <c:v>7%</c:v>
                  </c:pt>
                  <c:pt idx="2">
                    <c:v>42%</c:v>
                  </c:pt>
                  <c:pt idx="3">
                    <c:v>4%</c:v>
                  </c:pt>
                </c15:dlblRangeCache>
              </c15:datalabelsRange>
            </c:ext>
            <c:ext xmlns:c16="http://schemas.microsoft.com/office/drawing/2014/chart" uri="{C3380CC4-5D6E-409C-BE32-E72D297353CC}">
              <c16:uniqueId val="{00000001-AECC-4D55-8994-F1BF95A9BF68}"/>
            </c:ext>
          </c:extLst>
        </c:ser>
        <c:dLbls>
          <c:showLegendKey val="0"/>
          <c:showVal val="0"/>
          <c:showCatName val="0"/>
          <c:showSerName val="0"/>
          <c:showPercent val="0"/>
          <c:showBubbleSize val="0"/>
        </c:dLbls>
        <c:gapWidth val="219"/>
        <c:overlap val="-27"/>
        <c:axId val="378184848"/>
        <c:axId val="378185680"/>
      </c:barChart>
      <c:catAx>
        <c:axId val="3781848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400" b="0"/>
                  <a:t>Funding source</a:t>
                </a:r>
              </a:p>
            </c:rich>
          </c:tx>
          <c:layout>
            <c:manualLayout>
              <c:xMode val="edge"/>
              <c:yMode val="edge"/>
              <c:x val="0.36707655580881338"/>
              <c:y val="0.74532881306503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378185680"/>
        <c:crosses val="autoZero"/>
        <c:auto val="1"/>
        <c:lblAlgn val="ctr"/>
        <c:lblOffset val="100"/>
        <c:noMultiLvlLbl val="0"/>
      </c:catAx>
      <c:valAx>
        <c:axId val="378185680"/>
        <c:scaling>
          <c:orientation val="minMax"/>
          <c:max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AU" sz="1400" b="0"/>
                  <a:t>Number of papers</a:t>
                </a:r>
              </a:p>
            </c:rich>
          </c:tx>
          <c:layout>
            <c:manualLayout>
              <c:xMode val="edge"/>
              <c:yMode val="edge"/>
              <c:x val="3.0153508771929825E-2"/>
              <c:y val="9.3192986293380006E-2"/>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8184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1587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7620</xdr:colOff>
      <xdr:row>1</xdr:row>
      <xdr:rowOff>7620</xdr:rowOff>
    </xdr:from>
    <xdr:to>
      <xdr:col>15</xdr:col>
      <xdr:colOff>482600</xdr:colOff>
      <xdr:row>46</xdr:row>
      <xdr:rowOff>166254</xdr:rowOff>
    </xdr:to>
    <xdr:graphicFrame macro="">
      <xdr:nvGraphicFramePr>
        <xdr:cNvPr id="2" name="Chart 1">
          <a:extLst>
            <a:ext uri="{FF2B5EF4-FFF2-40B4-BE49-F238E27FC236}">
              <a16:creationId xmlns:a16="http://schemas.microsoft.com/office/drawing/2014/main" id="{3DAA97D3-7987-EA49-FDE8-07971E4706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594360</xdr:colOff>
      <xdr:row>0</xdr:row>
      <xdr:rowOff>179070</xdr:rowOff>
    </xdr:from>
    <xdr:to>
      <xdr:col>14</xdr:col>
      <xdr:colOff>289560</xdr:colOff>
      <xdr:row>16</xdr:row>
      <xdr:rowOff>64770</xdr:rowOff>
    </xdr:to>
    <xdr:graphicFrame macro="">
      <xdr:nvGraphicFramePr>
        <xdr:cNvPr id="2" name="Chart 1">
          <a:extLst>
            <a:ext uri="{FF2B5EF4-FFF2-40B4-BE49-F238E27FC236}">
              <a16:creationId xmlns:a16="http://schemas.microsoft.com/office/drawing/2014/main" id="{8A89D051-07E7-122C-9A95-E62DCB9C7F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550333</xdr:colOff>
      <xdr:row>0</xdr:row>
      <xdr:rowOff>142131</xdr:rowOff>
    </xdr:from>
    <xdr:to>
      <xdr:col>15</xdr:col>
      <xdr:colOff>523141</xdr:colOff>
      <xdr:row>28</xdr:row>
      <xdr:rowOff>125780</xdr:rowOff>
    </xdr:to>
    <xdr:pic>
      <xdr:nvPicPr>
        <xdr:cNvPr id="4" name="Picture 3">
          <a:extLst>
            <a:ext uri="{FF2B5EF4-FFF2-40B4-BE49-F238E27FC236}">
              <a16:creationId xmlns:a16="http://schemas.microsoft.com/office/drawing/2014/main" id="{3AD2BF35-E4AB-8565-0FEF-CD72E7958D13}"/>
            </a:ext>
          </a:extLst>
        </xdr:cNvPr>
        <xdr:cNvPicPr>
          <a:picLocks noChangeAspect="1"/>
        </xdr:cNvPicPr>
      </xdr:nvPicPr>
      <xdr:blipFill>
        <a:blip xmlns:r="http://schemas.openxmlformats.org/officeDocument/2006/relationships" r:embed="rId1"/>
        <a:stretch>
          <a:fillRect/>
        </a:stretch>
      </xdr:blipFill>
      <xdr:spPr>
        <a:xfrm>
          <a:off x="3335866" y="142131"/>
          <a:ext cx="7288008" cy="49620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ciencedirect.com/science/article/pii/S002751070500536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ncbi.nlm.nih.gov/pmc/articles/PMC7690245/" TargetMode="External"/><Relationship Id="rId1" Type="http://schemas.openxmlformats.org/officeDocument/2006/relationships/hyperlink" Target="https://www.ncbi.nlm.nih.gov/pubmed/23785684"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orsa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C14D8-A29C-4897-84BA-63125114F2C1}">
  <dimension ref="A1:BM270"/>
  <sheetViews>
    <sheetView tabSelected="1" zoomScale="115" zoomScaleNormal="115" workbookViewId="0">
      <pane ySplit="1" topLeftCell="A5" activePane="bottomLeft" state="frozen"/>
      <selection activeCell="AC1" sqref="AC1"/>
      <selection pane="bottomLeft" activeCell="B5" sqref="B5"/>
    </sheetView>
  </sheetViews>
  <sheetFormatPr defaultColWidth="9" defaultRowHeight="13.8"/>
  <cols>
    <col min="1" max="1" width="8.6640625" style="23" customWidth="1"/>
    <col min="2" max="2" width="50.5546875" customWidth="1"/>
    <col min="3" max="3" width="13.21875" customWidth="1"/>
    <col min="4" max="4" width="12.77734375" customWidth="1"/>
    <col min="5" max="5" width="10.5546875" customWidth="1"/>
    <col min="6" max="6" width="26.5546875" customWidth="1"/>
    <col min="8" max="8" width="8.77734375" style="45" customWidth="1"/>
    <col min="11" max="11" width="9.21875" style="45"/>
    <col min="12" max="12" width="17.77734375" style="45" bestFit="1" customWidth="1"/>
    <col min="13" max="13" width="14.21875" style="45" customWidth="1"/>
    <col min="14" max="14" width="25.21875" customWidth="1"/>
    <col min="15" max="15" width="19.44140625" customWidth="1"/>
    <col min="16" max="16" width="15.77734375" customWidth="1"/>
    <col min="17" max="17" width="30.77734375" customWidth="1"/>
    <col min="18" max="18" width="13.5546875" bestFit="1" customWidth="1"/>
    <col min="19" max="20" width="9.21875" style="23"/>
    <col min="21" max="21" width="11.5546875" style="23" bestFit="1" customWidth="1"/>
    <col min="22" max="22" width="10.21875" style="23" bestFit="1" customWidth="1"/>
    <col min="23" max="23" width="12.21875" style="23" bestFit="1" customWidth="1"/>
    <col min="24" max="24" width="19.21875" style="23" bestFit="1" customWidth="1"/>
    <col min="25" max="25" width="9.5546875" style="23" customWidth="1"/>
    <col min="26" max="34" width="9.21875" style="23"/>
    <col min="35" max="35" width="8.77734375" style="23" bestFit="1" customWidth="1"/>
    <col min="36" max="36" width="11.21875" style="23" bestFit="1" customWidth="1"/>
    <col min="37" max="37" width="8.21875" style="23" bestFit="1" customWidth="1"/>
    <col min="38" max="38" width="5.44140625" style="23" bestFit="1" customWidth="1"/>
    <col min="39" max="39" width="7.77734375" style="23" bestFit="1" customWidth="1"/>
    <col min="40" max="40" width="9.77734375" style="23" bestFit="1" customWidth="1"/>
    <col min="41" max="41" width="10.77734375" style="23" bestFit="1" customWidth="1"/>
    <col min="42" max="42" width="9.44140625" style="23" bestFit="1" customWidth="1"/>
    <col min="43" max="43" width="8.21875" style="23" customWidth="1"/>
    <col min="44" max="44" width="10.77734375" style="23" customWidth="1"/>
    <col min="45" max="45" width="11.44140625" style="23" bestFit="1" customWidth="1"/>
    <col min="46" max="46" width="9.5546875" style="23" bestFit="1" customWidth="1"/>
    <col min="47" max="47" width="13.21875" style="23" bestFit="1" customWidth="1"/>
    <col min="48" max="48" width="13.5546875" style="23" bestFit="1" customWidth="1"/>
    <col min="49" max="49" width="13.21875" style="23" bestFit="1" customWidth="1"/>
    <col min="50" max="50" width="12.21875" style="23" bestFit="1" customWidth="1"/>
    <col min="51" max="51" width="8.77734375" style="23" bestFit="1" customWidth="1"/>
    <col min="52" max="52" width="12.21875" style="23" bestFit="1" customWidth="1"/>
    <col min="53" max="53" width="8.77734375" style="23" bestFit="1" customWidth="1"/>
    <col min="54" max="54" width="12.5546875" style="23" bestFit="1" customWidth="1"/>
    <col min="55" max="55" width="7" style="23" bestFit="1" customWidth="1"/>
    <col min="56" max="56" width="10.44140625" style="23" bestFit="1" customWidth="1"/>
    <col min="57" max="57" width="6.44140625" style="23" bestFit="1" customWidth="1"/>
    <col min="58" max="58" width="9.77734375" style="23" bestFit="1" customWidth="1"/>
    <col min="59" max="59" width="10.5546875" style="23" bestFit="1" customWidth="1"/>
    <col min="60" max="60" width="9" style="23" bestFit="1" customWidth="1"/>
    <col min="61" max="61" width="7.44140625" style="23" bestFit="1" customWidth="1"/>
    <col min="62" max="62" width="7.77734375" style="23" bestFit="1" customWidth="1"/>
    <col min="63" max="63" width="255.77734375" bestFit="1" customWidth="1"/>
  </cols>
  <sheetData>
    <row r="1" spans="1:65">
      <c r="A1" s="23" t="s">
        <v>0</v>
      </c>
      <c r="B1" t="s">
        <v>1</v>
      </c>
      <c r="C1" t="s">
        <v>331</v>
      </c>
      <c r="D1" t="s">
        <v>2</v>
      </c>
      <c r="E1" t="s">
        <v>3</v>
      </c>
      <c r="F1" t="s">
        <v>366</v>
      </c>
      <c r="G1" t="s">
        <v>852</v>
      </c>
      <c r="H1" s="45" t="s">
        <v>339</v>
      </c>
      <c r="I1" t="s">
        <v>333</v>
      </c>
      <c r="J1" t="s">
        <v>332</v>
      </c>
      <c r="K1" s="45" t="s">
        <v>334</v>
      </c>
      <c r="L1" s="45" t="s">
        <v>335</v>
      </c>
      <c r="M1" s="45" t="s">
        <v>336</v>
      </c>
      <c r="N1" t="s">
        <v>337</v>
      </c>
      <c r="O1" t="s">
        <v>338</v>
      </c>
      <c r="P1" t="s">
        <v>343</v>
      </c>
      <c r="Q1" t="s">
        <v>665</v>
      </c>
      <c r="R1" t="s">
        <v>4</v>
      </c>
      <c r="S1" s="23" t="s">
        <v>342</v>
      </c>
      <c r="T1" s="23" t="s">
        <v>341</v>
      </c>
      <c r="U1" s="23" t="s">
        <v>5</v>
      </c>
      <c r="V1" s="23" t="s">
        <v>6</v>
      </c>
      <c r="W1" s="23" t="s">
        <v>948</v>
      </c>
      <c r="X1" s="23" t="s">
        <v>949</v>
      </c>
      <c r="Y1" s="23" t="s">
        <v>947</v>
      </c>
      <c r="Z1" s="23" t="s">
        <v>946</v>
      </c>
      <c r="AA1" s="23" t="s">
        <v>7</v>
      </c>
      <c r="AB1" s="23" t="s">
        <v>8</v>
      </c>
      <c r="AC1" s="23" t="s">
        <v>9</v>
      </c>
      <c r="AD1" s="23" t="s">
        <v>10</v>
      </c>
      <c r="AE1" s="23" t="s">
        <v>11</v>
      </c>
      <c r="AF1" s="23" t="s">
        <v>12</v>
      </c>
      <c r="AG1" s="23" t="s">
        <v>13</v>
      </c>
      <c r="AH1" s="23" t="s">
        <v>14</v>
      </c>
      <c r="AI1" s="23" t="s">
        <v>903</v>
      </c>
      <c r="AJ1" s="23" t="s">
        <v>917</v>
      </c>
      <c r="AK1" s="23" t="s">
        <v>904</v>
      </c>
      <c r="AL1" s="23" t="s">
        <v>905</v>
      </c>
      <c r="AM1" s="23" t="s">
        <v>906</v>
      </c>
      <c r="AN1" s="23" t="s">
        <v>910</v>
      </c>
      <c r="AO1" s="23" t="s">
        <v>911</v>
      </c>
      <c r="AP1" s="23" t="s">
        <v>912</v>
      </c>
      <c r="AQ1" s="23" t="s">
        <v>913</v>
      </c>
      <c r="AR1" s="23" t="s">
        <v>916</v>
      </c>
      <c r="AS1" s="23" t="s">
        <v>919</v>
      </c>
      <c r="AT1" s="23" t="s">
        <v>920</v>
      </c>
      <c r="AU1" s="23" t="s">
        <v>921</v>
      </c>
      <c r="AV1" s="23" t="s">
        <v>922</v>
      </c>
      <c r="AW1" s="23" t="s">
        <v>926</v>
      </c>
      <c r="AX1" s="23" t="s">
        <v>927</v>
      </c>
      <c r="AY1" s="23" t="s">
        <v>936</v>
      </c>
      <c r="AZ1" s="23" t="s">
        <v>928</v>
      </c>
      <c r="BA1" s="23" t="s">
        <v>925</v>
      </c>
      <c r="BB1" s="23" t="s">
        <v>932</v>
      </c>
      <c r="BC1" s="23" t="s">
        <v>937</v>
      </c>
      <c r="BD1" s="23" t="s">
        <v>967</v>
      </c>
      <c r="BE1" s="23" t="s">
        <v>1035</v>
      </c>
      <c r="BF1" s="23" t="s">
        <v>929</v>
      </c>
      <c r="BG1" s="23" t="s">
        <v>935</v>
      </c>
      <c r="BH1" s="23" t="s">
        <v>907</v>
      </c>
      <c r="BI1" s="23" t="s">
        <v>915</v>
      </c>
      <c r="BJ1" s="23" t="s">
        <v>914</v>
      </c>
      <c r="BK1" t="s">
        <v>340</v>
      </c>
    </row>
    <row r="2" spans="1:65">
      <c r="A2" s="23">
        <v>1464</v>
      </c>
      <c r="B2" t="s">
        <v>64</v>
      </c>
      <c r="C2" t="s">
        <v>65</v>
      </c>
      <c r="D2" s="48">
        <v>36617</v>
      </c>
      <c r="E2" t="s">
        <v>66</v>
      </c>
      <c r="F2" t="s">
        <v>387</v>
      </c>
      <c r="G2" t="s">
        <v>189</v>
      </c>
      <c r="H2" s="46">
        <v>10000</v>
      </c>
      <c r="K2" s="45">
        <v>12</v>
      </c>
      <c r="L2" s="45">
        <v>380000</v>
      </c>
      <c r="M2" s="45">
        <v>0.43333333333333329</v>
      </c>
      <c r="N2" t="s">
        <v>20</v>
      </c>
      <c r="O2" t="s">
        <v>26</v>
      </c>
      <c r="P2" t="s">
        <v>353</v>
      </c>
      <c r="Q2" t="s">
        <v>376</v>
      </c>
      <c r="R2" t="s">
        <v>4</v>
      </c>
      <c r="S2" s="23">
        <v>0</v>
      </c>
      <c r="T2" s="23">
        <v>1</v>
      </c>
      <c r="U2" s="23">
        <v>0</v>
      </c>
      <c r="V2" s="23">
        <v>0</v>
      </c>
      <c r="W2" s="23">
        <v>0</v>
      </c>
      <c r="X2" s="23">
        <v>0</v>
      </c>
      <c r="Y2" s="23">
        <v>0</v>
      </c>
      <c r="Z2" s="23">
        <v>1</v>
      </c>
      <c r="AA2" s="23">
        <v>1</v>
      </c>
      <c r="AB2" s="23">
        <v>0</v>
      </c>
      <c r="AC2" s="23">
        <v>0</v>
      </c>
      <c r="AD2" s="23">
        <v>0</v>
      </c>
      <c r="AE2" s="23">
        <v>0</v>
      </c>
      <c r="AF2" s="23">
        <v>0</v>
      </c>
      <c r="AG2" s="23">
        <v>0</v>
      </c>
      <c r="AH2" s="23">
        <v>0</v>
      </c>
      <c r="AI2" s="23">
        <v>0</v>
      </c>
      <c r="AJ2" s="23">
        <v>0</v>
      </c>
      <c r="AK2" s="23">
        <v>0</v>
      </c>
      <c r="AL2" s="23">
        <v>0</v>
      </c>
      <c r="AM2" s="23">
        <v>0</v>
      </c>
      <c r="AN2" s="23">
        <v>0</v>
      </c>
      <c r="AO2" s="23">
        <v>0</v>
      </c>
      <c r="AP2" s="23">
        <v>0</v>
      </c>
      <c r="AQ2" s="23">
        <v>0</v>
      </c>
      <c r="AR2" s="23">
        <v>0</v>
      </c>
      <c r="AS2" s="23">
        <v>0</v>
      </c>
      <c r="AT2" s="23">
        <v>0</v>
      </c>
      <c r="AU2" s="23">
        <v>0</v>
      </c>
      <c r="AV2" s="23">
        <v>0</v>
      </c>
      <c r="AW2" s="23">
        <v>0</v>
      </c>
      <c r="AX2" s="23">
        <v>0</v>
      </c>
      <c r="AY2" s="23">
        <v>0</v>
      </c>
      <c r="AZ2" s="23">
        <v>0</v>
      </c>
      <c r="BA2" s="23">
        <v>0</v>
      </c>
      <c r="BB2" s="23" t="s">
        <v>908</v>
      </c>
      <c r="BC2" s="23">
        <v>0</v>
      </c>
      <c r="BD2" s="23">
        <v>0</v>
      </c>
      <c r="BE2" s="23">
        <v>0</v>
      </c>
      <c r="BF2" s="23">
        <v>0</v>
      </c>
      <c r="BG2" s="23">
        <v>0</v>
      </c>
      <c r="BH2" s="23">
        <v>0</v>
      </c>
      <c r="BI2" s="23">
        <v>0</v>
      </c>
      <c r="BJ2" s="23">
        <v>0</v>
      </c>
      <c r="BK2" t="s">
        <v>367</v>
      </c>
      <c r="BL2" t="s">
        <v>67</v>
      </c>
      <c r="BM2" t="s">
        <v>369</v>
      </c>
    </row>
    <row r="3" spans="1:65">
      <c r="A3" s="23">
        <v>2838</v>
      </c>
      <c r="B3" t="s">
        <v>268</v>
      </c>
      <c r="C3" t="s">
        <v>269</v>
      </c>
      <c r="D3" s="48">
        <v>41699</v>
      </c>
      <c r="E3" t="s">
        <v>57</v>
      </c>
      <c r="F3" t="s">
        <v>454</v>
      </c>
      <c r="G3" t="s">
        <v>189</v>
      </c>
      <c r="H3" s="47">
        <v>10000</v>
      </c>
      <c r="L3" s="45">
        <v>50</v>
      </c>
      <c r="M3" s="45" t="s">
        <v>514</v>
      </c>
      <c r="N3" t="s">
        <v>20</v>
      </c>
      <c r="O3" t="s">
        <v>26</v>
      </c>
      <c r="P3" t="s">
        <v>513</v>
      </c>
      <c r="Q3" t="s">
        <v>512</v>
      </c>
      <c r="R3" t="s">
        <v>4</v>
      </c>
      <c r="S3" s="23">
        <v>0</v>
      </c>
      <c r="T3" s="23">
        <v>1</v>
      </c>
      <c r="U3" s="23">
        <v>0</v>
      </c>
      <c r="V3" s="23">
        <v>0</v>
      </c>
      <c r="W3" s="23">
        <v>0</v>
      </c>
      <c r="X3" s="23">
        <v>0</v>
      </c>
      <c r="Y3" s="23">
        <v>0</v>
      </c>
      <c r="Z3" s="23">
        <v>0</v>
      </c>
      <c r="AA3" s="23">
        <v>1</v>
      </c>
      <c r="AB3" s="23">
        <v>0</v>
      </c>
      <c r="AC3" s="23">
        <v>0</v>
      </c>
      <c r="AD3" s="23">
        <v>0</v>
      </c>
      <c r="AE3" s="23">
        <v>1</v>
      </c>
      <c r="AF3" s="23">
        <v>0</v>
      </c>
      <c r="AG3" s="23">
        <v>0</v>
      </c>
      <c r="AH3" s="23">
        <v>1</v>
      </c>
      <c r="AI3" s="23">
        <v>0</v>
      </c>
      <c r="AJ3" s="23" t="s">
        <v>908</v>
      </c>
      <c r="AK3" s="23">
        <v>0</v>
      </c>
      <c r="AL3" s="23">
        <v>0</v>
      </c>
      <c r="AM3" s="23">
        <v>0</v>
      </c>
      <c r="AN3" s="23">
        <v>0</v>
      </c>
      <c r="AO3" s="23">
        <v>0</v>
      </c>
      <c r="AP3" s="23">
        <v>0</v>
      </c>
      <c r="AQ3" s="23">
        <v>0</v>
      </c>
      <c r="AR3" s="23">
        <v>0</v>
      </c>
      <c r="AS3" s="23">
        <v>0</v>
      </c>
      <c r="AT3" s="23">
        <v>0</v>
      </c>
      <c r="AU3" s="23">
        <v>0</v>
      </c>
      <c r="AV3" s="23">
        <v>0</v>
      </c>
      <c r="AW3" s="23">
        <v>0</v>
      </c>
      <c r="AX3" s="23">
        <v>0</v>
      </c>
      <c r="AY3" s="23">
        <v>0</v>
      </c>
      <c r="AZ3" s="23">
        <v>0</v>
      </c>
      <c r="BA3" s="23">
        <v>0</v>
      </c>
      <c r="BB3" s="23">
        <v>0</v>
      </c>
      <c r="BC3" s="23">
        <v>0</v>
      </c>
      <c r="BD3" s="23">
        <v>0</v>
      </c>
      <c r="BE3" s="23">
        <v>0</v>
      </c>
      <c r="BF3" s="23">
        <v>0</v>
      </c>
      <c r="BG3" s="23">
        <v>0</v>
      </c>
      <c r="BH3" s="23">
        <v>0</v>
      </c>
      <c r="BI3" s="23">
        <v>0</v>
      </c>
      <c r="BJ3" s="23">
        <v>0</v>
      </c>
      <c r="BK3" t="s">
        <v>511</v>
      </c>
      <c r="BL3" t="s">
        <v>270</v>
      </c>
    </row>
    <row r="4" spans="1:65">
      <c r="A4" s="23">
        <v>1621</v>
      </c>
      <c r="B4" t="s">
        <v>115</v>
      </c>
      <c r="C4" t="s">
        <v>116</v>
      </c>
      <c r="D4" s="48">
        <v>38818</v>
      </c>
      <c r="E4" t="s">
        <v>27</v>
      </c>
      <c r="F4" t="s">
        <v>415</v>
      </c>
      <c r="G4" t="s">
        <v>189</v>
      </c>
      <c r="H4" s="47">
        <v>16500</v>
      </c>
      <c r="K4" s="45">
        <v>1</v>
      </c>
      <c r="L4" s="45">
        <v>3449</v>
      </c>
      <c r="M4" s="45">
        <v>70</v>
      </c>
      <c r="N4" t="s">
        <v>117</v>
      </c>
      <c r="O4" t="s">
        <v>26</v>
      </c>
      <c r="P4" t="s">
        <v>353</v>
      </c>
      <c r="Q4" t="s">
        <v>375</v>
      </c>
      <c r="R4" t="s">
        <v>4</v>
      </c>
      <c r="S4" s="23">
        <v>0</v>
      </c>
      <c r="T4" s="23">
        <v>1</v>
      </c>
      <c r="U4" s="23">
        <v>0</v>
      </c>
      <c r="V4" s="23">
        <v>0</v>
      </c>
      <c r="W4" s="23">
        <v>0</v>
      </c>
      <c r="X4" s="23">
        <v>0</v>
      </c>
      <c r="Y4" s="23">
        <v>0</v>
      </c>
      <c r="Z4" s="23">
        <v>0</v>
      </c>
      <c r="AA4" s="23">
        <v>1</v>
      </c>
      <c r="AB4" s="23">
        <v>0</v>
      </c>
      <c r="AC4" s="23">
        <v>0</v>
      </c>
      <c r="AD4" s="23">
        <v>0</v>
      </c>
      <c r="AE4" s="23">
        <v>0</v>
      </c>
      <c r="AF4" s="23">
        <v>0</v>
      </c>
      <c r="AG4" s="23">
        <v>0</v>
      </c>
      <c r="AH4" s="23">
        <v>1</v>
      </c>
      <c r="AI4" s="23" t="s">
        <v>908</v>
      </c>
      <c r="AJ4" s="23">
        <v>0</v>
      </c>
      <c r="AK4" s="23">
        <v>0</v>
      </c>
      <c r="AL4" s="23">
        <v>0</v>
      </c>
      <c r="AM4" s="23">
        <v>0</v>
      </c>
      <c r="AN4" s="23">
        <v>0</v>
      </c>
      <c r="AO4" s="23">
        <v>0</v>
      </c>
      <c r="AP4" s="23">
        <v>0</v>
      </c>
      <c r="AQ4" s="23">
        <v>0</v>
      </c>
      <c r="AR4" s="23">
        <v>0</v>
      </c>
      <c r="AS4" s="23">
        <v>0</v>
      </c>
      <c r="AT4" s="23">
        <v>0</v>
      </c>
      <c r="AU4" s="23">
        <v>0</v>
      </c>
      <c r="AV4" s="23">
        <v>0</v>
      </c>
      <c r="AW4" s="23">
        <v>0</v>
      </c>
      <c r="AX4" s="23">
        <v>0</v>
      </c>
      <c r="AY4" s="23">
        <v>0</v>
      </c>
      <c r="AZ4" s="23">
        <v>0</v>
      </c>
      <c r="BA4" s="23">
        <v>0</v>
      </c>
      <c r="BB4" s="23">
        <v>0</v>
      </c>
      <c r="BC4" s="23">
        <v>0</v>
      </c>
      <c r="BD4" s="23" t="s">
        <v>908</v>
      </c>
      <c r="BE4" s="23">
        <v>0</v>
      </c>
      <c r="BF4" s="23">
        <v>0</v>
      </c>
      <c r="BG4" s="23">
        <v>0</v>
      </c>
      <c r="BH4" s="23">
        <v>0</v>
      </c>
      <c r="BI4" s="23">
        <v>0</v>
      </c>
      <c r="BJ4" s="23">
        <v>0</v>
      </c>
      <c r="BK4" t="s">
        <v>413</v>
      </c>
      <c r="BL4" s="36" t="s">
        <v>118</v>
      </c>
    </row>
    <row r="5" spans="1:65">
      <c r="A5" s="23">
        <v>2035</v>
      </c>
      <c r="B5" t="s">
        <v>190</v>
      </c>
      <c r="C5" t="s">
        <v>191</v>
      </c>
      <c r="D5" s="48">
        <v>37987</v>
      </c>
      <c r="E5" t="s">
        <v>192</v>
      </c>
      <c r="F5" t="s">
        <v>559</v>
      </c>
      <c r="G5" t="s">
        <v>189</v>
      </c>
      <c r="H5" s="46">
        <v>10500</v>
      </c>
      <c r="K5" s="45">
        <v>627</v>
      </c>
      <c r="L5" s="45" t="s">
        <v>830</v>
      </c>
      <c r="M5" s="45">
        <v>1.11666666666667E-2</v>
      </c>
      <c r="N5" t="s">
        <v>70</v>
      </c>
      <c r="O5" t="s">
        <v>39</v>
      </c>
      <c r="P5" t="s">
        <v>344</v>
      </c>
      <c r="Q5" t="s">
        <v>560</v>
      </c>
      <c r="R5" t="s">
        <v>4</v>
      </c>
      <c r="S5" s="23">
        <v>1</v>
      </c>
      <c r="T5" s="23">
        <v>0</v>
      </c>
      <c r="U5" s="23">
        <v>0</v>
      </c>
      <c r="V5" s="23">
        <v>0</v>
      </c>
      <c r="W5" s="23">
        <v>0</v>
      </c>
      <c r="X5" s="23">
        <v>0</v>
      </c>
      <c r="Y5" s="23">
        <v>0</v>
      </c>
      <c r="Z5" s="23">
        <v>1</v>
      </c>
      <c r="AA5" s="23">
        <v>0</v>
      </c>
      <c r="AB5" s="23">
        <v>0</v>
      </c>
      <c r="AC5" s="23">
        <v>0</v>
      </c>
      <c r="AD5" s="23">
        <v>0</v>
      </c>
      <c r="AE5" s="23">
        <v>0</v>
      </c>
      <c r="AF5" s="23">
        <v>0</v>
      </c>
      <c r="AG5" s="23">
        <v>1</v>
      </c>
      <c r="AH5" s="23">
        <v>1</v>
      </c>
      <c r="AI5" s="23" t="s">
        <v>909</v>
      </c>
      <c r="AJ5" s="23">
        <v>0</v>
      </c>
      <c r="AK5" s="23">
        <v>0</v>
      </c>
      <c r="AL5" s="23">
        <v>0</v>
      </c>
      <c r="AM5" s="23" t="s">
        <v>908</v>
      </c>
      <c r="AN5" s="23">
        <v>0</v>
      </c>
      <c r="AO5" s="23">
        <v>0</v>
      </c>
      <c r="AP5" s="23">
        <v>0</v>
      </c>
      <c r="AQ5" s="23">
        <v>0</v>
      </c>
      <c r="AR5" s="23">
        <v>0</v>
      </c>
      <c r="AS5" s="23">
        <v>0</v>
      </c>
      <c r="AT5" s="23" t="s">
        <v>908</v>
      </c>
      <c r="AU5" s="23">
        <v>0</v>
      </c>
      <c r="AV5" s="23">
        <v>0</v>
      </c>
      <c r="AW5" s="23">
        <v>0</v>
      </c>
      <c r="AX5" s="23">
        <v>0</v>
      </c>
      <c r="AY5" s="23">
        <v>0</v>
      </c>
      <c r="AZ5" s="23">
        <v>0</v>
      </c>
      <c r="BA5" s="23">
        <v>0</v>
      </c>
      <c r="BB5" s="23">
        <v>0</v>
      </c>
      <c r="BC5" s="23">
        <v>0</v>
      </c>
      <c r="BD5" s="23">
        <v>0</v>
      </c>
      <c r="BE5" s="23">
        <v>0</v>
      </c>
      <c r="BF5" s="23">
        <v>0</v>
      </c>
      <c r="BG5" s="23">
        <v>0</v>
      </c>
      <c r="BH5" s="23">
        <v>0</v>
      </c>
      <c r="BI5" s="23">
        <v>0</v>
      </c>
      <c r="BJ5" s="23">
        <v>0</v>
      </c>
      <c r="BK5" t="s">
        <v>1069</v>
      </c>
      <c r="BL5" t="s">
        <v>193</v>
      </c>
      <c r="BM5" t="s">
        <v>561</v>
      </c>
    </row>
    <row r="6" spans="1:65">
      <c r="A6" s="23">
        <v>3575</v>
      </c>
      <c r="B6" t="s">
        <v>294</v>
      </c>
      <c r="C6" t="s">
        <v>295</v>
      </c>
      <c r="D6" s="48">
        <v>42552</v>
      </c>
      <c r="E6" t="s">
        <v>27</v>
      </c>
      <c r="F6" t="s">
        <v>495</v>
      </c>
      <c r="G6" t="s">
        <v>189</v>
      </c>
      <c r="H6" s="45">
        <v>7500</v>
      </c>
      <c r="K6" s="45" t="s">
        <v>426</v>
      </c>
      <c r="L6" s="45" t="s">
        <v>426</v>
      </c>
      <c r="M6" s="45" t="s">
        <v>497</v>
      </c>
      <c r="N6" t="s">
        <v>296</v>
      </c>
      <c r="O6" t="s">
        <v>39</v>
      </c>
      <c r="P6" t="s">
        <v>431</v>
      </c>
      <c r="Q6" t="s">
        <v>496</v>
      </c>
      <c r="R6" t="s">
        <v>4</v>
      </c>
      <c r="S6" s="23">
        <v>0</v>
      </c>
      <c r="T6" s="23">
        <v>1</v>
      </c>
      <c r="U6" s="23">
        <v>0</v>
      </c>
      <c r="V6" s="23">
        <v>0</v>
      </c>
      <c r="W6" s="23">
        <v>0</v>
      </c>
      <c r="X6" s="23">
        <v>0</v>
      </c>
      <c r="Y6" s="23">
        <v>0</v>
      </c>
      <c r="Z6" s="23">
        <v>0</v>
      </c>
      <c r="AA6" s="23">
        <v>0</v>
      </c>
      <c r="AB6" s="23">
        <v>0</v>
      </c>
      <c r="AC6" s="23">
        <v>0</v>
      </c>
      <c r="AD6" s="23">
        <v>0</v>
      </c>
      <c r="AE6" s="23">
        <v>1</v>
      </c>
      <c r="AF6" s="23">
        <v>0</v>
      </c>
      <c r="AG6" s="23">
        <v>0</v>
      </c>
      <c r="AH6" s="23" t="s">
        <v>425</v>
      </c>
      <c r="AI6" s="23">
        <v>0</v>
      </c>
      <c r="AJ6" s="23">
        <v>0</v>
      </c>
      <c r="AK6" s="23">
        <v>0</v>
      </c>
      <c r="AL6" s="23">
        <v>0</v>
      </c>
      <c r="AM6" s="23" t="s">
        <v>908</v>
      </c>
      <c r="AN6" s="23">
        <v>0</v>
      </c>
      <c r="AO6" s="23">
        <v>0</v>
      </c>
      <c r="AP6" s="23">
        <v>0</v>
      </c>
      <c r="AQ6" s="23">
        <v>0</v>
      </c>
      <c r="AR6" s="23">
        <v>0</v>
      </c>
      <c r="AS6" s="23">
        <v>0</v>
      </c>
      <c r="AT6" s="23" t="s">
        <v>908</v>
      </c>
      <c r="AU6" s="23">
        <v>0</v>
      </c>
      <c r="AV6" s="23">
        <v>0</v>
      </c>
      <c r="AW6" s="23">
        <v>0</v>
      </c>
      <c r="AX6" s="23">
        <v>0</v>
      </c>
      <c r="AY6" s="23">
        <v>0</v>
      </c>
      <c r="AZ6" s="23">
        <v>0</v>
      </c>
      <c r="BA6" s="23">
        <v>0</v>
      </c>
      <c r="BB6" s="23">
        <v>0</v>
      </c>
      <c r="BC6" s="23">
        <v>0</v>
      </c>
      <c r="BD6" s="23">
        <v>0</v>
      </c>
      <c r="BE6" s="23">
        <v>0</v>
      </c>
      <c r="BF6" s="23">
        <v>0</v>
      </c>
      <c r="BG6" s="23">
        <v>0</v>
      </c>
      <c r="BH6" s="23">
        <v>0</v>
      </c>
      <c r="BI6" s="23">
        <v>0</v>
      </c>
      <c r="BJ6" s="23">
        <v>0</v>
      </c>
      <c r="BK6" t="s">
        <v>498</v>
      </c>
    </row>
    <row r="7" spans="1:65">
      <c r="A7" s="23">
        <v>1248</v>
      </c>
      <c r="B7" t="s">
        <v>48</v>
      </c>
      <c r="C7" t="s">
        <v>49</v>
      </c>
      <c r="D7" s="48">
        <v>33664</v>
      </c>
      <c r="E7" t="s">
        <v>50</v>
      </c>
      <c r="F7" t="s">
        <v>456</v>
      </c>
      <c r="G7" t="s">
        <v>189</v>
      </c>
      <c r="H7" s="45">
        <v>7700</v>
      </c>
      <c r="L7" s="45" t="s">
        <v>358</v>
      </c>
      <c r="M7" s="45">
        <v>0.5</v>
      </c>
      <c r="N7" t="s">
        <v>20</v>
      </c>
      <c r="O7" t="s">
        <v>26</v>
      </c>
      <c r="P7" t="s">
        <v>344</v>
      </c>
      <c r="Q7" t="s">
        <v>348</v>
      </c>
      <c r="R7" t="s">
        <v>4</v>
      </c>
      <c r="S7" s="23">
        <v>1</v>
      </c>
      <c r="T7" s="23">
        <v>0</v>
      </c>
      <c r="U7" s="23">
        <v>0</v>
      </c>
      <c r="V7" s="23">
        <v>0</v>
      </c>
      <c r="W7" s="23">
        <v>0</v>
      </c>
      <c r="X7" s="23">
        <v>0</v>
      </c>
      <c r="Y7" s="23">
        <v>0</v>
      </c>
      <c r="Z7" s="23">
        <v>0</v>
      </c>
      <c r="AA7" s="23">
        <v>0</v>
      </c>
      <c r="AB7" s="23">
        <v>0</v>
      </c>
      <c r="AC7" s="23">
        <v>0</v>
      </c>
      <c r="AD7" s="23">
        <v>0</v>
      </c>
      <c r="AE7" s="23">
        <v>0</v>
      </c>
      <c r="AF7" s="23">
        <v>0</v>
      </c>
      <c r="AG7" s="23">
        <v>1</v>
      </c>
      <c r="AH7" s="23">
        <v>1</v>
      </c>
      <c r="AI7" s="23" t="s">
        <v>908</v>
      </c>
      <c r="AJ7" s="23">
        <v>0</v>
      </c>
      <c r="AK7" s="23">
        <v>0</v>
      </c>
      <c r="AL7" s="23">
        <v>0</v>
      </c>
      <c r="AM7" s="23">
        <v>0</v>
      </c>
      <c r="AN7" s="23">
        <v>0</v>
      </c>
      <c r="AO7" s="23">
        <v>0</v>
      </c>
      <c r="AP7" s="23">
        <v>0</v>
      </c>
      <c r="AQ7" s="23">
        <v>0</v>
      </c>
      <c r="AR7" s="23">
        <v>0</v>
      </c>
      <c r="AS7" s="23">
        <v>0</v>
      </c>
      <c r="AT7" s="23">
        <v>0</v>
      </c>
      <c r="AU7" s="23">
        <v>0</v>
      </c>
      <c r="AV7" s="23" t="s">
        <v>908</v>
      </c>
      <c r="AW7" s="23">
        <v>0</v>
      </c>
      <c r="AX7" s="23">
        <v>0</v>
      </c>
      <c r="AY7" s="23">
        <v>0</v>
      </c>
      <c r="AZ7" s="23">
        <v>0</v>
      </c>
      <c r="BA7" s="23">
        <v>0</v>
      </c>
      <c r="BB7" s="23">
        <v>0</v>
      </c>
      <c r="BC7" s="23">
        <v>0</v>
      </c>
      <c r="BD7" s="23">
        <v>0</v>
      </c>
      <c r="BE7" s="23">
        <v>0</v>
      </c>
      <c r="BF7" s="23">
        <v>0</v>
      </c>
      <c r="BG7" s="23">
        <v>0</v>
      </c>
      <c r="BH7" s="23">
        <v>0</v>
      </c>
      <c r="BI7" s="23">
        <v>0</v>
      </c>
      <c r="BJ7" s="23">
        <v>0</v>
      </c>
      <c r="BK7" t="s">
        <v>359</v>
      </c>
    </row>
    <row r="8" spans="1:65">
      <c r="A8" s="23">
        <v>2316</v>
      </c>
      <c r="B8" t="s">
        <v>261</v>
      </c>
      <c r="C8" t="s">
        <v>262</v>
      </c>
      <c r="D8" s="48">
        <v>36880</v>
      </c>
      <c r="E8" t="s">
        <v>166</v>
      </c>
      <c r="F8" t="s">
        <v>414</v>
      </c>
      <c r="G8" t="s">
        <v>189</v>
      </c>
      <c r="H8" s="45">
        <v>7700</v>
      </c>
      <c r="L8" s="45">
        <v>200000</v>
      </c>
      <c r="M8" s="45">
        <v>1</v>
      </c>
      <c r="N8" t="s">
        <v>20</v>
      </c>
      <c r="O8" t="s">
        <v>39</v>
      </c>
      <c r="P8" t="s">
        <v>344</v>
      </c>
      <c r="Q8" t="s">
        <v>560</v>
      </c>
      <c r="R8" t="s">
        <v>4</v>
      </c>
      <c r="S8" s="23">
        <v>1</v>
      </c>
      <c r="T8" s="23">
        <v>0</v>
      </c>
      <c r="U8" s="23">
        <v>0</v>
      </c>
      <c r="V8" s="23">
        <v>0</v>
      </c>
      <c r="W8" s="23">
        <v>0</v>
      </c>
      <c r="X8" s="23">
        <v>0</v>
      </c>
      <c r="Y8" s="23">
        <v>0</v>
      </c>
      <c r="Z8" s="23">
        <v>1</v>
      </c>
      <c r="AA8" s="23">
        <v>0</v>
      </c>
      <c r="AB8" s="23">
        <v>0</v>
      </c>
      <c r="AC8" s="23">
        <v>0</v>
      </c>
      <c r="AD8" s="23">
        <v>0</v>
      </c>
      <c r="AE8" s="23">
        <v>0</v>
      </c>
      <c r="AF8" s="23">
        <v>0</v>
      </c>
      <c r="AG8" s="23">
        <v>1</v>
      </c>
      <c r="AH8" s="23">
        <v>1</v>
      </c>
      <c r="AI8" s="23" t="s">
        <v>908</v>
      </c>
      <c r="AJ8" s="23" t="s">
        <v>908</v>
      </c>
      <c r="AK8" s="23">
        <v>0</v>
      </c>
      <c r="AL8" s="23">
        <v>0</v>
      </c>
      <c r="AM8" s="23">
        <v>0</v>
      </c>
      <c r="AN8" s="23">
        <v>0</v>
      </c>
      <c r="AO8" s="23">
        <v>0</v>
      </c>
      <c r="AP8" s="23">
        <v>0</v>
      </c>
      <c r="AQ8" s="23">
        <v>0</v>
      </c>
      <c r="AR8" s="23">
        <v>0</v>
      </c>
      <c r="AS8" s="23">
        <v>0</v>
      </c>
      <c r="AT8" s="23">
        <v>0</v>
      </c>
      <c r="AU8" s="23">
        <v>0</v>
      </c>
      <c r="AV8" s="23">
        <v>0</v>
      </c>
      <c r="AW8" s="23">
        <v>0</v>
      </c>
      <c r="AX8" s="23">
        <v>0</v>
      </c>
      <c r="AY8" s="23">
        <v>0</v>
      </c>
      <c r="AZ8" s="23">
        <v>0</v>
      </c>
      <c r="BA8" s="23">
        <v>0</v>
      </c>
      <c r="BB8" s="23">
        <v>0</v>
      </c>
      <c r="BC8" s="23">
        <v>0</v>
      </c>
      <c r="BD8" s="23">
        <v>0</v>
      </c>
      <c r="BE8" s="23">
        <v>0</v>
      </c>
      <c r="BF8" s="23">
        <v>0</v>
      </c>
      <c r="BG8" s="23">
        <v>0</v>
      </c>
      <c r="BH8" s="23">
        <v>0</v>
      </c>
      <c r="BI8" s="23">
        <v>0</v>
      </c>
      <c r="BJ8" s="23">
        <v>0</v>
      </c>
      <c r="BK8" t="s">
        <v>963</v>
      </c>
    </row>
    <row r="9" spans="1:65">
      <c r="A9" s="23">
        <v>2320</v>
      </c>
      <c r="B9" t="s">
        <v>263</v>
      </c>
      <c r="C9" t="s">
        <v>49</v>
      </c>
      <c r="D9" s="48">
        <v>32905</v>
      </c>
      <c r="E9" t="s">
        <v>50</v>
      </c>
      <c r="F9" t="s">
        <v>414</v>
      </c>
      <c r="G9" t="s">
        <v>189</v>
      </c>
      <c r="H9" s="45">
        <v>7700</v>
      </c>
      <c r="L9" s="45">
        <v>300000</v>
      </c>
      <c r="M9" s="45">
        <v>0.25</v>
      </c>
      <c r="N9" t="s">
        <v>20</v>
      </c>
      <c r="O9" t="s">
        <v>26</v>
      </c>
      <c r="P9" t="s">
        <v>449</v>
      </c>
      <c r="Q9" t="s">
        <v>450</v>
      </c>
      <c r="R9" t="s">
        <v>4</v>
      </c>
      <c r="S9" s="23">
        <v>1</v>
      </c>
      <c r="T9" s="23">
        <v>0</v>
      </c>
      <c r="U9" s="23">
        <v>0</v>
      </c>
      <c r="V9" s="23">
        <v>0</v>
      </c>
      <c r="W9" s="23">
        <v>0</v>
      </c>
      <c r="X9" s="23">
        <v>0</v>
      </c>
      <c r="Y9" s="23">
        <v>0</v>
      </c>
      <c r="Z9" s="23">
        <v>0</v>
      </c>
      <c r="AA9" s="23">
        <v>0</v>
      </c>
      <c r="AB9" s="23">
        <v>0</v>
      </c>
      <c r="AC9" s="23">
        <v>1</v>
      </c>
      <c r="AD9" s="23">
        <v>0</v>
      </c>
      <c r="AE9" s="23">
        <v>0</v>
      </c>
      <c r="AF9" s="23">
        <v>0</v>
      </c>
      <c r="AG9" s="23">
        <v>0</v>
      </c>
      <c r="AH9" s="23">
        <v>1</v>
      </c>
      <c r="AI9" s="23" t="s">
        <v>908</v>
      </c>
      <c r="AJ9" s="23">
        <v>0</v>
      </c>
      <c r="AK9" s="23">
        <v>0</v>
      </c>
      <c r="AL9" s="23">
        <v>0</v>
      </c>
      <c r="AM9" s="23">
        <v>0</v>
      </c>
      <c r="AN9" s="23">
        <v>0</v>
      </c>
      <c r="AO9" s="23" t="s">
        <v>908</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t="s">
        <v>451</v>
      </c>
    </row>
    <row r="10" spans="1:65">
      <c r="A10" s="23">
        <v>2323</v>
      </c>
      <c r="B10" t="s">
        <v>264</v>
      </c>
      <c r="C10" t="s">
        <v>49</v>
      </c>
      <c r="D10" s="48">
        <v>33420</v>
      </c>
      <c r="E10" t="s">
        <v>50</v>
      </c>
      <c r="F10" t="s">
        <v>414</v>
      </c>
      <c r="G10" t="s">
        <v>189</v>
      </c>
      <c r="H10" s="45">
        <v>7700</v>
      </c>
      <c r="L10" s="45">
        <v>5000</v>
      </c>
      <c r="M10" s="45">
        <v>1</v>
      </c>
      <c r="N10" t="s">
        <v>20</v>
      </c>
      <c r="O10" t="s">
        <v>26</v>
      </c>
      <c r="P10" t="s">
        <v>449</v>
      </c>
      <c r="Q10" t="s">
        <v>450</v>
      </c>
      <c r="R10" t="s">
        <v>4</v>
      </c>
      <c r="S10" s="23">
        <v>1</v>
      </c>
      <c r="T10" s="23">
        <v>0</v>
      </c>
      <c r="U10" s="23">
        <v>0</v>
      </c>
      <c r="V10" s="23">
        <v>0</v>
      </c>
      <c r="W10" s="23">
        <v>0</v>
      </c>
      <c r="X10" s="23">
        <v>0</v>
      </c>
      <c r="Y10" s="23">
        <v>0</v>
      </c>
      <c r="Z10" s="23">
        <v>0</v>
      </c>
      <c r="AA10" s="23">
        <v>0</v>
      </c>
      <c r="AB10" s="23">
        <v>0</v>
      </c>
      <c r="AC10" s="23">
        <v>1</v>
      </c>
      <c r="AD10" s="23">
        <v>0</v>
      </c>
      <c r="AE10" s="23">
        <v>0</v>
      </c>
      <c r="AF10" s="23">
        <v>0</v>
      </c>
      <c r="AG10" s="23">
        <v>0</v>
      </c>
      <c r="AH10" s="23">
        <v>1</v>
      </c>
      <c r="AI10" s="23" t="s">
        <v>908</v>
      </c>
      <c r="AJ10" s="23">
        <v>0</v>
      </c>
      <c r="AK10" s="23">
        <v>0</v>
      </c>
      <c r="AL10" s="23" t="s">
        <v>908</v>
      </c>
      <c r="AM10" s="23" t="s">
        <v>908</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t="s">
        <v>969</v>
      </c>
    </row>
    <row r="11" spans="1:65">
      <c r="A11" s="23">
        <v>2278</v>
      </c>
      <c r="B11" t="s">
        <v>250</v>
      </c>
      <c r="C11" t="s">
        <v>251</v>
      </c>
      <c r="D11" s="48">
        <v>38353</v>
      </c>
      <c r="E11" t="s">
        <v>19</v>
      </c>
      <c r="F11" t="s">
        <v>618</v>
      </c>
      <c r="G11" t="s">
        <v>189</v>
      </c>
      <c r="H11" s="45">
        <v>8000</v>
      </c>
      <c r="L11" s="45" t="s">
        <v>830</v>
      </c>
      <c r="M11" s="45">
        <v>0.17</v>
      </c>
      <c r="N11" t="s">
        <v>20</v>
      </c>
      <c r="O11" t="s">
        <v>26</v>
      </c>
      <c r="P11" t="s">
        <v>476</v>
      </c>
      <c r="Q11" t="s">
        <v>557</v>
      </c>
      <c r="R11" t="s">
        <v>4</v>
      </c>
      <c r="S11" s="23">
        <v>1</v>
      </c>
      <c r="T11" s="23">
        <v>0</v>
      </c>
      <c r="U11" s="23">
        <v>0</v>
      </c>
      <c r="V11" s="23">
        <v>0</v>
      </c>
      <c r="W11" s="23">
        <v>0</v>
      </c>
      <c r="X11" s="23">
        <v>0</v>
      </c>
      <c r="Y11" s="23">
        <v>0</v>
      </c>
      <c r="Z11" s="23">
        <v>0</v>
      </c>
      <c r="AA11" s="23">
        <v>0</v>
      </c>
      <c r="AB11" s="23">
        <v>0</v>
      </c>
      <c r="AC11" s="23">
        <v>0</v>
      </c>
      <c r="AD11" s="23">
        <v>0</v>
      </c>
      <c r="AE11" s="23">
        <v>1</v>
      </c>
      <c r="AF11" s="23">
        <v>0</v>
      </c>
      <c r="AG11" s="23">
        <v>0</v>
      </c>
      <c r="AH11" s="23">
        <v>1</v>
      </c>
      <c r="AI11" s="23">
        <v>0</v>
      </c>
      <c r="AJ11" s="23" t="s">
        <v>908</v>
      </c>
      <c r="AK11" s="23">
        <v>0</v>
      </c>
      <c r="AL11" s="23">
        <v>0</v>
      </c>
      <c r="AM11" s="23">
        <v>0</v>
      </c>
      <c r="AN11" s="23">
        <v>0</v>
      </c>
      <c r="AO11" s="23" t="s">
        <v>908</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t="s">
        <v>619</v>
      </c>
    </row>
    <row r="12" spans="1:65">
      <c r="A12" s="23">
        <v>2152</v>
      </c>
      <c r="B12" t="s">
        <v>209</v>
      </c>
      <c r="C12" t="s">
        <v>210</v>
      </c>
      <c r="D12" s="48">
        <v>37377</v>
      </c>
      <c r="E12" t="s">
        <v>66</v>
      </c>
      <c r="F12" t="s">
        <v>387</v>
      </c>
      <c r="G12" t="s">
        <v>189</v>
      </c>
      <c r="H12" s="45">
        <v>8200</v>
      </c>
      <c r="K12" s="45">
        <v>10.8</v>
      </c>
      <c r="L12" s="45">
        <v>50000</v>
      </c>
      <c r="M12" s="45">
        <v>1.5</v>
      </c>
      <c r="N12" t="s">
        <v>20</v>
      </c>
      <c r="O12" t="s">
        <v>21</v>
      </c>
      <c r="P12" t="s">
        <v>344</v>
      </c>
      <c r="Q12" t="s">
        <v>574</v>
      </c>
      <c r="R12" t="s">
        <v>4</v>
      </c>
      <c r="S12" s="23">
        <v>1</v>
      </c>
      <c r="T12" s="23">
        <v>0</v>
      </c>
      <c r="U12" s="23">
        <v>0</v>
      </c>
      <c r="V12" s="23">
        <v>0</v>
      </c>
      <c r="W12" s="23">
        <v>0</v>
      </c>
      <c r="X12" s="23">
        <v>0</v>
      </c>
      <c r="Y12" s="23">
        <v>0</v>
      </c>
      <c r="Z12" s="23">
        <v>0</v>
      </c>
      <c r="AA12" s="23">
        <v>1</v>
      </c>
      <c r="AB12" s="23">
        <v>0</v>
      </c>
      <c r="AC12" s="23">
        <v>0</v>
      </c>
      <c r="AD12" s="23">
        <v>0</v>
      </c>
      <c r="AE12" s="23">
        <v>0</v>
      </c>
      <c r="AF12" s="23">
        <v>0</v>
      </c>
      <c r="AG12" s="23">
        <v>0</v>
      </c>
      <c r="AH12" s="50">
        <v>1</v>
      </c>
      <c r="AI12" s="23">
        <v>0</v>
      </c>
      <c r="AJ12" s="23">
        <v>0</v>
      </c>
      <c r="AK12" s="23">
        <v>0</v>
      </c>
      <c r="AL12" s="23">
        <v>0</v>
      </c>
      <c r="AM12" s="23">
        <v>0</v>
      </c>
      <c r="AN12" s="23">
        <v>0</v>
      </c>
      <c r="AO12" s="23">
        <v>0</v>
      </c>
      <c r="AP12" s="23">
        <v>0</v>
      </c>
      <c r="AQ12" s="23">
        <v>0</v>
      </c>
      <c r="AR12" s="23">
        <v>0</v>
      </c>
      <c r="AS12" s="23">
        <v>0</v>
      </c>
      <c r="AT12" s="23">
        <v>0</v>
      </c>
      <c r="AU12" s="23" t="s">
        <v>908</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t="s">
        <v>575</v>
      </c>
    </row>
    <row r="13" spans="1:65">
      <c r="A13" s="23">
        <v>2263</v>
      </c>
      <c r="B13" t="s">
        <v>249</v>
      </c>
      <c r="C13" t="s">
        <v>144</v>
      </c>
      <c r="D13" s="48">
        <v>38961</v>
      </c>
      <c r="E13" t="s">
        <v>66</v>
      </c>
      <c r="F13" t="s">
        <v>403</v>
      </c>
      <c r="G13" t="s">
        <v>189</v>
      </c>
      <c r="H13" s="45">
        <v>8200</v>
      </c>
      <c r="K13" s="45">
        <v>20.100000000000001</v>
      </c>
      <c r="L13" s="45">
        <v>100000</v>
      </c>
      <c r="M13" s="45">
        <v>2</v>
      </c>
      <c r="N13" t="s">
        <v>20</v>
      </c>
      <c r="O13" t="s">
        <v>21</v>
      </c>
      <c r="P13" t="s">
        <v>344</v>
      </c>
      <c r="Q13" t="s">
        <v>537</v>
      </c>
      <c r="R13" t="s">
        <v>63</v>
      </c>
      <c r="S13" s="23">
        <v>1</v>
      </c>
      <c r="T13" s="23">
        <v>0</v>
      </c>
      <c r="U13" s="23">
        <v>0</v>
      </c>
      <c r="V13" s="23">
        <v>0</v>
      </c>
      <c r="W13" s="23">
        <v>0</v>
      </c>
      <c r="X13" s="23">
        <v>0</v>
      </c>
      <c r="Y13" s="23">
        <v>0</v>
      </c>
      <c r="Z13" s="23">
        <v>1</v>
      </c>
      <c r="AA13" s="23">
        <v>1</v>
      </c>
      <c r="AB13" s="23">
        <v>0</v>
      </c>
      <c r="AC13" s="23">
        <v>0</v>
      </c>
      <c r="AD13" s="23">
        <v>0</v>
      </c>
      <c r="AE13" s="23">
        <v>0</v>
      </c>
      <c r="AF13" s="23">
        <v>0</v>
      </c>
      <c r="AG13" s="23">
        <v>0</v>
      </c>
      <c r="AH13" s="50">
        <v>1</v>
      </c>
      <c r="AI13" s="23" t="s">
        <v>909</v>
      </c>
      <c r="AJ13" s="23" t="s">
        <v>909</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t="s">
        <v>617</v>
      </c>
    </row>
    <row r="14" spans="1:65">
      <c r="A14" s="23">
        <v>2008</v>
      </c>
      <c r="B14" t="s">
        <v>182</v>
      </c>
      <c r="C14" t="s">
        <v>183</v>
      </c>
      <c r="D14" s="48">
        <v>38930</v>
      </c>
      <c r="E14" t="s">
        <v>154</v>
      </c>
      <c r="F14" t="s">
        <v>548</v>
      </c>
      <c r="G14" t="s">
        <v>189</v>
      </c>
      <c r="H14" s="45">
        <v>8530</v>
      </c>
      <c r="K14" s="45" t="s">
        <v>426</v>
      </c>
      <c r="L14" s="45" t="s">
        <v>830</v>
      </c>
      <c r="M14" s="45" t="s">
        <v>830</v>
      </c>
      <c r="N14" t="s">
        <v>70</v>
      </c>
      <c r="O14" t="s">
        <v>39</v>
      </c>
      <c r="P14" s="34" t="s">
        <v>472</v>
      </c>
      <c r="Q14" t="s">
        <v>549</v>
      </c>
      <c r="R14" t="s">
        <v>4</v>
      </c>
      <c r="S14" s="23">
        <v>1</v>
      </c>
      <c r="T14" s="23">
        <v>0</v>
      </c>
      <c r="U14" s="23">
        <v>0</v>
      </c>
      <c r="V14" s="23">
        <v>0</v>
      </c>
      <c r="W14" s="23">
        <v>0</v>
      </c>
      <c r="X14" s="23">
        <v>0</v>
      </c>
      <c r="Y14" s="23">
        <v>0</v>
      </c>
      <c r="Z14" s="23">
        <v>0</v>
      </c>
      <c r="AA14" s="23">
        <v>1</v>
      </c>
      <c r="AB14" s="23">
        <v>0</v>
      </c>
      <c r="AC14" s="23">
        <v>0</v>
      </c>
      <c r="AD14" s="23">
        <v>0</v>
      </c>
      <c r="AE14" s="23">
        <v>0</v>
      </c>
      <c r="AF14" s="23">
        <v>0</v>
      </c>
      <c r="AG14" s="23">
        <v>0</v>
      </c>
      <c r="AH14" s="23">
        <v>0</v>
      </c>
      <c r="AI14" s="23">
        <v>0</v>
      </c>
      <c r="AJ14" s="23">
        <v>0</v>
      </c>
      <c r="AK14" s="23">
        <v>0</v>
      </c>
      <c r="AL14" s="23">
        <v>0</v>
      </c>
      <c r="AM14" s="23">
        <v>0</v>
      </c>
      <c r="AN14" s="23">
        <v>0</v>
      </c>
      <c r="AO14" s="23" t="s">
        <v>908</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t="s">
        <v>550</v>
      </c>
    </row>
    <row r="15" spans="1:65">
      <c r="A15" s="23">
        <v>1998</v>
      </c>
      <c r="B15" t="s">
        <v>172</v>
      </c>
      <c r="C15" t="s">
        <v>173</v>
      </c>
      <c r="D15" s="48">
        <v>38047</v>
      </c>
      <c r="E15" t="s">
        <v>57</v>
      </c>
      <c r="F15" t="s">
        <v>414</v>
      </c>
      <c r="G15" t="s">
        <v>189</v>
      </c>
      <c r="H15" s="45">
        <v>8800</v>
      </c>
      <c r="K15" s="45">
        <v>1900</v>
      </c>
      <c r="L15" s="45" t="s">
        <v>830</v>
      </c>
      <c r="M15" s="45">
        <v>0.66666666666666674</v>
      </c>
      <c r="N15" t="s">
        <v>70</v>
      </c>
      <c r="O15" t="s">
        <v>21</v>
      </c>
      <c r="P15" t="s">
        <v>536</v>
      </c>
      <c r="Q15" t="s">
        <v>535</v>
      </c>
      <c r="R15" t="s">
        <v>4</v>
      </c>
      <c r="S15" s="23">
        <v>1</v>
      </c>
      <c r="T15" s="23">
        <v>0</v>
      </c>
      <c r="U15" s="23">
        <v>0</v>
      </c>
      <c r="V15" s="23">
        <v>0</v>
      </c>
      <c r="W15" s="23">
        <v>0</v>
      </c>
      <c r="X15" s="23">
        <v>0</v>
      </c>
      <c r="Y15" s="23">
        <v>0</v>
      </c>
      <c r="Z15" s="23">
        <v>1</v>
      </c>
      <c r="AA15" s="23">
        <v>1</v>
      </c>
      <c r="AB15" s="23">
        <v>0</v>
      </c>
      <c r="AC15" s="23">
        <v>0</v>
      </c>
      <c r="AD15" s="23">
        <v>0</v>
      </c>
      <c r="AE15" s="23">
        <v>0</v>
      </c>
      <c r="AF15" s="23">
        <v>0</v>
      </c>
      <c r="AG15" s="23">
        <v>0</v>
      </c>
      <c r="AH15" s="23">
        <v>0</v>
      </c>
      <c r="AI15" s="23" t="s">
        <v>908</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t="s">
        <v>1063</v>
      </c>
    </row>
    <row r="16" spans="1:65">
      <c r="A16" s="23">
        <v>1999</v>
      </c>
      <c r="B16" t="s">
        <v>174</v>
      </c>
      <c r="C16" t="s">
        <v>173</v>
      </c>
      <c r="D16" s="48">
        <v>38808</v>
      </c>
      <c r="E16" t="s">
        <v>57</v>
      </c>
      <c r="F16" t="s">
        <v>387</v>
      </c>
      <c r="G16" t="s">
        <v>189</v>
      </c>
      <c r="H16" s="45">
        <v>8800</v>
      </c>
      <c r="K16" s="45">
        <v>1600</v>
      </c>
      <c r="L16" s="45" t="s">
        <v>830</v>
      </c>
      <c r="M16" s="45">
        <v>0.66666666666666674</v>
      </c>
      <c r="N16" t="s">
        <v>70</v>
      </c>
      <c r="O16" t="s">
        <v>21</v>
      </c>
      <c r="P16" t="s">
        <v>344</v>
      </c>
      <c r="Q16" t="s">
        <v>537</v>
      </c>
      <c r="R16" t="s">
        <v>63</v>
      </c>
      <c r="S16" s="23">
        <v>1</v>
      </c>
      <c r="T16" s="23">
        <v>0</v>
      </c>
      <c r="U16" s="23">
        <v>0</v>
      </c>
      <c r="V16" s="23">
        <v>0</v>
      </c>
      <c r="W16" s="23">
        <v>0</v>
      </c>
      <c r="X16" s="23">
        <v>0</v>
      </c>
      <c r="Y16" s="23">
        <v>0</v>
      </c>
      <c r="Z16" s="23">
        <v>1</v>
      </c>
      <c r="AA16" s="23">
        <v>1</v>
      </c>
      <c r="AB16" s="23">
        <v>0</v>
      </c>
      <c r="AC16" s="23">
        <v>0</v>
      </c>
      <c r="AD16" s="23">
        <v>0</v>
      </c>
      <c r="AE16" s="23">
        <v>0</v>
      </c>
      <c r="AF16" s="23">
        <v>0</v>
      </c>
      <c r="AG16" s="23">
        <v>0</v>
      </c>
      <c r="AH16" s="23">
        <v>0</v>
      </c>
      <c r="AI16" s="23" t="s">
        <v>909</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t="s">
        <v>538</v>
      </c>
    </row>
    <row r="17" spans="1:63">
      <c r="A17" s="23">
        <v>4028</v>
      </c>
      <c r="B17" t="s">
        <v>889</v>
      </c>
      <c r="C17" t="s">
        <v>890</v>
      </c>
      <c r="D17" s="48">
        <v>34700</v>
      </c>
      <c r="E17" t="s">
        <v>166</v>
      </c>
      <c r="F17" t="s">
        <v>380</v>
      </c>
      <c r="G17" t="s">
        <v>189</v>
      </c>
      <c r="H17" s="45">
        <v>9000</v>
      </c>
      <c r="K17" s="45">
        <v>90</v>
      </c>
      <c r="M17" s="45">
        <v>0.17</v>
      </c>
      <c r="N17" t="s">
        <v>20</v>
      </c>
      <c r="O17" t="s">
        <v>26</v>
      </c>
      <c r="P17" t="s">
        <v>344</v>
      </c>
      <c r="Q17" t="s">
        <v>891</v>
      </c>
      <c r="R17" t="s">
        <v>4</v>
      </c>
      <c r="S17" s="23">
        <v>1</v>
      </c>
      <c r="T17" s="23">
        <v>0</v>
      </c>
      <c r="U17" s="23">
        <v>0</v>
      </c>
      <c r="V17" s="23">
        <v>0</v>
      </c>
      <c r="W17" s="23">
        <v>0</v>
      </c>
      <c r="X17" s="23">
        <v>0</v>
      </c>
      <c r="Y17" s="23">
        <v>0</v>
      </c>
      <c r="Z17" s="23">
        <v>0</v>
      </c>
      <c r="AA17" s="23">
        <v>0</v>
      </c>
      <c r="AB17" s="23">
        <v>0</v>
      </c>
      <c r="AC17" s="23">
        <v>0</v>
      </c>
      <c r="AD17" s="23">
        <v>0</v>
      </c>
      <c r="AE17" s="23">
        <v>0</v>
      </c>
      <c r="AF17" s="23">
        <v>0</v>
      </c>
      <c r="AG17" s="23">
        <v>1</v>
      </c>
      <c r="AH17" s="23">
        <v>0</v>
      </c>
      <c r="AI17" s="23" t="s">
        <v>908</v>
      </c>
      <c r="AJ17" s="23" t="s">
        <v>908</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t="s">
        <v>1133</v>
      </c>
    </row>
    <row r="18" spans="1:63">
      <c r="A18" s="23">
        <v>4045</v>
      </c>
      <c r="B18" t="s">
        <v>897</v>
      </c>
      <c r="C18" t="s">
        <v>898</v>
      </c>
      <c r="D18" s="48">
        <v>35253</v>
      </c>
      <c r="E18" t="s">
        <v>166</v>
      </c>
      <c r="F18" t="s">
        <v>506</v>
      </c>
      <c r="G18" t="s">
        <v>189</v>
      </c>
      <c r="H18" s="45">
        <v>9000</v>
      </c>
      <c r="K18" s="45">
        <v>70</v>
      </c>
      <c r="M18" s="45">
        <v>0.17</v>
      </c>
      <c r="N18" t="s">
        <v>20</v>
      </c>
      <c r="O18" t="s">
        <v>26</v>
      </c>
      <c r="P18" t="s">
        <v>777</v>
      </c>
      <c r="Q18" t="s">
        <v>891</v>
      </c>
      <c r="R18" t="s">
        <v>4</v>
      </c>
      <c r="S18" s="23">
        <v>1</v>
      </c>
      <c r="T18" s="23">
        <v>0</v>
      </c>
      <c r="U18" s="23">
        <v>0</v>
      </c>
      <c r="V18" s="23">
        <v>0</v>
      </c>
      <c r="W18" s="23">
        <v>0</v>
      </c>
      <c r="X18" s="23">
        <v>0</v>
      </c>
      <c r="Y18" s="23">
        <v>0</v>
      </c>
      <c r="Z18" s="23">
        <v>0</v>
      </c>
      <c r="AA18" s="23">
        <v>1</v>
      </c>
      <c r="AB18" s="23">
        <v>0</v>
      </c>
      <c r="AC18" s="23">
        <v>0</v>
      </c>
      <c r="AD18" s="23">
        <v>0</v>
      </c>
      <c r="AE18" s="23">
        <v>0</v>
      </c>
      <c r="AF18" s="23">
        <v>0</v>
      </c>
      <c r="AG18" s="23">
        <v>0</v>
      </c>
      <c r="AH18" s="23">
        <v>0</v>
      </c>
      <c r="AI18" s="23" t="s">
        <v>908</v>
      </c>
      <c r="AJ18" s="23">
        <v>0</v>
      </c>
      <c r="AK18" s="23">
        <v>0</v>
      </c>
      <c r="AL18" s="23">
        <v>0</v>
      </c>
      <c r="AM18" s="23">
        <v>0</v>
      </c>
      <c r="AN18" s="23">
        <v>0</v>
      </c>
      <c r="AO18" s="23">
        <v>0</v>
      </c>
      <c r="AP18" s="23">
        <v>0</v>
      </c>
      <c r="AQ18" s="23">
        <v>0</v>
      </c>
      <c r="AR18" s="23">
        <v>0</v>
      </c>
      <c r="AS18" s="23">
        <v>0</v>
      </c>
      <c r="AT18" s="23" t="s">
        <v>908</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t="s">
        <v>899</v>
      </c>
    </row>
    <row r="19" spans="1:63">
      <c r="A19" s="23">
        <v>568</v>
      </c>
      <c r="B19" t="s">
        <v>28</v>
      </c>
      <c r="C19" t="s">
        <v>29</v>
      </c>
      <c r="D19" s="48">
        <v>42064</v>
      </c>
      <c r="E19" t="s">
        <v>30</v>
      </c>
      <c r="F19" t="s">
        <v>453</v>
      </c>
      <c r="G19" t="s">
        <v>189</v>
      </c>
      <c r="H19" s="45">
        <v>9145</v>
      </c>
      <c r="K19" s="45">
        <v>2</v>
      </c>
      <c r="L19" s="45" t="s">
        <v>830</v>
      </c>
      <c r="M19" s="45">
        <v>174</v>
      </c>
      <c r="N19" t="s">
        <v>20</v>
      </c>
      <c r="O19" t="s">
        <v>39</v>
      </c>
      <c r="P19" t="s">
        <v>345</v>
      </c>
      <c r="Q19" t="s">
        <v>346</v>
      </c>
      <c r="R19" t="s">
        <v>4</v>
      </c>
      <c r="S19" s="23">
        <v>0</v>
      </c>
      <c r="T19" s="23">
        <v>1</v>
      </c>
      <c r="U19" s="23">
        <v>0</v>
      </c>
      <c r="V19" s="23">
        <v>0</v>
      </c>
      <c r="W19" s="23">
        <v>0</v>
      </c>
      <c r="X19" s="23">
        <v>0</v>
      </c>
      <c r="Y19" s="23">
        <v>0</v>
      </c>
      <c r="Z19" s="23">
        <v>0</v>
      </c>
      <c r="AA19" s="23">
        <v>1</v>
      </c>
      <c r="AB19" s="23">
        <v>0</v>
      </c>
      <c r="AC19" s="23">
        <v>0</v>
      </c>
      <c r="AD19" s="23">
        <v>0</v>
      </c>
      <c r="AE19" s="23">
        <v>0</v>
      </c>
      <c r="AF19" s="23">
        <v>0</v>
      </c>
      <c r="AG19" s="23">
        <v>0</v>
      </c>
      <c r="AH19" s="23">
        <v>1</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t="s">
        <v>908</v>
      </c>
      <c r="BI19" s="23" t="s">
        <v>908</v>
      </c>
      <c r="BJ19" s="23" t="s">
        <v>908</v>
      </c>
      <c r="BK19" t="s">
        <v>1040</v>
      </c>
    </row>
    <row r="20" spans="1:63">
      <c r="A20" s="23">
        <v>2166</v>
      </c>
      <c r="B20" t="s">
        <v>214</v>
      </c>
      <c r="C20" t="s">
        <v>215</v>
      </c>
      <c r="D20" s="48">
        <v>36647</v>
      </c>
      <c r="E20" t="s">
        <v>66</v>
      </c>
      <c r="F20" t="s">
        <v>387</v>
      </c>
      <c r="G20" t="s">
        <v>189</v>
      </c>
      <c r="H20" s="45">
        <v>9200</v>
      </c>
      <c r="K20" s="45">
        <v>350000</v>
      </c>
      <c r="M20" s="45">
        <v>2.7999999999999998E-4</v>
      </c>
      <c r="N20" t="s">
        <v>579</v>
      </c>
      <c r="O20" t="s">
        <v>21</v>
      </c>
      <c r="P20" t="s">
        <v>581</v>
      </c>
      <c r="Q20" t="s">
        <v>573</v>
      </c>
      <c r="R20" t="s">
        <v>4</v>
      </c>
      <c r="S20" s="23">
        <v>1</v>
      </c>
      <c r="T20" s="23">
        <v>0</v>
      </c>
      <c r="U20" s="23">
        <v>0</v>
      </c>
      <c r="V20" s="23">
        <v>0</v>
      </c>
      <c r="W20" s="23">
        <v>0</v>
      </c>
      <c r="X20" s="23">
        <v>0</v>
      </c>
      <c r="Y20" s="23">
        <v>0</v>
      </c>
      <c r="Z20" s="23">
        <v>1</v>
      </c>
      <c r="AA20" s="23">
        <v>1</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t="s">
        <v>908</v>
      </c>
      <c r="BC20" s="23">
        <v>0</v>
      </c>
      <c r="BD20" s="23">
        <v>0</v>
      </c>
      <c r="BE20" s="23">
        <v>0</v>
      </c>
      <c r="BF20" s="23">
        <v>0</v>
      </c>
      <c r="BG20" s="23">
        <v>0</v>
      </c>
      <c r="BH20" s="23">
        <v>0</v>
      </c>
      <c r="BI20" s="23">
        <v>0</v>
      </c>
      <c r="BJ20" s="23">
        <v>0</v>
      </c>
      <c r="BK20" t="s">
        <v>582</v>
      </c>
    </row>
    <row r="21" spans="1:63">
      <c r="A21" s="23">
        <v>3270</v>
      </c>
      <c r="B21" t="s">
        <v>283</v>
      </c>
      <c r="C21" t="s">
        <v>284</v>
      </c>
      <c r="D21" s="48">
        <v>42278</v>
      </c>
      <c r="E21" t="s">
        <v>66</v>
      </c>
      <c r="F21" t="s">
        <v>487</v>
      </c>
      <c r="G21" t="s">
        <v>189</v>
      </c>
      <c r="H21" s="45">
        <v>9300</v>
      </c>
      <c r="I21">
        <v>9330</v>
      </c>
      <c r="J21">
        <v>9380</v>
      </c>
      <c r="L21" s="45">
        <v>10100</v>
      </c>
      <c r="M21" s="45">
        <v>0.08</v>
      </c>
      <c r="N21" t="s">
        <v>16</v>
      </c>
      <c r="O21" t="s">
        <v>21</v>
      </c>
      <c r="P21" t="s">
        <v>775</v>
      </c>
      <c r="Q21" t="s">
        <v>485</v>
      </c>
      <c r="R21" t="s">
        <v>4</v>
      </c>
      <c r="S21" s="23">
        <v>0</v>
      </c>
      <c r="T21" s="23">
        <v>1</v>
      </c>
      <c r="U21" s="23">
        <v>0</v>
      </c>
      <c r="V21" s="23">
        <v>0</v>
      </c>
      <c r="W21" s="23">
        <v>0</v>
      </c>
      <c r="X21" s="23">
        <v>0</v>
      </c>
      <c r="Y21" s="23">
        <v>0</v>
      </c>
      <c r="Z21" s="23">
        <v>0</v>
      </c>
      <c r="AA21" s="23">
        <v>1</v>
      </c>
      <c r="AB21" s="23">
        <v>0</v>
      </c>
      <c r="AC21" s="23">
        <v>0</v>
      </c>
      <c r="AD21" s="23">
        <v>0</v>
      </c>
      <c r="AE21" s="23">
        <v>0</v>
      </c>
      <c r="AF21" s="23">
        <v>0</v>
      </c>
      <c r="AG21" s="23">
        <v>0</v>
      </c>
      <c r="AH21" s="23">
        <v>1</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t="s">
        <v>908</v>
      </c>
      <c r="BI21" s="23">
        <v>0</v>
      </c>
      <c r="BJ21" s="23">
        <v>0</v>
      </c>
      <c r="BK21" t="s">
        <v>486</v>
      </c>
    </row>
    <row r="22" spans="1:63">
      <c r="A22" s="23">
        <v>1633</v>
      </c>
      <c r="B22" t="s">
        <v>123</v>
      </c>
      <c r="C22" t="s">
        <v>124</v>
      </c>
      <c r="D22" s="48">
        <v>38078</v>
      </c>
      <c r="E22" t="s">
        <v>125</v>
      </c>
      <c r="F22" t="s">
        <v>387</v>
      </c>
      <c r="G22" t="s">
        <v>189</v>
      </c>
      <c r="H22" s="45">
        <v>9400</v>
      </c>
      <c r="K22" s="45">
        <v>5.0000000000000001E-4</v>
      </c>
      <c r="L22" s="45">
        <v>50</v>
      </c>
      <c r="M22" s="45" t="s">
        <v>417</v>
      </c>
      <c r="N22" t="s">
        <v>20</v>
      </c>
      <c r="O22" t="s">
        <v>21</v>
      </c>
      <c r="P22" t="s">
        <v>353</v>
      </c>
      <c r="Q22" t="s">
        <v>375</v>
      </c>
      <c r="R22" t="s">
        <v>4</v>
      </c>
      <c r="S22" s="23">
        <v>0</v>
      </c>
      <c r="T22" s="23">
        <v>1</v>
      </c>
      <c r="U22" s="23">
        <v>0</v>
      </c>
      <c r="V22" s="23">
        <v>0</v>
      </c>
      <c r="W22" s="23">
        <v>0</v>
      </c>
      <c r="X22" s="23">
        <v>0</v>
      </c>
      <c r="Y22" s="23">
        <v>0</v>
      </c>
      <c r="Z22" s="23">
        <v>0</v>
      </c>
      <c r="AA22" s="23">
        <v>1</v>
      </c>
      <c r="AB22" s="23">
        <v>0</v>
      </c>
      <c r="AC22" s="23">
        <v>0</v>
      </c>
      <c r="AD22" s="23">
        <v>0</v>
      </c>
      <c r="AE22" s="23">
        <v>0</v>
      </c>
      <c r="AF22" s="23">
        <v>0</v>
      </c>
      <c r="AG22" s="23">
        <v>0</v>
      </c>
      <c r="AH22" s="23">
        <v>1</v>
      </c>
      <c r="AI22" s="23">
        <v>0</v>
      </c>
      <c r="AJ22" s="23">
        <v>0</v>
      </c>
      <c r="AK22" s="23" t="s">
        <v>908</v>
      </c>
      <c r="AL22" s="23">
        <v>0</v>
      </c>
      <c r="AM22" s="23">
        <v>0</v>
      </c>
      <c r="AN22" s="23">
        <v>0</v>
      </c>
      <c r="AO22" s="23" t="s">
        <v>908</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t="s">
        <v>1054</v>
      </c>
    </row>
    <row r="23" spans="1:63">
      <c r="A23" s="23">
        <v>3653</v>
      </c>
      <c r="B23" t="s">
        <v>304</v>
      </c>
      <c r="C23" t="s">
        <v>305</v>
      </c>
      <c r="D23" s="48">
        <v>33239</v>
      </c>
      <c r="E23" t="s">
        <v>34</v>
      </c>
      <c r="F23" t="s">
        <v>387</v>
      </c>
      <c r="G23" t="s">
        <v>189</v>
      </c>
      <c r="H23" s="45">
        <v>9400</v>
      </c>
      <c r="K23" s="45">
        <v>1.4999999999999999E-2</v>
      </c>
      <c r="L23" s="45">
        <v>300</v>
      </c>
      <c r="M23" s="45">
        <v>50</v>
      </c>
      <c r="N23" t="s">
        <v>306</v>
      </c>
      <c r="O23" t="s">
        <v>219</v>
      </c>
      <c r="P23" t="s">
        <v>345</v>
      </c>
      <c r="Q23" t="s">
        <v>375</v>
      </c>
      <c r="R23" t="s">
        <v>4</v>
      </c>
      <c r="S23" s="23">
        <v>0</v>
      </c>
      <c r="T23" s="23">
        <v>1</v>
      </c>
      <c r="U23" s="23">
        <v>0</v>
      </c>
      <c r="V23" s="23">
        <v>0</v>
      </c>
      <c r="W23" s="23">
        <v>0</v>
      </c>
      <c r="X23" s="23">
        <v>0</v>
      </c>
      <c r="Y23" s="23">
        <v>0</v>
      </c>
      <c r="Z23" s="23">
        <v>0</v>
      </c>
      <c r="AA23" s="23">
        <v>1</v>
      </c>
      <c r="AB23" s="23">
        <v>0</v>
      </c>
      <c r="AC23" s="23">
        <v>0</v>
      </c>
      <c r="AD23" s="23">
        <v>0</v>
      </c>
      <c r="AE23" s="23">
        <v>1</v>
      </c>
      <c r="AF23" s="23">
        <v>0</v>
      </c>
      <c r="AG23" s="23">
        <v>0</v>
      </c>
      <c r="AH23" s="23">
        <v>1</v>
      </c>
      <c r="AI23" s="23">
        <v>0</v>
      </c>
      <c r="AJ23" s="23">
        <v>0</v>
      </c>
      <c r="AK23" s="23" t="s">
        <v>908</v>
      </c>
      <c r="AL23" s="23">
        <v>0</v>
      </c>
      <c r="AM23" s="23">
        <v>0</v>
      </c>
      <c r="AN23" s="23">
        <v>0</v>
      </c>
      <c r="AO23" s="23" t="s">
        <v>908</v>
      </c>
      <c r="AP23" s="23">
        <v>0</v>
      </c>
      <c r="AQ23" s="23">
        <v>0</v>
      </c>
      <c r="AR23" s="23">
        <v>0</v>
      </c>
      <c r="AS23" s="23">
        <v>0</v>
      </c>
      <c r="AT23" s="23">
        <v>0</v>
      </c>
      <c r="AU23" s="23" t="s">
        <v>908</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t="s">
        <v>1092</v>
      </c>
    </row>
    <row r="24" spans="1:63">
      <c r="A24" s="23">
        <v>3948</v>
      </c>
      <c r="B24" t="s">
        <v>741</v>
      </c>
      <c r="C24" t="s">
        <v>739</v>
      </c>
      <c r="D24" s="48">
        <v>29952</v>
      </c>
      <c r="E24" t="s">
        <v>77</v>
      </c>
      <c r="F24" t="s">
        <v>743</v>
      </c>
      <c r="G24" t="s">
        <v>189</v>
      </c>
      <c r="H24" s="45">
        <v>9400</v>
      </c>
      <c r="L24" s="45">
        <v>2500</v>
      </c>
      <c r="M24" s="45">
        <v>0.02</v>
      </c>
      <c r="N24" t="s">
        <v>20</v>
      </c>
      <c r="O24" t="s">
        <v>26</v>
      </c>
      <c r="P24" t="s">
        <v>740</v>
      </c>
      <c r="Q24" t="s">
        <v>374</v>
      </c>
      <c r="R24" t="s">
        <v>4</v>
      </c>
      <c r="S24" s="23">
        <v>1</v>
      </c>
      <c r="T24" s="23">
        <v>0</v>
      </c>
      <c r="U24" s="23">
        <v>0</v>
      </c>
      <c r="V24" s="23">
        <v>0</v>
      </c>
      <c r="W24" s="23">
        <v>0</v>
      </c>
      <c r="X24" s="23">
        <v>0</v>
      </c>
      <c r="Y24" s="23">
        <v>0</v>
      </c>
      <c r="Z24" s="23">
        <v>0</v>
      </c>
      <c r="AA24" s="23">
        <v>0</v>
      </c>
      <c r="AB24" s="23">
        <v>0</v>
      </c>
      <c r="AC24" s="23">
        <v>0</v>
      </c>
      <c r="AD24" s="23">
        <v>0</v>
      </c>
      <c r="AE24" s="23">
        <v>0</v>
      </c>
      <c r="AF24" s="23">
        <v>0</v>
      </c>
      <c r="AG24" s="23">
        <v>1</v>
      </c>
      <c r="AH24" s="23">
        <v>1</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t="s">
        <v>908</v>
      </c>
      <c r="BA24" s="23">
        <v>0</v>
      </c>
      <c r="BB24" s="23">
        <v>0</v>
      </c>
      <c r="BC24" s="23">
        <v>0</v>
      </c>
      <c r="BD24" s="23" t="s">
        <v>908</v>
      </c>
      <c r="BE24" s="23">
        <v>0</v>
      </c>
      <c r="BF24" s="23">
        <v>0</v>
      </c>
      <c r="BG24" s="23">
        <v>0</v>
      </c>
      <c r="BH24" s="23">
        <v>0</v>
      </c>
      <c r="BI24" s="23">
        <v>0</v>
      </c>
      <c r="BJ24" s="23">
        <v>0</v>
      </c>
      <c r="BK24" t="s">
        <v>1118</v>
      </c>
    </row>
    <row r="25" spans="1:63">
      <c r="A25" s="23">
        <v>3965</v>
      </c>
      <c r="B25" t="s">
        <v>796</v>
      </c>
      <c r="C25" t="s">
        <v>797</v>
      </c>
      <c r="D25" s="48">
        <v>28929</v>
      </c>
      <c r="E25" t="s">
        <v>799</v>
      </c>
      <c r="F25" t="s">
        <v>798</v>
      </c>
      <c r="G25" t="s">
        <v>189</v>
      </c>
      <c r="H25" s="45">
        <v>9400</v>
      </c>
      <c r="L25" s="45" t="s">
        <v>800</v>
      </c>
      <c r="M25" s="45">
        <v>10</v>
      </c>
      <c r="N25" t="s">
        <v>16</v>
      </c>
      <c r="O25" t="s">
        <v>21</v>
      </c>
      <c r="P25" t="s">
        <v>345</v>
      </c>
      <c r="Q25" t="s">
        <v>375</v>
      </c>
      <c r="R25" t="s">
        <v>4</v>
      </c>
      <c r="S25" s="23">
        <v>0</v>
      </c>
      <c r="T25" s="23">
        <v>1</v>
      </c>
      <c r="U25" s="23">
        <v>0</v>
      </c>
      <c r="V25" s="23">
        <v>0</v>
      </c>
      <c r="W25" s="23">
        <v>0</v>
      </c>
      <c r="X25" s="23">
        <v>0</v>
      </c>
      <c r="Y25" s="23">
        <v>0</v>
      </c>
      <c r="Z25" s="23">
        <v>1</v>
      </c>
      <c r="AA25" s="23">
        <v>1</v>
      </c>
      <c r="AB25" s="23">
        <v>0</v>
      </c>
      <c r="AC25" s="23">
        <v>0</v>
      </c>
      <c r="AD25" s="23">
        <v>0</v>
      </c>
      <c r="AE25" s="23">
        <v>0</v>
      </c>
      <c r="AF25" s="23">
        <v>0</v>
      </c>
      <c r="AG25" s="23">
        <v>0</v>
      </c>
      <c r="AH25" s="23">
        <v>1</v>
      </c>
      <c r="AI25" s="23" t="s">
        <v>908</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t="s">
        <v>801</v>
      </c>
    </row>
    <row r="26" spans="1:63">
      <c r="A26" s="23">
        <v>1332</v>
      </c>
      <c r="B26" t="s">
        <v>53</v>
      </c>
      <c r="C26" t="s">
        <v>54</v>
      </c>
      <c r="D26" s="48">
        <v>36892</v>
      </c>
      <c r="E26" t="s">
        <v>25</v>
      </c>
      <c r="F26" t="s">
        <v>380</v>
      </c>
      <c r="G26" t="s">
        <v>189</v>
      </c>
      <c r="H26" s="45">
        <v>9450</v>
      </c>
      <c r="K26" s="45">
        <v>1.8</v>
      </c>
      <c r="L26" s="45">
        <v>26500</v>
      </c>
      <c r="M26" s="45">
        <v>21</v>
      </c>
      <c r="N26" t="s">
        <v>20</v>
      </c>
      <c r="O26" t="s">
        <v>39</v>
      </c>
      <c r="P26" t="s">
        <v>353</v>
      </c>
      <c r="Q26" t="s">
        <v>351</v>
      </c>
      <c r="R26" t="s">
        <v>4</v>
      </c>
      <c r="S26" s="23">
        <v>0</v>
      </c>
      <c r="T26" s="23">
        <v>1</v>
      </c>
      <c r="U26" s="23">
        <v>0</v>
      </c>
      <c r="V26" s="23">
        <v>0</v>
      </c>
      <c r="W26" s="23">
        <v>0</v>
      </c>
      <c r="X26" s="23">
        <v>0</v>
      </c>
      <c r="Y26" s="23">
        <v>0</v>
      </c>
      <c r="Z26" s="23">
        <v>0</v>
      </c>
      <c r="AA26" s="23">
        <v>0</v>
      </c>
      <c r="AB26" s="23">
        <v>0</v>
      </c>
      <c r="AC26" s="23">
        <v>0</v>
      </c>
      <c r="AD26" s="23">
        <v>0</v>
      </c>
      <c r="AE26" s="23">
        <v>0</v>
      </c>
      <c r="AF26" s="23">
        <v>0</v>
      </c>
      <c r="AG26" s="23">
        <v>1</v>
      </c>
      <c r="AH26" s="23">
        <v>1</v>
      </c>
      <c r="AI26" s="23">
        <v>0</v>
      </c>
      <c r="AJ26" s="23">
        <v>0</v>
      </c>
      <c r="AK26" s="23">
        <v>0</v>
      </c>
      <c r="AL26" s="23">
        <v>0</v>
      </c>
      <c r="AM26" s="23">
        <v>0</v>
      </c>
      <c r="AN26" s="23">
        <v>0</v>
      </c>
      <c r="AO26" s="23">
        <v>0</v>
      </c>
      <c r="AP26" s="23">
        <v>0</v>
      </c>
      <c r="AQ26" s="23">
        <v>0</v>
      </c>
      <c r="AR26" s="23">
        <v>0</v>
      </c>
      <c r="AS26" s="23">
        <v>0</v>
      </c>
      <c r="AT26" s="23" t="s">
        <v>908</v>
      </c>
      <c r="AU26" s="23" t="s">
        <v>909</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t="s">
        <v>1046</v>
      </c>
    </row>
    <row r="27" spans="1:63">
      <c r="A27" s="23">
        <v>2182</v>
      </c>
      <c r="B27" t="s">
        <v>220</v>
      </c>
      <c r="C27" t="s">
        <v>221</v>
      </c>
      <c r="D27" s="48">
        <v>40148</v>
      </c>
      <c r="E27" t="s">
        <v>218</v>
      </c>
      <c r="F27" t="s">
        <v>588</v>
      </c>
      <c r="G27" t="s">
        <v>189</v>
      </c>
      <c r="H27" s="45">
        <v>9600</v>
      </c>
      <c r="K27" s="45">
        <v>4.0000000000000002E-4</v>
      </c>
      <c r="M27" s="45" t="s">
        <v>587</v>
      </c>
      <c r="N27" t="s">
        <v>579</v>
      </c>
      <c r="O27" t="s">
        <v>21</v>
      </c>
      <c r="P27" t="s">
        <v>344</v>
      </c>
      <c r="Q27" t="s">
        <v>586</v>
      </c>
      <c r="R27" t="s">
        <v>4</v>
      </c>
      <c r="S27" s="23">
        <v>1</v>
      </c>
      <c r="T27" s="23">
        <v>0</v>
      </c>
      <c r="U27" s="23">
        <v>0</v>
      </c>
      <c r="V27" s="23">
        <v>0</v>
      </c>
      <c r="W27" s="23">
        <v>0</v>
      </c>
      <c r="X27" s="23">
        <v>0</v>
      </c>
      <c r="Y27" s="23">
        <v>0</v>
      </c>
      <c r="Z27" s="23">
        <v>1</v>
      </c>
      <c r="AA27" s="23">
        <v>1</v>
      </c>
      <c r="AB27" s="23">
        <v>0</v>
      </c>
      <c r="AC27" s="23">
        <v>0</v>
      </c>
      <c r="AD27" s="23">
        <v>0</v>
      </c>
      <c r="AE27" s="23">
        <v>0</v>
      </c>
      <c r="AF27" s="23">
        <v>0</v>
      </c>
      <c r="AG27" s="23">
        <v>0</v>
      </c>
      <c r="AH27" s="23">
        <v>1</v>
      </c>
      <c r="AI27" s="23">
        <v>0</v>
      </c>
      <c r="AJ27" s="23" t="s">
        <v>909</v>
      </c>
      <c r="AK27" s="23" t="s">
        <v>908</v>
      </c>
      <c r="AL27" s="23" t="s">
        <v>908</v>
      </c>
      <c r="AM27" s="23" t="s">
        <v>909</v>
      </c>
      <c r="AN27" s="23">
        <v>0</v>
      </c>
      <c r="AO27" s="23" t="s">
        <v>908</v>
      </c>
      <c r="AP27" s="23">
        <v>0</v>
      </c>
      <c r="AQ27" s="23">
        <v>0</v>
      </c>
      <c r="AR27" s="23">
        <v>0</v>
      </c>
      <c r="AS27" s="23">
        <v>0</v>
      </c>
      <c r="AT27" s="23">
        <v>0</v>
      </c>
      <c r="AU27" s="23">
        <v>0</v>
      </c>
      <c r="AV27" s="23">
        <v>0</v>
      </c>
      <c r="AW27" s="23">
        <v>0</v>
      </c>
      <c r="AX27" s="23">
        <v>0</v>
      </c>
      <c r="AY27" s="23" t="s">
        <v>909</v>
      </c>
      <c r="AZ27" s="23">
        <v>0</v>
      </c>
      <c r="BA27" s="23">
        <v>0</v>
      </c>
      <c r="BB27" s="23">
        <v>0</v>
      </c>
      <c r="BC27" s="23">
        <v>0</v>
      </c>
      <c r="BD27" s="23">
        <v>0</v>
      </c>
      <c r="BE27" s="23">
        <v>0</v>
      </c>
      <c r="BF27" s="23">
        <v>0</v>
      </c>
      <c r="BG27" s="23">
        <v>0</v>
      </c>
      <c r="BH27" s="23">
        <v>0</v>
      </c>
      <c r="BI27" s="23">
        <v>0</v>
      </c>
      <c r="BJ27" s="23">
        <v>0</v>
      </c>
      <c r="BK27" t="s">
        <v>1074</v>
      </c>
    </row>
    <row r="28" spans="1:63">
      <c r="A28" s="23">
        <v>2005</v>
      </c>
      <c r="B28" t="s">
        <v>630</v>
      </c>
      <c r="C28" t="s">
        <v>177</v>
      </c>
      <c r="D28" s="48">
        <v>39934</v>
      </c>
      <c r="E28" t="s">
        <v>34</v>
      </c>
      <c r="F28" t="s">
        <v>545</v>
      </c>
      <c r="G28" t="s">
        <v>189</v>
      </c>
      <c r="H28" s="45">
        <v>9710</v>
      </c>
      <c r="K28" s="45">
        <v>0.5</v>
      </c>
      <c r="L28" s="45" t="s">
        <v>830</v>
      </c>
      <c r="M28" s="45">
        <v>0.33333333333333331</v>
      </c>
      <c r="N28" t="s">
        <v>20</v>
      </c>
      <c r="O28" t="s">
        <v>26</v>
      </c>
      <c r="P28" t="s">
        <v>543</v>
      </c>
      <c r="Q28" t="s">
        <v>544</v>
      </c>
      <c r="R28" t="s">
        <v>4</v>
      </c>
      <c r="S28" s="23">
        <v>0</v>
      </c>
      <c r="T28" s="23">
        <v>1</v>
      </c>
      <c r="U28" s="23">
        <v>0</v>
      </c>
      <c r="V28" s="23">
        <v>0</v>
      </c>
      <c r="W28" s="23">
        <v>0</v>
      </c>
      <c r="X28" s="23">
        <v>0</v>
      </c>
      <c r="Y28" s="23">
        <v>0</v>
      </c>
      <c r="Z28" s="23">
        <v>1</v>
      </c>
      <c r="AA28" s="23">
        <v>1</v>
      </c>
      <c r="AB28" s="23">
        <v>0</v>
      </c>
      <c r="AC28" s="23">
        <v>0</v>
      </c>
      <c r="AD28" s="23">
        <v>0</v>
      </c>
      <c r="AE28" s="23">
        <v>0</v>
      </c>
      <c r="AF28" s="23">
        <v>0</v>
      </c>
      <c r="AG28" s="23">
        <v>0</v>
      </c>
      <c r="AH28" s="23">
        <v>1</v>
      </c>
      <c r="AI28" s="23">
        <v>0</v>
      </c>
      <c r="AJ28" s="23">
        <v>0</v>
      </c>
      <c r="AK28" s="23">
        <v>0</v>
      </c>
      <c r="AL28" s="23">
        <v>0</v>
      </c>
      <c r="AM28" s="23" t="s">
        <v>923</v>
      </c>
      <c r="AN28" s="23">
        <v>0</v>
      </c>
      <c r="AO28" s="23" t="s">
        <v>908</v>
      </c>
      <c r="AP28" s="23" t="s">
        <v>908</v>
      </c>
      <c r="AQ28" s="23">
        <v>0</v>
      </c>
      <c r="AR28" s="23">
        <v>0</v>
      </c>
      <c r="AS28" s="23">
        <v>0</v>
      </c>
      <c r="AT28" s="23">
        <v>0</v>
      </c>
      <c r="AU28" s="23">
        <v>0</v>
      </c>
      <c r="AV28" s="23">
        <v>0</v>
      </c>
      <c r="AW28" s="23">
        <v>0</v>
      </c>
      <c r="AX28" s="23">
        <v>0</v>
      </c>
      <c r="AY28" s="23">
        <v>0</v>
      </c>
      <c r="AZ28" s="23">
        <v>0</v>
      </c>
      <c r="BA28" s="23" t="s">
        <v>908</v>
      </c>
      <c r="BB28" s="23">
        <v>0</v>
      </c>
      <c r="BC28" s="23">
        <v>0</v>
      </c>
      <c r="BD28" s="23">
        <v>0</v>
      </c>
      <c r="BE28" s="23">
        <v>0</v>
      </c>
      <c r="BF28" s="23">
        <v>0</v>
      </c>
      <c r="BG28" s="23">
        <v>0</v>
      </c>
      <c r="BH28" s="23">
        <v>0</v>
      </c>
      <c r="BI28" s="23">
        <v>0</v>
      </c>
      <c r="BJ28" s="23">
        <v>0</v>
      </c>
      <c r="BK28" t="s">
        <v>1065</v>
      </c>
    </row>
    <row r="29" spans="1:63">
      <c r="A29" s="23">
        <v>3787</v>
      </c>
      <c r="B29" t="s">
        <v>316</v>
      </c>
      <c r="C29" t="s">
        <v>317</v>
      </c>
      <c r="D29" s="48">
        <v>35977</v>
      </c>
      <c r="E29" t="s">
        <v>318</v>
      </c>
      <c r="F29" t="s">
        <v>436</v>
      </c>
      <c r="G29" t="s">
        <v>855</v>
      </c>
      <c r="H29" s="45">
        <v>9750</v>
      </c>
      <c r="K29" s="45" t="s">
        <v>426</v>
      </c>
      <c r="L29" s="45" t="s">
        <v>437</v>
      </c>
      <c r="M29" s="45" t="s">
        <v>426</v>
      </c>
      <c r="N29" t="s">
        <v>20</v>
      </c>
      <c r="O29" t="s">
        <v>39</v>
      </c>
      <c r="P29" t="s">
        <v>438</v>
      </c>
      <c r="Q29" t="s">
        <v>439</v>
      </c>
      <c r="R29" t="s">
        <v>4</v>
      </c>
      <c r="S29" s="23">
        <v>0</v>
      </c>
      <c r="T29" s="23">
        <v>1</v>
      </c>
      <c r="U29" s="23">
        <v>0</v>
      </c>
      <c r="V29" s="23">
        <v>0</v>
      </c>
      <c r="W29" s="23">
        <v>0</v>
      </c>
      <c r="X29" s="23">
        <v>0</v>
      </c>
      <c r="Y29" s="23">
        <v>0</v>
      </c>
      <c r="Z29" s="23">
        <v>0</v>
      </c>
      <c r="AA29" s="23">
        <v>0</v>
      </c>
      <c r="AB29" s="23">
        <v>0</v>
      </c>
      <c r="AC29" s="23">
        <v>0</v>
      </c>
      <c r="AD29" s="23">
        <v>0</v>
      </c>
      <c r="AE29" s="23">
        <v>0</v>
      </c>
      <c r="AF29" s="23">
        <v>0</v>
      </c>
      <c r="AG29" s="23">
        <v>1</v>
      </c>
      <c r="AH29" s="23">
        <v>1</v>
      </c>
      <c r="AI29" s="23" t="s">
        <v>908</v>
      </c>
      <c r="AJ29" s="23" t="s">
        <v>908</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t="s">
        <v>964</v>
      </c>
    </row>
    <row r="30" spans="1:63">
      <c r="A30" s="23">
        <v>3834</v>
      </c>
      <c r="B30" t="s">
        <v>323</v>
      </c>
      <c r="C30" t="s">
        <v>324</v>
      </c>
      <c r="D30" s="48">
        <v>38718</v>
      </c>
      <c r="E30" t="s">
        <v>325</v>
      </c>
      <c r="F30" t="s">
        <v>427</v>
      </c>
      <c r="G30" t="s">
        <v>189</v>
      </c>
      <c r="H30" s="45">
        <v>9865</v>
      </c>
      <c r="K30" s="45" t="s">
        <v>426</v>
      </c>
      <c r="L30" s="45" t="s">
        <v>437</v>
      </c>
      <c r="M30" s="45">
        <v>720</v>
      </c>
      <c r="N30" t="s">
        <v>20</v>
      </c>
      <c r="O30" t="s">
        <v>26</v>
      </c>
      <c r="P30" t="s">
        <v>353</v>
      </c>
      <c r="Q30" t="s">
        <v>375</v>
      </c>
      <c r="R30" t="s">
        <v>4</v>
      </c>
      <c r="S30" s="23">
        <v>0</v>
      </c>
      <c r="T30" s="23">
        <v>1</v>
      </c>
      <c r="U30" s="23">
        <v>0</v>
      </c>
      <c r="V30" s="23">
        <v>0</v>
      </c>
      <c r="W30" s="23">
        <v>0</v>
      </c>
      <c r="X30" s="23">
        <v>0</v>
      </c>
      <c r="Y30" s="23">
        <v>0</v>
      </c>
      <c r="Z30" s="23">
        <v>0</v>
      </c>
      <c r="AA30" s="23">
        <v>0</v>
      </c>
      <c r="AB30" s="23">
        <v>0</v>
      </c>
      <c r="AC30" s="23">
        <v>0</v>
      </c>
      <c r="AD30" s="23">
        <v>0</v>
      </c>
      <c r="AE30" s="23">
        <v>0</v>
      </c>
      <c r="AF30" s="23">
        <v>0</v>
      </c>
      <c r="AG30" s="23">
        <v>1</v>
      </c>
      <c r="AH30" s="23" t="s">
        <v>425</v>
      </c>
      <c r="AI30" s="23" t="s">
        <v>908</v>
      </c>
      <c r="AJ30" s="23">
        <v>0</v>
      </c>
      <c r="AK30" s="23">
        <v>0</v>
      </c>
      <c r="AL30" s="23">
        <v>0</v>
      </c>
      <c r="AM30" s="23">
        <v>0</v>
      </c>
      <c r="AN30" s="23">
        <v>0</v>
      </c>
      <c r="AO30" s="23">
        <v>0</v>
      </c>
      <c r="AP30" s="23">
        <v>0</v>
      </c>
      <c r="AQ30" s="23">
        <v>0</v>
      </c>
      <c r="AR30" s="23">
        <v>0</v>
      </c>
      <c r="AS30" s="23">
        <v>0</v>
      </c>
      <c r="AT30" s="23">
        <v>0</v>
      </c>
      <c r="AU30" s="23">
        <v>0</v>
      </c>
      <c r="AV30" s="23">
        <v>0</v>
      </c>
      <c r="AW30" s="23">
        <v>0</v>
      </c>
      <c r="AX30" s="23">
        <v>0</v>
      </c>
      <c r="AY30" s="23">
        <v>0</v>
      </c>
      <c r="AZ30" s="23">
        <v>0</v>
      </c>
      <c r="BA30" s="23">
        <v>0</v>
      </c>
      <c r="BB30" s="23">
        <v>0</v>
      </c>
      <c r="BC30" s="23">
        <v>0</v>
      </c>
      <c r="BD30" s="23">
        <v>0</v>
      </c>
      <c r="BE30" s="23">
        <v>0</v>
      </c>
      <c r="BF30" s="23">
        <v>0</v>
      </c>
      <c r="BG30" s="23">
        <v>0</v>
      </c>
      <c r="BH30" s="23">
        <v>0</v>
      </c>
      <c r="BI30" s="23">
        <v>0</v>
      </c>
      <c r="BJ30" s="23">
        <v>0</v>
      </c>
      <c r="BK30" t="s">
        <v>428</v>
      </c>
    </row>
    <row r="31" spans="1:63">
      <c r="A31" s="23">
        <v>1624</v>
      </c>
      <c r="B31" t="s">
        <v>120</v>
      </c>
      <c r="C31" t="s">
        <v>116</v>
      </c>
      <c r="D31" s="48">
        <v>40985</v>
      </c>
      <c r="E31" t="s">
        <v>27</v>
      </c>
      <c r="F31" t="s">
        <v>416</v>
      </c>
      <c r="G31" t="s">
        <v>189</v>
      </c>
      <c r="H31" s="45">
        <v>9900</v>
      </c>
      <c r="K31" s="45">
        <v>1</v>
      </c>
      <c r="L31" s="45">
        <v>1250</v>
      </c>
      <c r="M31" s="45">
        <v>70</v>
      </c>
      <c r="N31" t="s">
        <v>20</v>
      </c>
      <c r="O31" t="s">
        <v>121</v>
      </c>
      <c r="P31" t="s">
        <v>353</v>
      </c>
      <c r="Q31" t="s">
        <v>375</v>
      </c>
      <c r="R31" t="s">
        <v>4</v>
      </c>
      <c r="S31" s="23">
        <v>0</v>
      </c>
      <c r="T31" s="23">
        <v>1</v>
      </c>
      <c r="U31" s="23">
        <v>0</v>
      </c>
      <c r="V31" s="23">
        <v>0</v>
      </c>
      <c r="W31" s="23">
        <v>0</v>
      </c>
      <c r="X31" s="23">
        <v>0</v>
      </c>
      <c r="Y31" s="23">
        <v>0</v>
      </c>
      <c r="Z31" s="23">
        <v>0</v>
      </c>
      <c r="AA31" s="23">
        <v>0</v>
      </c>
      <c r="AB31" s="23">
        <v>0</v>
      </c>
      <c r="AC31" s="23">
        <v>0</v>
      </c>
      <c r="AD31" s="23">
        <v>0</v>
      </c>
      <c r="AE31" s="23">
        <v>0</v>
      </c>
      <c r="AF31" s="23">
        <v>0</v>
      </c>
      <c r="AG31" s="23">
        <v>1</v>
      </c>
      <c r="AH31" s="23">
        <v>1</v>
      </c>
      <c r="AI31" s="23">
        <v>0</v>
      </c>
      <c r="AJ31" s="23">
        <v>0</v>
      </c>
      <c r="AK31" s="23" t="s">
        <v>908</v>
      </c>
      <c r="AL31" s="23">
        <v>0</v>
      </c>
      <c r="AM31" s="23">
        <v>0</v>
      </c>
      <c r="AN31" s="23">
        <v>0</v>
      </c>
      <c r="AO31" s="23" t="s">
        <v>908</v>
      </c>
      <c r="AP31" s="23">
        <v>0</v>
      </c>
      <c r="AQ31" s="23">
        <v>0</v>
      </c>
      <c r="AR31" s="23">
        <v>0</v>
      </c>
      <c r="AS31" s="23" t="s">
        <v>908</v>
      </c>
      <c r="AT31" s="23">
        <v>0</v>
      </c>
      <c r="AU31" s="23">
        <v>0</v>
      </c>
      <c r="AV31" s="23">
        <v>0</v>
      </c>
      <c r="AW31" s="23">
        <v>0</v>
      </c>
      <c r="AX31" s="23" t="s">
        <v>908</v>
      </c>
      <c r="AY31" s="23">
        <v>0</v>
      </c>
      <c r="AZ31" s="23">
        <v>0</v>
      </c>
      <c r="BA31" s="23">
        <v>0</v>
      </c>
      <c r="BB31" s="23">
        <v>0</v>
      </c>
      <c r="BC31" s="23">
        <v>0</v>
      </c>
      <c r="BD31" s="23" t="s">
        <v>908</v>
      </c>
      <c r="BE31" s="23">
        <v>0</v>
      </c>
      <c r="BF31" s="23">
        <v>0</v>
      </c>
      <c r="BG31" s="23">
        <v>0</v>
      </c>
      <c r="BH31" s="23">
        <v>0</v>
      </c>
      <c r="BI31" s="23">
        <v>0</v>
      </c>
      <c r="BJ31" s="23">
        <v>0</v>
      </c>
      <c r="BK31" t="s">
        <v>977</v>
      </c>
    </row>
    <row r="32" spans="1:63">
      <c r="A32" s="23">
        <v>640</v>
      </c>
      <c r="B32" t="s">
        <v>35</v>
      </c>
      <c r="C32" t="s">
        <v>36</v>
      </c>
      <c r="D32" s="48">
        <v>41640</v>
      </c>
      <c r="E32" t="s">
        <v>27</v>
      </c>
      <c r="F32" t="s">
        <v>454</v>
      </c>
      <c r="G32" t="s">
        <v>189</v>
      </c>
      <c r="H32" s="45">
        <v>10000</v>
      </c>
      <c r="K32" s="45">
        <v>0.17899999999999999</v>
      </c>
      <c r="L32" s="45">
        <v>250</v>
      </c>
      <c r="M32" s="45">
        <v>60</v>
      </c>
      <c r="N32" t="s">
        <v>20</v>
      </c>
      <c r="O32" t="s">
        <v>39</v>
      </c>
      <c r="P32" t="s">
        <v>345</v>
      </c>
      <c r="Q32" t="s">
        <v>351</v>
      </c>
      <c r="R32" t="s">
        <v>4</v>
      </c>
      <c r="S32" s="23">
        <v>0</v>
      </c>
      <c r="T32" s="23">
        <v>1</v>
      </c>
      <c r="U32" s="23">
        <v>0</v>
      </c>
      <c r="V32" s="23">
        <v>0</v>
      </c>
      <c r="W32" s="23">
        <v>0</v>
      </c>
      <c r="X32" s="23">
        <v>0</v>
      </c>
      <c r="Y32" s="23">
        <v>0</v>
      </c>
      <c r="Z32" s="23">
        <v>0</v>
      </c>
      <c r="AA32" s="23">
        <v>0</v>
      </c>
      <c r="AB32" s="23">
        <v>0</v>
      </c>
      <c r="AC32" s="23">
        <v>0</v>
      </c>
      <c r="AD32" s="23">
        <v>0</v>
      </c>
      <c r="AE32" s="23">
        <v>1</v>
      </c>
      <c r="AF32" s="23">
        <v>0</v>
      </c>
      <c r="AG32" s="23">
        <v>0</v>
      </c>
      <c r="AH32" s="23">
        <v>1</v>
      </c>
      <c r="AI32" s="23">
        <v>0</v>
      </c>
      <c r="AJ32" s="23">
        <v>0</v>
      </c>
      <c r="AK32" s="23" t="s">
        <v>908</v>
      </c>
      <c r="AL32" s="23">
        <v>0</v>
      </c>
      <c r="AM32" s="23">
        <v>0</v>
      </c>
      <c r="AN32" s="23">
        <v>0</v>
      </c>
      <c r="AO32" s="23" t="s">
        <v>908</v>
      </c>
      <c r="AP32" s="23">
        <v>0</v>
      </c>
      <c r="AQ32" s="23">
        <v>0</v>
      </c>
      <c r="AR32" s="23">
        <v>0</v>
      </c>
      <c r="AS32" s="23">
        <v>0</v>
      </c>
      <c r="AT32" s="23">
        <v>0</v>
      </c>
      <c r="AU32" s="23">
        <v>0</v>
      </c>
      <c r="AV32" s="23">
        <v>0</v>
      </c>
      <c r="AW32" s="23">
        <v>0</v>
      </c>
      <c r="AX32" s="23">
        <v>0</v>
      </c>
      <c r="AY32" s="23">
        <v>0</v>
      </c>
      <c r="AZ32" s="23">
        <v>0</v>
      </c>
      <c r="BA32" s="23">
        <v>0</v>
      </c>
      <c r="BB32" s="23">
        <v>0</v>
      </c>
      <c r="BC32" s="23">
        <v>0</v>
      </c>
      <c r="BD32" s="23" t="s">
        <v>908</v>
      </c>
      <c r="BE32" s="23">
        <v>0</v>
      </c>
      <c r="BF32" s="23">
        <v>0</v>
      </c>
      <c r="BG32" s="23">
        <v>0</v>
      </c>
      <c r="BH32" s="23">
        <v>0</v>
      </c>
      <c r="BI32" s="23" t="s">
        <v>908</v>
      </c>
      <c r="BJ32" s="23" t="s">
        <v>908</v>
      </c>
      <c r="BK32" t="s">
        <v>352</v>
      </c>
    </row>
    <row r="33" spans="1:63">
      <c r="A33" s="23">
        <v>682</v>
      </c>
      <c r="B33" t="s">
        <v>37</v>
      </c>
      <c r="C33" t="s">
        <v>38</v>
      </c>
      <c r="D33" s="48">
        <v>41226</v>
      </c>
      <c r="E33" t="s">
        <v>27</v>
      </c>
      <c r="F33" t="s">
        <v>454</v>
      </c>
      <c r="G33" t="s">
        <v>189</v>
      </c>
      <c r="H33" s="45">
        <v>10000</v>
      </c>
      <c r="K33" s="45">
        <v>1.4E-2</v>
      </c>
      <c r="L33" s="45">
        <v>2100</v>
      </c>
      <c r="M33" s="45">
        <v>90</v>
      </c>
      <c r="N33" t="s">
        <v>20</v>
      </c>
      <c r="O33" t="s">
        <v>39</v>
      </c>
      <c r="P33" t="s">
        <v>353</v>
      </c>
      <c r="Q33" t="s">
        <v>351</v>
      </c>
      <c r="R33" t="s">
        <v>4</v>
      </c>
      <c r="S33" s="23">
        <v>0</v>
      </c>
      <c r="T33" s="23">
        <v>1</v>
      </c>
      <c r="U33" s="23">
        <v>0</v>
      </c>
      <c r="V33" s="23">
        <v>0</v>
      </c>
      <c r="W33" s="23">
        <v>0</v>
      </c>
      <c r="X33" s="23">
        <v>0</v>
      </c>
      <c r="Y33" s="23">
        <v>0</v>
      </c>
      <c r="Z33" s="23">
        <v>0</v>
      </c>
      <c r="AA33" s="23">
        <v>1</v>
      </c>
      <c r="AB33" s="23">
        <v>0</v>
      </c>
      <c r="AC33" s="23">
        <v>0</v>
      </c>
      <c r="AD33" s="23">
        <v>0</v>
      </c>
      <c r="AE33" s="23">
        <v>1</v>
      </c>
      <c r="AF33" s="23">
        <v>0</v>
      </c>
      <c r="AG33" s="23">
        <v>0</v>
      </c>
      <c r="AH33" s="23">
        <v>1</v>
      </c>
      <c r="AI33" s="23" t="s">
        <v>908</v>
      </c>
      <c r="AJ33" s="23" t="s">
        <v>908</v>
      </c>
      <c r="AK33" s="23">
        <v>0</v>
      </c>
      <c r="AL33" s="23">
        <v>0</v>
      </c>
      <c r="AM33" s="23">
        <v>0</v>
      </c>
      <c r="AN33" s="23" t="s">
        <v>908</v>
      </c>
      <c r="AO33" s="23" t="s">
        <v>908</v>
      </c>
      <c r="AP33" s="23">
        <v>0</v>
      </c>
      <c r="AQ33" s="23" t="s">
        <v>908</v>
      </c>
      <c r="AR33" s="23" t="s">
        <v>908</v>
      </c>
      <c r="AS33" s="23">
        <v>0</v>
      </c>
      <c r="AT33" s="23">
        <v>0</v>
      </c>
      <c r="AU33" s="23">
        <v>0</v>
      </c>
      <c r="AV33" s="23">
        <v>0</v>
      </c>
      <c r="AW33" s="23">
        <v>0</v>
      </c>
      <c r="AX33" s="23">
        <v>0</v>
      </c>
      <c r="AY33" s="23">
        <v>0</v>
      </c>
      <c r="AZ33" s="23">
        <v>0</v>
      </c>
      <c r="BA33" s="23">
        <v>0</v>
      </c>
      <c r="BB33" s="23">
        <v>0</v>
      </c>
      <c r="BC33" s="23">
        <v>0</v>
      </c>
      <c r="BD33" s="23">
        <v>0</v>
      </c>
      <c r="BE33" s="23">
        <v>0</v>
      </c>
      <c r="BF33" s="23">
        <v>0</v>
      </c>
      <c r="BG33" s="23">
        <v>0</v>
      </c>
      <c r="BH33" s="23">
        <v>0</v>
      </c>
      <c r="BI33" s="23">
        <v>0</v>
      </c>
      <c r="BJ33" s="23">
        <v>0</v>
      </c>
      <c r="BK33" t="s">
        <v>1041</v>
      </c>
    </row>
    <row r="34" spans="1:63">
      <c r="A34" s="23">
        <v>1239</v>
      </c>
      <c r="B34" t="s">
        <v>46</v>
      </c>
      <c r="C34" t="s">
        <v>47</v>
      </c>
      <c r="D34" s="48">
        <v>38874</v>
      </c>
      <c r="E34" t="s">
        <v>25</v>
      </c>
      <c r="F34" t="s">
        <v>454</v>
      </c>
      <c r="G34" t="s">
        <v>189</v>
      </c>
      <c r="H34" s="45">
        <v>10000</v>
      </c>
      <c r="K34" s="45">
        <v>9.7999999999999997E-3</v>
      </c>
      <c r="L34" s="45">
        <v>156</v>
      </c>
      <c r="M34" s="45" t="s">
        <v>851</v>
      </c>
      <c r="N34" t="s">
        <v>20</v>
      </c>
      <c r="O34" t="s">
        <v>21</v>
      </c>
      <c r="P34" t="s">
        <v>356</v>
      </c>
      <c r="Q34" t="s">
        <v>357</v>
      </c>
      <c r="R34" t="s">
        <v>4</v>
      </c>
      <c r="S34" s="23">
        <v>0</v>
      </c>
      <c r="T34" s="23">
        <v>1</v>
      </c>
      <c r="U34" s="23">
        <v>0</v>
      </c>
      <c r="V34" s="23">
        <v>0</v>
      </c>
      <c r="W34" s="23">
        <v>0</v>
      </c>
      <c r="X34" s="23">
        <v>0</v>
      </c>
      <c r="Y34" s="23">
        <v>0</v>
      </c>
      <c r="Z34" s="23">
        <v>0</v>
      </c>
      <c r="AA34" s="23">
        <v>1</v>
      </c>
      <c r="AB34" s="23">
        <v>0</v>
      </c>
      <c r="AC34" s="23">
        <v>0</v>
      </c>
      <c r="AD34" s="23">
        <v>0</v>
      </c>
      <c r="AE34" s="23">
        <v>0</v>
      </c>
      <c r="AF34" s="23">
        <v>0</v>
      </c>
      <c r="AG34" s="23">
        <v>0</v>
      </c>
      <c r="AH34" s="23">
        <v>1</v>
      </c>
      <c r="AI34" s="23">
        <v>0</v>
      </c>
      <c r="AJ34" s="23">
        <v>0</v>
      </c>
      <c r="AK34" s="23">
        <v>0</v>
      </c>
      <c r="AL34" s="23">
        <v>0</v>
      </c>
      <c r="AM34" s="23">
        <v>0</v>
      </c>
      <c r="AN34" s="23">
        <v>0</v>
      </c>
      <c r="AO34" s="23">
        <v>0</v>
      </c>
      <c r="AP34" s="23">
        <v>0</v>
      </c>
      <c r="AQ34" s="23" t="s">
        <v>908</v>
      </c>
      <c r="AR34" s="23">
        <v>0</v>
      </c>
      <c r="AS34" s="23" t="s">
        <v>908</v>
      </c>
      <c r="AT34" s="23">
        <v>0</v>
      </c>
      <c r="AU34" s="23">
        <v>0</v>
      </c>
      <c r="AV34" s="23">
        <v>0</v>
      </c>
      <c r="AW34" s="23">
        <v>0</v>
      </c>
      <c r="AX34" s="23">
        <v>0</v>
      </c>
      <c r="AY34" s="23">
        <v>0</v>
      </c>
      <c r="AZ34" s="23">
        <v>0</v>
      </c>
      <c r="BA34" s="23">
        <v>0</v>
      </c>
      <c r="BB34" s="23">
        <v>0</v>
      </c>
      <c r="BC34" s="23">
        <v>0</v>
      </c>
      <c r="BD34" s="23">
        <v>0</v>
      </c>
      <c r="BE34" s="23">
        <v>0</v>
      </c>
      <c r="BF34" s="23">
        <v>0</v>
      </c>
      <c r="BG34" s="23">
        <v>0</v>
      </c>
      <c r="BH34" s="23">
        <v>0</v>
      </c>
      <c r="BI34" s="23">
        <v>0</v>
      </c>
      <c r="BJ34" s="23">
        <v>0</v>
      </c>
      <c r="BK34" t="s">
        <v>1044</v>
      </c>
    </row>
    <row r="35" spans="1:63">
      <c r="A35" s="23">
        <v>1511</v>
      </c>
      <c r="B35" t="s">
        <v>83</v>
      </c>
      <c r="C35" t="s">
        <v>38</v>
      </c>
      <c r="D35" s="48">
        <v>40330</v>
      </c>
      <c r="E35" t="s">
        <v>27</v>
      </c>
      <c r="F35" t="s">
        <v>378</v>
      </c>
      <c r="G35" t="s">
        <v>189</v>
      </c>
      <c r="H35" s="45">
        <v>10000</v>
      </c>
      <c r="K35" s="45">
        <v>0.14000000000000001</v>
      </c>
      <c r="L35" s="45">
        <v>2140</v>
      </c>
      <c r="M35" s="45">
        <v>90</v>
      </c>
      <c r="N35" t="s">
        <v>20</v>
      </c>
      <c r="O35" t="s">
        <v>26</v>
      </c>
      <c r="P35" t="s">
        <v>353</v>
      </c>
      <c r="Q35" t="s">
        <v>375</v>
      </c>
      <c r="R35" t="s">
        <v>4</v>
      </c>
      <c r="S35" s="23">
        <v>0</v>
      </c>
      <c r="T35" s="23">
        <v>1</v>
      </c>
      <c r="U35" s="23">
        <v>0</v>
      </c>
      <c r="V35" s="23">
        <v>0</v>
      </c>
      <c r="W35" s="23">
        <v>0</v>
      </c>
      <c r="X35" s="23">
        <v>0</v>
      </c>
      <c r="Y35" s="23">
        <v>0</v>
      </c>
      <c r="Z35" s="23">
        <v>0</v>
      </c>
      <c r="AA35" s="23">
        <v>1</v>
      </c>
      <c r="AB35" s="23">
        <v>0</v>
      </c>
      <c r="AC35" s="23">
        <v>0</v>
      </c>
      <c r="AD35" s="23">
        <v>0</v>
      </c>
      <c r="AE35" s="23">
        <v>0</v>
      </c>
      <c r="AF35" s="23">
        <v>0</v>
      </c>
      <c r="AG35" s="23">
        <v>0</v>
      </c>
      <c r="AH35" s="23">
        <v>1</v>
      </c>
      <c r="AI35" s="23" t="s">
        <v>908</v>
      </c>
      <c r="AJ35" s="23">
        <v>0</v>
      </c>
      <c r="AK35" s="23">
        <v>0</v>
      </c>
      <c r="AL35" s="23">
        <v>0</v>
      </c>
      <c r="AM35" s="23">
        <v>0</v>
      </c>
      <c r="AN35" s="23" t="s">
        <v>908</v>
      </c>
      <c r="AO35" s="23" t="s">
        <v>908</v>
      </c>
      <c r="AP35" s="23">
        <v>0</v>
      </c>
      <c r="AQ35" s="23">
        <v>0</v>
      </c>
      <c r="AR35" s="23">
        <v>0</v>
      </c>
      <c r="AS35" s="23">
        <v>0</v>
      </c>
      <c r="AT35" s="23">
        <v>0</v>
      </c>
      <c r="AU35" s="23">
        <v>0</v>
      </c>
      <c r="AV35" s="23" t="s">
        <v>908</v>
      </c>
      <c r="AW35" s="23">
        <v>0</v>
      </c>
      <c r="AX35" s="23">
        <v>0</v>
      </c>
      <c r="AY35" s="23">
        <v>0</v>
      </c>
      <c r="AZ35" s="23">
        <v>0</v>
      </c>
      <c r="BA35" s="23" t="s">
        <v>908</v>
      </c>
      <c r="BB35" s="23">
        <v>0</v>
      </c>
      <c r="BC35" s="23">
        <v>0</v>
      </c>
      <c r="BD35" s="23">
        <v>0</v>
      </c>
      <c r="BE35" s="23">
        <v>0</v>
      </c>
      <c r="BF35" s="23">
        <v>0</v>
      </c>
      <c r="BG35" s="23">
        <v>0</v>
      </c>
      <c r="BH35" s="23">
        <v>0</v>
      </c>
      <c r="BI35" s="23">
        <v>0</v>
      </c>
      <c r="BJ35" s="23">
        <v>0</v>
      </c>
      <c r="BK35" t="s">
        <v>379</v>
      </c>
    </row>
    <row r="36" spans="1:63">
      <c r="A36" s="23">
        <v>1512</v>
      </c>
      <c r="B36" t="s">
        <v>84</v>
      </c>
      <c r="C36" t="s">
        <v>38</v>
      </c>
      <c r="D36" s="48">
        <v>41153</v>
      </c>
      <c r="E36" t="s">
        <v>27</v>
      </c>
      <c r="F36" t="s">
        <v>380</v>
      </c>
      <c r="G36" t="s">
        <v>189</v>
      </c>
      <c r="H36" s="45">
        <v>10000</v>
      </c>
      <c r="K36" s="45">
        <v>1.4E-2</v>
      </c>
      <c r="L36" s="45">
        <v>2140</v>
      </c>
      <c r="M36" s="45">
        <v>90</v>
      </c>
      <c r="N36" t="s">
        <v>20</v>
      </c>
      <c r="O36" t="s">
        <v>26</v>
      </c>
      <c r="P36" t="s">
        <v>353</v>
      </c>
      <c r="Q36" t="s">
        <v>375</v>
      </c>
      <c r="R36" t="s">
        <v>4</v>
      </c>
      <c r="S36" s="23">
        <v>0</v>
      </c>
      <c r="T36" s="23">
        <v>1</v>
      </c>
      <c r="U36" s="23">
        <v>0</v>
      </c>
      <c r="V36" s="23">
        <v>0</v>
      </c>
      <c r="W36" s="23">
        <v>0</v>
      </c>
      <c r="X36" s="23">
        <v>0</v>
      </c>
      <c r="Y36" s="23">
        <v>0</v>
      </c>
      <c r="Z36" s="23">
        <v>0</v>
      </c>
      <c r="AA36" s="23">
        <v>0</v>
      </c>
      <c r="AB36" s="23">
        <v>0</v>
      </c>
      <c r="AC36" s="23">
        <v>0</v>
      </c>
      <c r="AD36" s="23">
        <v>0</v>
      </c>
      <c r="AE36" s="23">
        <v>0</v>
      </c>
      <c r="AF36" s="23">
        <v>0</v>
      </c>
      <c r="AG36" s="23">
        <v>1</v>
      </c>
      <c r="AH36" s="23">
        <v>1</v>
      </c>
      <c r="AI36" s="23">
        <v>0</v>
      </c>
      <c r="AJ36" s="23">
        <v>0</v>
      </c>
      <c r="AK36" s="23" t="s">
        <v>908</v>
      </c>
      <c r="AL36" s="23">
        <v>0</v>
      </c>
      <c r="AM36" s="23">
        <v>0</v>
      </c>
      <c r="AN36" s="23">
        <v>0</v>
      </c>
      <c r="AO36" s="23" t="s">
        <v>908</v>
      </c>
      <c r="AP36" s="23">
        <v>0</v>
      </c>
      <c r="AQ36" s="23" t="s">
        <v>908</v>
      </c>
      <c r="AR36" s="23" t="s">
        <v>908</v>
      </c>
      <c r="AS36" s="23">
        <v>0</v>
      </c>
      <c r="AT36" s="23">
        <v>0</v>
      </c>
      <c r="AU36" s="23" t="s">
        <v>908</v>
      </c>
      <c r="AV36" s="23" t="s">
        <v>908</v>
      </c>
      <c r="AW36" s="23">
        <v>0</v>
      </c>
      <c r="AX36" s="23">
        <v>0</v>
      </c>
      <c r="AY36" s="23">
        <v>0</v>
      </c>
      <c r="AZ36" s="23">
        <v>0</v>
      </c>
      <c r="BA36" s="23" t="s">
        <v>908</v>
      </c>
      <c r="BB36" s="23">
        <v>0</v>
      </c>
      <c r="BC36" s="23">
        <v>0</v>
      </c>
      <c r="BD36" s="23">
        <v>0</v>
      </c>
      <c r="BE36" s="23">
        <v>0</v>
      </c>
      <c r="BF36" s="23">
        <v>0</v>
      </c>
      <c r="BG36" s="23">
        <v>0</v>
      </c>
      <c r="BH36" s="23">
        <v>0</v>
      </c>
      <c r="BI36" s="23">
        <v>0</v>
      </c>
      <c r="BJ36" s="23">
        <v>0</v>
      </c>
      <c r="BK36" t="s">
        <v>982</v>
      </c>
    </row>
    <row r="37" spans="1:63">
      <c r="A37" s="23">
        <v>1513</v>
      </c>
      <c r="B37" t="s">
        <v>85</v>
      </c>
      <c r="C37" t="s">
        <v>38</v>
      </c>
      <c r="D37" s="48">
        <v>40603</v>
      </c>
      <c r="E37" t="s">
        <v>27</v>
      </c>
      <c r="F37" t="s">
        <v>381</v>
      </c>
      <c r="G37" t="s">
        <v>189</v>
      </c>
      <c r="H37" s="45">
        <v>10000</v>
      </c>
      <c r="K37" s="45">
        <v>1.4E-2</v>
      </c>
      <c r="L37" s="45">
        <v>2100</v>
      </c>
      <c r="M37" s="45">
        <v>90</v>
      </c>
      <c r="N37" t="s">
        <v>20</v>
      </c>
      <c r="O37" t="s">
        <v>26</v>
      </c>
      <c r="P37" t="s">
        <v>353</v>
      </c>
      <c r="Q37" t="s">
        <v>375</v>
      </c>
      <c r="R37" t="s">
        <v>4</v>
      </c>
      <c r="S37" s="23">
        <v>0</v>
      </c>
      <c r="T37" s="23">
        <v>1</v>
      </c>
      <c r="U37" s="23">
        <v>0</v>
      </c>
      <c r="V37" s="23">
        <v>0</v>
      </c>
      <c r="W37" s="23">
        <v>0</v>
      </c>
      <c r="X37" s="23">
        <v>0</v>
      </c>
      <c r="Y37" s="23">
        <v>0</v>
      </c>
      <c r="Z37" s="23">
        <v>0</v>
      </c>
      <c r="AA37" s="23">
        <v>1</v>
      </c>
      <c r="AB37" s="23">
        <v>0</v>
      </c>
      <c r="AC37" s="23">
        <v>0</v>
      </c>
      <c r="AD37" s="23">
        <v>0</v>
      </c>
      <c r="AE37" s="23">
        <v>0</v>
      </c>
      <c r="AF37" s="23">
        <v>0</v>
      </c>
      <c r="AG37" s="23">
        <v>0</v>
      </c>
      <c r="AH37" s="23">
        <v>1</v>
      </c>
      <c r="AI37" s="23">
        <v>0</v>
      </c>
      <c r="AJ37" s="23">
        <v>0</v>
      </c>
      <c r="AK37" s="23">
        <v>0</v>
      </c>
      <c r="AL37" s="23">
        <v>0</v>
      </c>
      <c r="AM37" s="23">
        <v>0</v>
      </c>
      <c r="AN37" s="23" t="s">
        <v>908</v>
      </c>
      <c r="AO37" s="23" t="s">
        <v>908</v>
      </c>
      <c r="AP37" s="23">
        <v>0</v>
      </c>
      <c r="AQ37" s="23" t="s">
        <v>908</v>
      </c>
      <c r="AR37" s="23">
        <v>0</v>
      </c>
      <c r="AS37" s="23">
        <v>0</v>
      </c>
      <c r="AT37" s="23">
        <v>0</v>
      </c>
      <c r="AU37" s="23">
        <v>0</v>
      </c>
      <c r="AV37" s="23">
        <v>0</v>
      </c>
      <c r="AW37" s="23">
        <v>0</v>
      </c>
      <c r="AX37" s="23">
        <v>0</v>
      </c>
      <c r="AY37" s="23" t="s">
        <v>908</v>
      </c>
      <c r="AZ37" s="23">
        <v>0</v>
      </c>
      <c r="BA37" s="23" t="s">
        <v>908</v>
      </c>
      <c r="BB37" s="23">
        <v>0</v>
      </c>
      <c r="BC37" s="23">
        <v>0</v>
      </c>
      <c r="BD37" s="23">
        <v>0</v>
      </c>
      <c r="BE37" s="23">
        <v>0</v>
      </c>
      <c r="BF37" s="23">
        <v>0</v>
      </c>
      <c r="BG37" s="23">
        <v>0</v>
      </c>
      <c r="BH37" s="23">
        <v>0</v>
      </c>
      <c r="BI37" s="23">
        <v>0</v>
      </c>
      <c r="BJ37" s="23">
        <v>0</v>
      </c>
      <c r="BK37" t="s">
        <v>382</v>
      </c>
    </row>
    <row r="38" spans="1:63">
      <c r="A38" s="23">
        <v>1673</v>
      </c>
      <c r="B38" t="s">
        <v>132</v>
      </c>
      <c r="C38" t="s">
        <v>133</v>
      </c>
      <c r="D38" s="48">
        <v>39448</v>
      </c>
      <c r="E38" t="s">
        <v>57</v>
      </c>
      <c r="F38" t="s">
        <v>397</v>
      </c>
      <c r="G38" t="s">
        <v>854</v>
      </c>
      <c r="H38" s="45">
        <v>10000</v>
      </c>
      <c r="L38" s="45">
        <v>16000</v>
      </c>
      <c r="M38" s="45">
        <v>0.5</v>
      </c>
      <c r="N38" t="s">
        <v>20</v>
      </c>
      <c r="O38" t="s">
        <v>39</v>
      </c>
      <c r="P38" t="s">
        <v>395</v>
      </c>
      <c r="Q38" t="s">
        <v>396</v>
      </c>
      <c r="R38" t="s">
        <v>4</v>
      </c>
      <c r="S38" s="23">
        <v>0</v>
      </c>
      <c r="T38" s="23">
        <v>1</v>
      </c>
      <c r="U38" s="23">
        <v>0</v>
      </c>
      <c r="V38" s="23">
        <v>0</v>
      </c>
      <c r="W38" s="23">
        <v>0</v>
      </c>
      <c r="X38" s="23">
        <v>0</v>
      </c>
      <c r="Y38" s="23">
        <v>0</v>
      </c>
      <c r="Z38" s="23">
        <v>0</v>
      </c>
      <c r="AA38" s="23">
        <v>0</v>
      </c>
      <c r="AB38" s="23">
        <v>0</v>
      </c>
      <c r="AC38" s="23">
        <v>0</v>
      </c>
      <c r="AD38" s="23">
        <v>0</v>
      </c>
      <c r="AE38" s="23">
        <v>0</v>
      </c>
      <c r="AF38" s="23">
        <v>0</v>
      </c>
      <c r="AG38" s="23">
        <v>1</v>
      </c>
      <c r="AH38" s="23">
        <v>1</v>
      </c>
      <c r="AI38" s="23">
        <v>0</v>
      </c>
      <c r="AJ38" s="23">
        <v>0</v>
      </c>
      <c r="AK38" s="23">
        <v>0</v>
      </c>
      <c r="AL38" s="23">
        <v>0</v>
      </c>
      <c r="AM38" s="23">
        <v>0</v>
      </c>
      <c r="AN38" s="23">
        <v>0</v>
      </c>
      <c r="AO38" s="23">
        <v>0</v>
      </c>
      <c r="AP38" s="23" t="s">
        <v>908</v>
      </c>
      <c r="AQ38" s="23">
        <v>0</v>
      </c>
      <c r="AR38" s="23">
        <v>0</v>
      </c>
      <c r="AS38" s="23">
        <v>0</v>
      </c>
      <c r="AT38" s="23">
        <v>0</v>
      </c>
      <c r="AU38" s="23">
        <v>0</v>
      </c>
      <c r="AV38" s="23">
        <v>0</v>
      </c>
      <c r="AW38" s="23">
        <v>0</v>
      </c>
      <c r="AX38" s="23">
        <v>0</v>
      </c>
      <c r="AY38" s="23">
        <v>0</v>
      </c>
      <c r="AZ38" s="23" t="s">
        <v>908</v>
      </c>
      <c r="BA38" s="23">
        <v>0</v>
      </c>
      <c r="BB38" s="23">
        <v>0</v>
      </c>
      <c r="BC38" s="23">
        <v>0</v>
      </c>
      <c r="BD38" s="23">
        <v>0</v>
      </c>
      <c r="BE38" s="23">
        <v>0</v>
      </c>
      <c r="BF38" s="23">
        <v>0</v>
      </c>
      <c r="BG38" s="23">
        <v>0</v>
      </c>
      <c r="BH38" s="23">
        <v>0</v>
      </c>
      <c r="BI38" s="23">
        <v>0</v>
      </c>
      <c r="BJ38" s="23">
        <v>0</v>
      </c>
      <c r="BK38" t="s">
        <v>398</v>
      </c>
    </row>
    <row r="39" spans="1:63">
      <c r="A39" s="23">
        <v>1674</v>
      </c>
      <c r="B39" t="s">
        <v>134</v>
      </c>
      <c r="C39" t="s">
        <v>133</v>
      </c>
      <c r="D39" s="48">
        <v>39934</v>
      </c>
      <c r="E39" t="s">
        <v>57</v>
      </c>
      <c r="F39" t="s">
        <v>397</v>
      </c>
      <c r="G39" t="s">
        <v>853</v>
      </c>
      <c r="H39" s="45">
        <v>10000</v>
      </c>
      <c r="L39" s="45">
        <v>10000</v>
      </c>
      <c r="M39" s="45">
        <v>0.5</v>
      </c>
      <c r="N39" t="s">
        <v>20</v>
      </c>
      <c r="O39" t="s">
        <v>39</v>
      </c>
      <c r="P39" t="s">
        <v>395</v>
      </c>
      <c r="Q39" t="s">
        <v>396</v>
      </c>
      <c r="R39" t="s">
        <v>4</v>
      </c>
      <c r="S39" s="23">
        <v>0</v>
      </c>
      <c r="T39" s="23">
        <v>1</v>
      </c>
      <c r="U39" s="23">
        <v>0</v>
      </c>
      <c r="V39" s="23">
        <v>0</v>
      </c>
      <c r="W39" s="23">
        <v>0</v>
      </c>
      <c r="X39" s="23">
        <v>0</v>
      </c>
      <c r="Y39" s="23">
        <v>0</v>
      </c>
      <c r="Z39" s="23">
        <v>0</v>
      </c>
      <c r="AA39" s="23">
        <v>0</v>
      </c>
      <c r="AB39" s="23">
        <v>0</v>
      </c>
      <c r="AC39" s="23">
        <v>0</v>
      </c>
      <c r="AD39" s="23">
        <v>0</v>
      </c>
      <c r="AE39" s="23">
        <v>0</v>
      </c>
      <c r="AF39" s="23">
        <v>0</v>
      </c>
      <c r="AG39" s="23">
        <v>1</v>
      </c>
      <c r="AH39" s="23">
        <v>1</v>
      </c>
      <c r="AI39" s="23">
        <v>0</v>
      </c>
      <c r="AJ39" s="23" t="s">
        <v>908</v>
      </c>
      <c r="AK39" s="23">
        <v>0</v>
      </c>
      <c r="AL39" s="23">
        <v>0</v>
      </c>
      <c r="AM39" s="23">
        <v>0</v>
      </c>
      <c r="AN39" s="23">
        <v>0</v>
      </c>
      <c r="AO39" s="23" t="s">
        <v>908</v>
      </c>
      <c r="AP39" s="23" t="s">
        <v>908</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t="s">
        <v>399</v>
      </c>
    </row>
    <row r="40" spans="1:63">
      <c r="A40" s="23">
        <v>2378</v>
      </c>
      <c r="B40" t="s">
        <v>265</v>
      </c>
      <c r="C40" t="s">
        <v>266</v>
      </c>
      <c r="D40" s="48">
        <v>42856</v>
      </c>
      <c r="E40" t="s">
        <v>27</v>
      </c>
      <c r="F40" t="s">
        <v>528</v>
      </c>
      <c r="G40" t="s">
        <v>189</v>
      </c>
      <c r="H40" s="45">
        <v>10000</v>
      </c>
      <c r="K40" s="45">
        <v>0.17899999999999999</v>
      </c>
      <c r="L40" s="45">
        <v>2500</v>
      </c>
      <c r="M40" s="45">
        <v>30</v>
      </c>
      <c r="N40" t="s">
        <v>20</v>
      </c>
      <c r="O40" t="s">
        <v>26</v>
      </c>
      <c r="P40" t="s">
        <v>345</v>
      </c>
      <c r="Q40" t="s">
        <v>375</v>
      </c>
      <c r="R40" t="s">
        <v>4</v>
      </c>
      <c r="S40" s="23">
        <v>0</v>
      </c>
      <c r="T40" s="23">
        <v>1</v>
      </c>
      <c r="U40" s="23">
        <v>0</v>
      </c>
      <c r="V40" s="23">
        <v>0</v>
      </c>
      <c r="W40" s="23">
        <v>0</v>
      </c>
      <c r="X40" s="23">
        <v>0</v>
      </c>
      <c r="Y40" s="23">
        <v>0</v>
      </c>
      <c r="Z40" s="23">
        <v>0</v>
      </c>
      <c r="AA40" s="23">
        <v>1</v>
      </c>
      <c r="AB40" s="23">
        <v>0</v>
      </c>
      <c r="AC40" s="23">
        <v>0</v>
      </c>
      <c r="AD40" s="23">
        <v>0</v>
      </c>
      <c r="AE40" s="23">
        <v>1</v>
      </c>
      <c r="AF40" s="23">
        <v>0</v>
      </c>
      <c r="AG40" s="23">
        <v>0</v>
      </c>
      <c r="AH40" s="23">
        <v>1</v>
      </c>
      <c r="AI40" s="23">
        <v>0</v>
      </c>
      <c r="AJ40" s="23" t="s">
        <v>908</v>
      </c>
      <c r="AK40" s="23">
        <v>0</v>
      </c>
      <c r="AL40" s="23">
        <v>0</v>
      </c>
      <c r="AM40" s="23" t="s">
        <v>908</v>
      </c>
      <c r="AN40" s="23">
        <v>0</v>
      </c>
      <c r="AO40" s="23" t="s">
        <v>908</v>
      </c>
      <c r="AP40" s="23">
        <v>0</v>
      </c>
      <c r="AQ40" s="23">
        <v>0</v>
      </c>
      <c r="AR40" s="23">
        <v>0</v>
      </c>
      <c r="AS40" s="23">
        <v>0</v>
      </c>
      <c r="AT40" s="23">
        <v>0</v>
      </c>
      <c r="AU40" s="23">
        <v>0</v>
      </c>
      <c r="AV40" s="23">
        <v>0</v>
      </c>
      <c r="AW40" s="23">
        <v>0</v>
      </c>
      <c r="AX40" s="23">
        <v>0</v>
      </c>
      <c r="AY40" s="23" t="s">
        <v>908</v>
      </c>
      <c r="AZ40" s="23">
        <v>0</v>
      </c>
      <c r="BA40" s="23" t="s">
        <v>908</v>
      </c>
      <c r="BB40" s="23">
        <v>0</v>
      </c>
      <c r="BC40" s="23">
        <v>0</v>
      </c>
      <c r="BD40" s="23" t="s">
        <v>908</v>
      </c>
      <c r="BE40" s="23">
        <v>0</v>
      </c>
      <c r="BF40" s="23">
        <v>0</v>
      </c>
      <c r="BG40" s="23">
        <v>0</v>
      </c>
      <c r="BH40" s="23">
        <v>0</v>
      </c>
      <c r="BI40" s="23" t="s">
        <v>908</v>
      </c>
      <c r="BJ40" s="23" t="s">
        <v>908</v>
      </c>
      <c r="BK40" t="s">
        <v>527</v>
      </c>
    </row>
    <row r="41" spans="1:63">
      <c r="A41" s="23">
        <v>3187</v>
      </c>
      <c r="B41" t="s">
        <v>280</v>
      </c>
      <c r="C41" t="s">
        <v>281</v>
      </c>
      <c r="D41" s="48">
        <v>42995</v>
      </c>
      <c r="E41" t="s">
        <v>282</v>
      </c>
      <c r="F41" t="s">
        <v>484</v>
      </c>
      <c r="G41" t="s">
        <v>189</v>
      </c>
      <c r="H41" s="45">
        <v>10000</v>
      </c>
      <c r="K41" s="45">
        <v>0.27</v>
      </c>
      <c r="L41" s="45" t="s">
        <v>830</v>
      </c>
      <c r="M41" s="45">
        <v>144</v>
      </c>
      <c r="N41" t="s">
        <v>20</v>
      </c>
      <c r="O41" t="s">
        <v>219</v>
      </c>
      <c r="P41" t="s">
        <v>345</v>
      </c>
      <c r="Q41" t="s">
        <v>375</v>
      </c>
      <c r="R41" t="s">
        <v>4</v>
      </c>
      <c r="S41" s="23">
        <v>0</v>
      </c>
      <c r="T41" s="23">
        <v>1</v>
      </c>
      <c r="U41" s="23">
        <v>0</v>
      </c>
      <c r="V41" s="23">
        <v>0</v>
      </c>
      <c r="W41" s="23">
        <v>0</v>
      </c>
      <c r="X41" s="23">
        <v>0</v>
      </c>
      <c r="Y41" s="23">
        <v>0</v>
      </c>
      <c r="Z41" s="23">
        <v>0</v>
      </c>
      <c r="AA41" s="23">
        <v>0</v>
      </c>
      <c r="AB41" s="23">
        <v>0</v>
      </c>
      <c r="AC41" s="23">
        <v>0</v>
      </c>
      <c r="AD41" s="23">
        <v>0</v>
      </c>
      <c r="AE41" s="23">
        <v>1</v>
      </c>
      <c r="AF41" s="23">
        <v>0</v>
      </c>
      <c r="AG41" s="23">
        <v>0</v>
      </c>
      <c r="AH41" s="23">
        <v>1</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t="s">
        <v>923</v>
      </c>
      <c r="BG41" s="23">
        <v>0</v>
      </c>
      <c r="BH41" s="23" t="s">
        <v>908</v>
      </c>
      <c r="BI41" s="23" t="s">
        <v>909</v>
      </c>
      <c r="BJ41" s="23">
        <v>0</v>
      </c>
      <c r="BK41" t="s">
        <v>1084</v>
      </c>
    </row>
    <row r="42" spans="1:63">
      <c r="A42" s="23">
        <v>3646</v>
      </c>
      <c r="B42" t="s">
        <v>300</v>
      </c>
      <c r="C42" t="s">
        <v>301</v>
      </c>
      <c r="D42" s="48">
        <v>36434</v>
      </c>
      <c r="E42" t="s">
        <v>57</v>
      </c>
      <c r="F42" t="s">
        <v>500</v>
      </c>
      <c r="G42" t="s">
        <v>189</v>
      </c>
      <c r="H42" s="45">
        <v>10000</v>
      </c>
      <c r="L42" s="45">
        <v>10</v>
      </c>
      <c r="M42" s="45">
        <v>15</v>
      </c>
      <c r="N42" t="s">
        <v>20</v>
      </c>
      <c r="O42" t="s">
        <v>26</v>
      </c>
      <c r="P42" t="s">
        <v>345</v>
      </c>
      <c r="Q42" t="s">
        <v>375</v>
      </c>
      <c r="R42" t="s">
        <v>4</v>
      </c>
      <c r="S42" s="23">
        <v>0</v>
      </c>
      <c r="T42" s="23">
        <v>1</v>
      </c>
      <c r="U42" s="23">
        <v>0</v>
      </c>
      <c r="V42" s="23">
        <v>0</v>
      </c>
      <c r="W42" s="23">
        <v>0</v>
      </c>
      <c r="X42" s="23">
        <v>0</v>
      </c>
      <c r="Y42" s="23">
        <v>0</v>
      </c>
      <c r="Z42" s="23">
        <v>0</v>
      </c>
      <c r="AA42" s="23">
        <v>1</v>
      </c>
      <c r="AB42" s="23">
        <v>1</v>
      </c>
      <c r="AC42" s="23">
        <v>0</v>
      </c>
      <c r="AD42" s="23">
        <v>0</v>
      </c>
      <c r="AE42" s="23">
        <v>1</v>
      </c>
      <c r="AF42" s="23">
        <v>0</v>
      </c>
      <c r="AG42" s="23">
        <v>0</v>
      </c>
      <c r="AH42" s="23">
        <v>1</v>
      </c>
      <c r="AI42" s="23">
        <v>0</v>
      </c>
      <c r="AJ42" s="23">
        <v>0</v>
      </c>
      <c r="AK42" s="23" t="s">
        <v>908</v>
      </c>
      <c r="AL42" s="23" t="s">
        <v>908</v>
      </c>
      <c r="AM42" s="23">
        <v>0</v>
      </c>
      <c r="AN42" s="23">
        <v>0</v>
      </c>
      <c r="AO42" s="23" t="s">
        <v>908</v>
      </c>
      <c r="AP42" s="23">
        <v>0</v>
      </c>
      <c r="AQ42" s="23">
        <v>0</v>
      </c>
      <c r="AR42" s="23">
        <v>0</v>
      </c>
      <c r="AS42" s="23">
        <v>0</v>
      </c>
      <c r="AT42" s="23">
        <v>0</v>
      </c>
      <c r="AU42" s="23" t="s">
        <v>908</v>
      </c>
      <c r="AV42" s="23">
        <v>0</v>
      </c>
      <c r="AW42" s="23">
        <v>0</v>
      </c>
      <c r="AX42" s="23">
        <v>0</v>
      </c>
      <c r="AY42" s="23">
        <v>0</v>
      </c>
      <c r="AZ42" s="23">
        <v>0</v>
      </c>
      <c r="BA42" s="23">
        <v>0</v>
      </c>
      <c r="BB42" s="23">
        <v>0</v>
      </c>
      <c r="BC42" s="23">
        <v>0</v>
      </c>
      <c r="BD42" s="23">
        <v>0</v>
      </c>
      <c r="BE42" s="23">
        <v>0</v>
      </c>
      <c r="BF42" s="23">
        <v>0</v>
      </c>
      <c r="BG42" s="23">
        <v>0</v>
      </c>
      <c r="BH42" s="23">
        <v>0</v>
      </c>
      <c r="BI42" s="23">
        <v>0</v>
      </c>
      <c r="BJ42" s="23">
        <v>0</v>
      </c>
      <c r="BK42" t="s">
        <v>1090</v>
      </c>
    </row>
    <row r="43" spans="1:63">
      <c r="A43" s="23">
        <v>3699</v>
      </c>
      <c r="B43" t="s">
        <v>309</v>
      </c>
      <c r="C43" t="s">
        <v>310</v>
      </c>
      <c r="D43" s="48">
        <v>43929</v>
      </c>
      <c r="E43" t="s">
        <v>34</v>
      </c>
      <c r="F43" t="s">
        <v>446</v>
      </c>
      <c r="G43" t="s">
        <v>189</v>
      </c>
      <c r="H43" s="45">
        <v>10000</v>
      </c>
      <c r="K43" s="45" t="s">
        <v>848</v>
      </c>
      <c r="M43" s="45">
        <v>0.03</v>
      </c>
      <c r="N43" t="s">
        <v>20</v>
      </c>
      <c r="O43" t="s">
        <v>21</v>
      </c>
      <c r="P43" t="s">
        <v>353</v>
      </c>
      <c r="Q43" t="s">
        <v>375</v>
      </c>
      <c r="R43" t="s">
        <v>4</v>
      </c>
      <c r="S43" s="23">
        <v>0</v>
      </c>
      <c r="T43" s="23">
        <v>1</v>
      </c>
      <c r="U43" s="23">
        <v>0</v>
      </c>
      <c r="V43" s="23">
        <v>0</v>
      </c>
      <c r="W43" s="23">
        <v>0</v>
      </c>
      <c r="X43" s="23">
        <v>0</v>
      </c>
      <c r="Y43" s="23">
        <v>0</v>
      </c>
      <c r="Z43" s="23">
        <v>1</v>
      </c>
      <c r="AA43" s="23">
        <v>1</v>
      </c>
      <c r="AB43" s="23">
        <v>0</v>
      </c>
      <c r="AC43" s="23">
        <v>0</v>
      </c>
      <c r="AD43" s="23">
        <v>0</v>
      </c>
      <c r="AE43" s="23">
        <v>1</v>
      </c>
      <c r="AF43" s="23">
        <v>0</v>
      </c>
      <c r="AG43" s="23">
        <v>0</v>
      </c>
      <c r="AH43" s="23">
        <v>1</v>
      </c>
      <c r="AI43" s="23">
        <v>0</v>
      </c>
      <c r="AJ43" s="23">
        <v>0</v>
      </c>
      <c r="AK43" s="23" t="s">
        <v>908</v>
      </c>
      <c r="AL43" s="23">
        <v>0</v>
      </c>
      <c r="AM43" s="23">
        <v>0</v>
      </c>
      <c r="AN43" s="23">
        <v>0</v>
      </c>
      <c r="AO43" s="23" t="s">
        <v>908</v>
      </c>
      <c r="AP43" s="23">
        <v>0</v>
      </c>
      <c r="AQ43" s="23">
        <v>0</v>
      </c>
      <c r="AR43" s="23">
        <v>0</v>
      </c>
      <c r="AS43" s="23">
        <v>0</v>
      </c>
      <c r="AT43" s="23">
        <v>0</v>
      </c>
      <c r="AU43" s="23" t="s">
        <v>908</v>
      </c>
      <c r="AV43" s="23">
        <v>0</v>
      </c>
      <c r="AW43" s="23" t="s">
        <v>908</v>
      </c>
      <c r="AX43" s="23">
        <v>0</v>
      </c>
      <c r="AY43" s="23">
        <v>0</v>
      </c>
      <c r="AZ43" s="23">
        <v>0</v>
      </c>
      <c r="BA43" s="23">
        <v>0</v>
      </c>
      <c r="BB43" s="23">
        <v>0</v>
      </c>
      <c r="BC43" s="23">
        <v>0</v>
      </c>
      <c r="BD43" s="23" t="s">
        <v>908</v>
      </c>
      <c r="BE43" s="23">
        <v>0</v>
      </c>
      <c r="BF43" s="23">
        <v>0</v>
      </c>
      <c r="BG43" s="23">
        <v>0</v>
      </c>
      <c r="BH43" s="23">
        <v>0</v>
      </c>
      <c r="BI43" s="23">
        <v>0</v>
      </c>
      <c r="BJ43" s="23">
        <v>0</v>
      </c>
      <c r="BK43" t="s">
        <v>849</v>
      </c>
    </row>
    <row r="44" spans="1:63">
      <c r="A44" s="23">
        <v>500</v>
      </c>
      <c r="B44" t="s">
        <v>23</v>
      </c>
      <c r="C44" t="s">
        <v>24</v>
      </c>
      <c r="D44" s="48">
        <v>40730</v>
      </c>
      <c r="E44" t="s">
        <v>25</v>
      </c>
      <c r="F44" t="s">
        <v>452</v>
      </c>
      <c r="G44" t="s">
        <v>189</v>
      </c>
      <c r="H44" s="45">
        <v>10715</v>
      </c>
      <c r="K44" s="45">
        <v>0.72499999999999998</v>
      </c>
      <c r="L44" s="45">
        <v>84000</v>
      </c>
      <c r="M44" s="45">
        <v>18</v>
      </c>
      <c r="N44" t="s">
        <v>20</v>
      </c>
      <c r="O44" t="s">
        <v>26</v>
      </c>
      <c r="P44" t="s">
        <v>345</v>
      </c>
      <c r="Q44" t="s">
        <v>347</v>
      </c>
      <c r="R44" t="s">
        <v>4</v>
      </c>
      <c r="S44" s="23">
        <v>1</v>
      </c>
      <c r="T44" s="23">
        <v>0</v>
      </c>
      <c r="U44" s="23">
        <v>0</v>
      </c>
      <c r="V44" s="23">
        <v>0</v>
      </c>
      <c r="W44" s="23">
        <v>0</v>
      </c>
      <c r="X44" s="23">
        <v>0</v>
      </c>
      <c r="Y44" s="23">
        <v>0</v>
      </c>
      <c r="Z44" s="23">
        <v>0</v>
      </c>
      <c r="AA44" s="23">
        <v>0</v>
      </c>
      <c r="AB44" s="23">
        <v>0</v>
      </c>
      <c r="AC44" s="23">
        <v>0</v>
      </c>
      <c r="AD44" s="23">
        <v>0</v>
      </c>
      <c r="AE44" s="23">
        <v>0</v>
      </c>
      <c r="AF44" s="23">
        <v>0</v>
      </c>
      <c r="AG44" s="23">
        <v>1</v>
      </c>
      <c r="AH44" s="23">
        <v>1</v>
      </c>
      <c r="AI44" s="23" t="s">
        <v>908</v>
      </c>
      <c r="AJ44" s="23" t="s">
        <v>908</v>
      </c>
      <c r="AK44" s="23" t="s">
        <v>908</v>
      </c>
      <c r="AL44" s="23">
        <v>0</v>
      </c>
      <c r="AM44" s="23" t="s">
        <v>908</v>
      </c>
      <c r="AN44" s="23">
        <v>0</v>
      </c>
      <c r="AO44" s="23">
        <v>0</v>
      </c>
      <c r="AP44" s="23">
        <v>0</v>
      </c>
      <c r="AQ44" s="23">
        <v>0</v>
      </c>
      <c r="AR44" s="23">
        <v>0</v>
      </c>
      <c r="AS44" s="23">
        <v>0</v>
      </c>
      <c r="AT44" s="23">
        <v>0</v>
      </c>
      <c r="AU44" s="23">
        <v>0</v>
      </c>
      <c r="AV44" s="23">
        <v>0</v>
      </c>
      <c r="AW44" s="23">
        <v>0</v>
      </c>
      <c r="AX44" s="23">
        <v>0</v>
      </c>
      <c r="AY44" s="23" t="s">
        <v>908</v>
      </c>
      <c r="AZ44" s="23">
        <v>0</v>
      </c>
      <c r="BA44" s="23">
        <v>0</v>
      </c>
      <c r="BB44" s="23">
        <v>0</v>
      </c>
      <c r="BC44" s="23">
        <v>0</v>
      </c>
      <c r="BD44" s="23">
        <v>0</v>
      </c>
      <c r="BE44" s="23">
        <v>0</v>
      </c>
      <c r="BF44" s="23">
        <v>0</v>
      </c>
      <c r="BG44" s="23">
        <v>0</v>
      </c>
      <c r="BH44" s="23">
        <v>0</v>
      </c>
      <c r="BI44" s="23">
        <v>0</v>
      </c>
      <c r="BJ44" s="23">
        <v>0</v>
      </c>
      <c r="BK44" t="s">
        <v>959</v>
      </c>
    </row>
    <row r="45" spans="1:63">
      <c r="A45" s="23">
        <v>2023</v>
      </c>
      <c r="B45" t="s">
        <v>186</v>
      </c>
      <c r="C45" t="s">
        <v>187</v>
      </c>
      <c r="D45" s="48">
        <v>38261</v>
      </c>
      <c r="E45" t="s">
        <v>166</v>
      </c>
      <c r="F45" t="s">
        <v>552</v>
      </c>
      <c r="G45" t="s">
        <v>189</v>
      </c>
      <c r="H45" s="45">
        <v>10750</v>
      </c>
      <c r="K45" s="45">
        <v>6.4000000000000001E-2</v>
      </c>
      <c r="L45" s="45">
        <v>45</v>
      </c>
      <c r="M45" s="45">
        <v>0.33333333333333331</v>
      </c>
      <c r="N45" t="s">
        <v>194</v>
      </c>
      <c r="O45" t="s">
        <v>26</v>
      </c>
      <c r="P45" t="s">
        <v>553</v>
      </c>
      <c r="Q45" t="s">
        <v>554</v>
      </c>
      <c r="R45" t="s">
        <v>63</v>
      </c>
      <c r="S45" s="23">
        <v>1</v>
      </c>
      <c r="T45" s="23">
        <v>0</v>
      </c>
      <c r="U45" s="23">
        <v>0</v>
      </c>
      <c r="V45" s="23">
        <v>0</v>
      </c>
      <c r="W45" s="23">
        <v>0</v>
      </c>
      <c r="X45" s="23">
        <v>0</v>
      </c>
      <c r="Y45" s="23">
        <v>0</v>
      </c>
      <c r="Z45" s="23">
        <v>0</v>
      </c>
      <c r="AA45" s="23">
        <v>0</v>
      </c>
      <c r="AB45" s="23">
        <v>0</v>
      </c>
      <c r="AC45" s="23">
        <v>0</v>
      </c>
      <c r="AD45" s="23">
        <v>0</v>
      </c>
      <c r="AE45" s="23">
        <v>0</v>
      </c>
      <c r="AF45" s="23">
        <v>0</v>
      </c>
      <c r="AG45" s="23">
        <v>1</v>
      </c>
      <c r="AH45" s="23">
        <v>1</v>
      </c>
      <c r="AI45" s="23">
        <v>0</v>
      </c>
      <c r="AJ45" s="23">
        <v>0</v>
      </c>
      <c r="AK45" s="23">
        <v>0</v>
      </c>
      <c r="AL45" s="23">
        <v>0</v>
      </c>
      <c r="AM45" s="23">
        <v>0</v>
      </c>
      <c r="AN45" s="23">
        <v>0</v>
      </c>
      <c r="AO45" s="23" t="s">
        <v>909</v>
      </c>
      <c r="AP45" s="23">
        <v>0</v>
      </c>
      <c r="AQ45" s="23">
        <v>0</v>
      </c>
      <c r="AR45" s="23">
        <v>0</v>
      </c>
      <c r="AS45" s="23">
        <v>0</v>
      </c>
      <c r="AT45" s="23">
        <v>0</v>
      </c>
      <c r="AU45" s="23">
        <v>0</v>
      </c>
      <c r="AV45" s="23">
        <v>0</v>
      </c>
      <c r="AW45" s="23">
        <v>0</v>
      </c>
      <c r="AX45" s="23" t="s">
        <v>909</v>
      </c>
      <c r="AY45" s="23">
        <v>0</v>
      </c>
      <c r="AZ45" s="23">
        <v>0</v>
      </c>
      <c r="BA45" s="23">
        <v>0</v>
      </c>
      <c r="BB45" s="23">
        <v>0</v>
      </c>
      <c r="BC45" s="23">
        <v>0</v>
      </c>
      <c r="BD45" s="23">
        <v>0</v>
      </c>
      <c r="BE45" s="23">
        <v>0</v>
      </c>
      <c r="BF45" s="23">
        <v>0</v>
      </c>
      <c r="BG45" s="23">
        <v>0</v>
      </c>
      <c r="BH45" s="23">
        <v>0</v>
      </c>
      <c r="BI45" s="23">
        <v>0</v>
      </c>
      <c r="BJ45" s="23">
        <v>0</v>
      </c>
      <c r="BK45" t="s">
        <v>555</v>
      </c>
    </row>
    <row r="46" spans="1:63">
      <c r="A46" s="23">
        <v>2181</v>
      </c>
      <c r="B46" t="s">
        <v>216</v>
      </c>
      <c r="C46" t="s">
        <v>217</v>
      </c>
      <c r="D46" s="48">
        <v>40513</v>
      </c>
      <c r="E46" t="s">
        <v>218</v>
      </c>
      <c r="F46" t="s">
        <v>583</v>
      </c>
      <c r="G46" t="s">
        <v>189</v>
      </c>
      <c r="H46" s="45">
        <v>13600</v>
      </c>
      <c r="K46" s="45">
        <v>3.0999999999999999E-3</v>
      </c>
      <c r="M46" s="45" t="s">
        <v>830</v>
      </c>
      <c r="N46" t="s">
        <v>579</v>
      </c>
      <c r="O46" t="s">
        <v>219</v>
      </c>
      <c r="P46" t="s">
        <v>584</v>
      </c>
      <c r="Q46" t="s">
        <v>585</v>
      </c>
      <c r="R46" t="s">
        <v>4</v>
      </c>
      <c r="S46" s="23">
        <v>1</v>
      </c>
      <c r="T46" s="23">
        <v>0</v>
      </c>
      <c r="U46" s="23">
        <v>0</v>
      </c>
      <c r="V46" s="23">
        <v>0</v>
      </c>
      <c r="W46" s="23">
        <v>0</v>
      </c>
      <c r="X46" s="23">
        <v>0</v>
      </c>
      <c r="Y46" s="23">
        <v>0</v>
      </c>
      <c r="Z46" s="23">
        <v>1</v>
      </c>
      <c r="AA46" s="23">
        <v>1</v>
      </c>
      <c r="AB46" s="23">
        <v>0</v>
      </c>
      <c r="AC46" s="23">
        <v>0</v>
      </c>
      <c r="AD46" s="23">
        <v>0</v>
      </c>
      <c r="AE46" s="23">
        <v>0</v>
      </c>
      <c r="AF46" s="23">
        <v>0</v>
      </c>
      <c r="AG46" s="23">
        <v>0</v>
      </c>
      <c r="AH46" s="23">
        <v>1</v>
      </c>
      <c r="AI46" s="23">
        <v>0</v>
      </c>
      <c r="AJ46" s="23">
        <v>0</v>
      </c>
      <c r="AK46" s="23">
        <v>0</v>
      </c>
      <c r="AL46" s="23">
        <v>0</v>
      </c>
      <c r="AM46" s="23">
        <v>0</v>
      </c>
      <c r="AN46" s="23">
        <v>0</v>
      </c>
      <c r="AO46" s="23">
        <v>0</v>
      </c>
      <c r="AP46" s="23">
        <v>0</v>
      </c>
      <c r="AQ46" s="23">
        <v>0</v>
      </c>
      <c r="AR46" s="23">
        <v>0</v>
      </c>
      <c r="AS46" s="23">
        <v>0</v>
      </c>
      <c r="AT46" s="23">
        <v>0</v>
      </c>
      <c r="AU46" s="23">
        <v>0</v>
      </c>
      <c r="AV46" s="23">
        <v>0</v>
      </c>
      <c r="AW46" s="23">
        <v>0</v>
      </c>
      <c r="AX46" s="23">
        <v>0</v>
      </c>
      <c r="AY46" s="23">
        <v>0</v>
      </c>
      <c r="AZ46" s="23" t="s">
        <v>908</v>
      </c>
      <c r="BA46" s="23">
        <v>0</v>
      </c>
      <c r="BB46" s="23">
        <v>0</v>
      </c>
      <c r="BC46" s="23">
        <v>0</v>
      </c>
      <c r="BD46" s="23" t="s">
        <v>908</v>
      </c>
      <c r="BE46" s="23">
        <v>0</v>
      </c>
      <c r="BF46" s="23">
        <v>0</v>
      </c>
      <c r="BG46" s="23">
        <v>0</v>
      </c>
      <c r="BH46" s="23">
        <v>0</v>
      </c>
      <c r="BI46" s="23">
        <v>0</v>
      </c>
      <c r="BJ46" s="23">
        <v>0</v>
      </c>
      <c r="BK46" t="s">
        <v>1073</v>
      </c>
    </row>
    <row r="47" spans="1:63">
      <c r="A47" s="23">
        <v>1625</v>
      </c>
      <c r="B47" t="s">
        <v>122</v>
      </c>
      <c r="C47" t="s">
        <v>116</v>
      </c>
      <c r="D47" s="48">
        <v>41137</v>
      </c>
      <c r="E47" t="s">
        <v>27</v>
      </c>
      <c r="F47" t="s">
        <v>380</v>
      </c>
      <c r="G47" t="s">
        <v>189</v>
      </c>
      <c r="H47" s="45">
        <v>16500</v>
      </c>
      <c r="K47" s="45">
        <v>2.0099999999999998</v>
      </c>
      <c r="L47" s="45">
        <v>10000</v>
      </c>
      <c r="M47" s="45">
        <v>70</v>
      </c>
      <c r="N47" t="s">
        <v>119</v>
      </c>
      <c r="O47" t="s">
        <v>219</v>
      </c>
      <c r="P47" t="s">
        <v>353</v>
      </c>
      <c r="Q47" t="s">
        <v>375</v>
      </c>
      <c r="R47" t="s">
        <v>4</v>
      </c>
      <c r="S47" s="23">
        <v>0</v>
      </c>
      <c r="T47" s="23">
        <v>1</v>
      </c>
      <c r="U47" s="23">
        <v>0</v>
      </c>
      <c r="V47" s="23">
        <v>0</v>
      </c>
      <c r="W47" s="23">
        <v>0</v>
      </c>
      <c r="X47" s="23">
        <v>0</v>
      </c>
      <c r="Y47" s="23">
        <v>0</v>
      </c>
      <c r="Z47" s="23">
        <v>0</v>
      </c>
      <c r="AA47" s="23">
        <v>1</v>
      </c>
      <c r="AB47" s="23">
        <v>0</v>
      </c>
      <c r="AC47" s="23">
        <v>0</v>
      </c>
      <c r="AD47" s="23">
        <v>0</v>
      </c>
      <c r="AE47" s="23">
        <v>0</v>
      </c>
      <c r="AF47" s="23">
        <v>0</v>
      </c>
      <c r="AG47" s="23">
        <v>0</v>
      </c>
      <c r="AH47" s="23">
        <v>1</v>
      </c>
      <c r="AI47" s="23">
        <v>0</v>
      </c>
      <c r="AJ47" s="23">
        <v>0</v>
      </c>
      <c r="AK47" s="23">
        <v>0</v>
      </c>
      <c r="AL47" s="23" t="s">
        <v>908</v>
      </c>
      <c r="AM47" s="23">
        <v>0</v>
      </c>
      <c r="AN47" s="23" t="s">
        <v>908</v>
      </c>
      <c r="AO47" s="23" t="s">
        <v>908</v>
      </c>
      <c r="AP47" s="23">
        <v>0</v>
      </c>
      <c r="AQ47" s="23">
        <v>0</v>
      </c>
      <c r="AR47" s="23">
        <v>0</v>
      </c>
      <c r="AS47" s="23">
        <v>0</v>
      </c>
      <c r="AT47" s="23">
        <v>0</v>
      </c>
      <c r="AU47" s="23">
        <v>0</v>
      </c>
      <c r="AV47" s="23">
        <v>0</v>
      </c>
      <c r="AW47" s="23">
        <v>0</v>
      </c>
      <c r="AX47" s="23">
        <v>0</v>
      </c>
      <c r="AY47" s="23">
        <v>0</v>
      </c>
      <c r="AZ47" s="23">
        <v>0</v>
      </c>
      <c r="BA47" s="23">
        <v>0</v>
      </c>
      <c r="BB47" s="23">
        <v>0</v>
      </c>
      <c r="BC47" s="23">
        <v>0</v>
      </c>
      <c r="BD47" s="23">
        <v>0</v>
      </c>
      <c r="BE47" s="23">
        <v>0</v>
      </c>
      <c r="BF47" s="23">
        <v>0</v>
      </c>
      <c r="BG47" s="23">
        <v>0</v>
      </c>
      <c r="BH47" s="23">
        <v>0</v>
      </c>
      <c r="BI47" s="23">
        <v>0</v>
      </c>
      <c r="BJ47" s="23">
        <v>0</v>
      </c>
      <c r="BK47" t="s">
        <v>418</v>
      </c>
    </row>
    <row r="48" spans="1:63">
      <c r="A48" s="23">
        <v>855</v>
      </c>
      <c r="B48" t="s">
        <v>40</v>
      </c>
      <c r="C48" t="s">
        <v>41</v>
      </c>
      <c r="D48" s="48">
        <v>40606</v>
      </c>
      <c r="E48" t="s">
        <v>42</v>
      </c>
      <c r="F48" t="s">
        <v>455</v>
      </c>
      <c r="G48" t="s">
        <v>189</v>
      </c>
      <c r="H48" s="45">
        <v>18000</v>
      </c>
      <c r="L48" s="45" t="s">
        <v>830</v>
      </c>
      <c r="M48" s="45">
        <v>0.05</v>
      </c>
      <c r="N48" t="s">
        <v>20</v>
      </c>
      <c r="O48" t="s">
        <v>39</v>
      </c>
      <c r="P48" s="34" t="s">
        <v>431</v>
      </c>
      <c r="Q48" t="s">
        <v>724</v>
      </c>
      <c r="R48" t="s">
        <v>4</v>
      </c>
      <c r="S48" s="23">
        <v>1</v>
      </c>
      <c r="T48" s="23">
        <v>0</v>
      </c>
      <c r="U48" s="23">
        <v>0</v>
      </c>
      <c r="V48" s="23">
        <v>0</v>
      </c>
      <c r="W48" s="23">
        <v>0</v>
      </c>
      <c r="X48" s="23">
        <v>0</v>
      </c>
      <c r="Y48" s="23">
        <v>0</v>
      </c>
      <c r="Z48" s="23">
        <v>0</v>
      </c>
      <c r="AA48" s="23">
        <v>0</v>
      </c>
      <c r="AB48" s="23">
        <v>0</v>
      </c>
      <c r="AC48" s="23">
        <v>0</v>
      </c>
      <c r="AD48" s="23">
        <v>1</v>
      </c>
      <c r="AE48" s="23">
        <v>0</v>
      </c>
      <c r="AF48" s="23">
        <v>0</v>
      </c>
      <c r="AG48" s="23">
        <v>1</v>
      </c>
      <c r="AH48" s="23">
        <v>0</v>
      </c>
      <c r="AI48" s="23">
        <v>0</v>
      </c>
      <c r="AJ48" s="23" t="s">
        <v>908</v>
      </c>
      <c r="AK48" s="23">
        <v>0</v>
      </c>
      <c r="AL48" s="23">
        <v>0</v>
      </c>
      <c r="AM48" s="23" t="s">
        <v>908</v>
      </c>
      <c r="AN48" s="23">
        <v>0</v>
      </c>
      <c r="AO48" s="23">
        <v>0</v>
      </c>
      <c r="AP48" s="23" t="s">
        <v>908</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t="s">
        <v>1042</v>
      </c>
    </row>
    <row r="49" spans="1:63">
      <c r="A49" s="23">
        <v>2052</v>
      </c>
      <c r="B49" t="s">
        <v>195</v>
      </c>
      <c r="C49" t="s">
        <v>196</v>
      </c>
      <c r="D49" s="48">
        <v>39661</v>
      </c>
      <c r="E49" t="s">
        <v>197</v>
      </c>
      <c r="F49" t="s">
        <v>563</v>
      </c>
      <c r="G49" t="s">
        <v>189</v>
      </c>
      <c r="H49" s="45">
        <v>18000</v>
      </c>
      <c r="L49" s="45">
        <v>1000</v>
      </c>
      <c r="M49" s="45">
        <v>53</v>
      </c>
      <c r="N49" t="s">
        <v>20</v>
      </c>
      <c r="O49" t="s">
        <v>26</v>
      </c>
      <c r="P49" t="s">
        <v>344</v>
      </c>
      <c r="Q49" t="s">
        <v>560</v>
      </c>
      <c r="R49" t="s">
        <v>4</v>
      </c>
      <c r="S49" s="23">
        <v>1</v>
      </c>
      <c r="T49" s="23">
        <v>0</v>
      </c>
      <c r="U49" s="23">
        <v>0</v>
      </c>
      <c r="V49" s="23">
        <v>0</v>
      </c>
      <c r="W49" s="23">
        <v>0</v>
      </c>
      <c r="X49" s="23">
        <v>1</v>
      </c>
      <c r="Y49" s="23">
        <v>0</v>
      </c>
      <c r="Z49" s="23">
        <v>0</v>
      </c>
      <c r="AA49" s="23">
        <v>0</v>
      </c>
      <c r="AB49" s="23">
        <v>0</v>
      </c>
      <c r="AC49" s="23">
        <v>0</v>
      </c>
      <c r="AD49" s="23">
        <v>0</v>
      </c>
      <c r="AE49" s="23">
        <v>0</v>
      </c>
      <c r="AF49" s="23">
        <v>0</v>
      </c>
      <c r="AG49" s="23">
        <v>1</v>
      </c>
      <c r="AH49" s="23">
        <v>1</v>
      </c>
      <c r="AI49" s="23" t="s">
        <v>908</v>
      </c>
      <c r="AJ49" s="23">
        <v>0</v>
      </c>
      <c r="AK49" s="23">
        <v>0</v>
      </c>
      <c r="AL49" s="23">
        <v>0</v>
      </c>
      <c r="AM49" s="23">
        <v>0</v>
      </c>
      <c r="AN49" s="23">
        <v>0</v>
      </c>
      <c r="AO49" s="23">
        <v>0</v>
      </c>
      <c r="AP49" s="23">
        <v>0</v>
      </c>
      <c r="AQ49" s="23">
        <v>0</v>
      </c>
      <c r="AR49" s="23">
        <v>0</v>
      </c>
      <c r="AS49" s="23">
        <v>0</v>
      </c>
      <c r="AT49" s="23" t="s">
        <v>908</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t="s">
        <v>562</v>
      </c>
    </row>
    <row r="50" spans="1:63">
      <c r="A50" s="23">
        <v>3310</v>
      </c>
      <c r="B50" t="s">
        <v>285</v>
      </c>
      <c r="C50" t="s">
        <v>286</v>
      </c>
      <c r="D50" s="48">
        <v>43444</v>
      </c>
      <c r="E50" t="s">
        <v>42</v>
      </c>
      <c r="F50" t="s">
        <v>488</v>
      </c>
      <c r="G50" t="s">
        <v>189</v>
      </c>
      <c r="H50" s="45">
        <v>18000</v>
      </c>
      <c r="K50" s="45">
        <v>1.17</v>
      </c>
      <c r="L50" s="45" t="s">
        <v>830</v>
      </c>
      <c r="M50" s="45">
        <v>0.01</v>
      </c>
      <c r="N50" t="s">
        <v>20</v>
      </c>
      <c r="O50" t="s">
        <v>39</v>
      </c>
      <c r="P50" t="s">
        <v>553</v>
      </c>
      <c r="Q50" t="s">
        <v>774</v>
      </c>
      <c r="R50" t="s">
        <v>4</v>
      </c>
      <c r="S50" s="23">
        <v>1</v>
      </c>
      <c r="T50" s="23">
        <v>0</v>
      </c>
      <c r="U50" s="23">
        <v>0</v>
      </c>
      <c r="V50" s="23">
        <v>0</v>
      </c>
      <c r="W50" s="23">
        <v>0</v>
      </c>
      <c r="X50" s="23">
        <v>0</v>
      </c>
      <c r="Y50" s="23">
        <v>0</v>
      </c>
      <c r="Z50" s="23">
        <v>0</v>
      </c>
      <c r="AA50" s="23">
        <v>1</v>
      </c>
      <c r="AB50" s="23">
        <v>0</v>
      </c>
      <c r="AC50" s="23">
        <v>0</v>
      </c>
      <c r="AD50" s="23">
        <v>0</v>
      </c>
      <c r="AE50" s="23">
        <v>1</v>
      </c>
      <c r="AF50" s="23">
        <v>0</v>
      </c>
      <c r="AG50" s="23">
        <v>0</v>
      </c>
      <c r="AH50" s="23">
        <v>1</v>
      </c>
      <c r="AI50" s="23">
        <v>0</v>
      </c>
      <c r="AJ50" s="23" t="s">
        <v>909</v>
      </c>
      <c r="AK50" s="23" t="s">
        <v>923</v>
      </c>
      <c r="AL50" s="23" t="s">
        <v>923</v>
      </c>
      <c r="AM50" s="23" t="s">
        <v>909</v>
      </c>
      <c r="AN50" s="23" t="s">
        <v>923</v>
      </c>
      <c r="AO50" s="23">
        <v>0</v>
      </c>
      <c r="AP50" s="23" t="s">
        <v>908</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t="s">
        <v>1085</v>
      </c>
    </row>
    <row r="51" spans="1:63">
      <c r="A51" s="23">
        <v>3677</v>
      </c>
      <c r="B51" t="s">
        <v>307</v>
      </c>
      <c r="C51" t="s">
        <v>308</v>
      </c>
      <c r="D51" s="48">
        <v>43617</v>
      </c>
      <c r="E51" t="s">
        <v>19</v>
      </c>
      <c r="F51" t="s">
        <v>447</v>
      </c>
      <c r="G51" t="s">
        <v>189</v>
      </c>
      <c r="H51" s="45">
        <v>18000</v>
      </c>
      <c r="L51" s="45" t="s">
        <v>830</v>
      </c>
      <c r="M51" s="45">
        <v>0.33</v>
      </c>
      <c r="N51" t="s">
        <v>20</v>
      </c>
      <c r="O51" t="s">
        <v>39</v>
      </c>
      <c r="P51" t="s">
        <v>345</v>
      </c>
      <c r="Q51" t="s">
        <v>772</v>
      </c>
      <c r="R51" t="s">
        <v>4</v>
      </c>
      <c r="S51" s="23">
        <v>1</v>
      </c>
      <c r="T51" s="23">
        <v>0</v>
      </c>
      <c r="U51" s="23">
        <v>0</v>
      </c>
      <c r="V51" s="23">
        <v>0</v>
      </c>
      <c r="W51" s="23">
        <v>0</v>
      </c>
      <c r="X51" s="23">
        <v>1</v>
      </c>
      <c r="Y51" s="23">
        <v>0</v>
      </c>
      <c r="Z51" s="23">
        <v>0</v>
      </c>
      <c r="AA51" s="23">
        <v>0</v>
      </c>
      <c r="AB51" s="23">
        <v>0</v>
      </c>
      <c r="AC51" s="23">
        <v>0</v>
      </c>
      <c r="AD51" s="23">
        <v>0</v>
      </c>
      <c r="AE51" s="23">
        <v>1</v>
      </c>
      <c r="AF51" s="23">
        <v>0</v>
      </c>
      <c r="AG51" s="23">
        <v>0</v>
      </c>
      <c r="AH51" s="23">
        <v>0</v>
      </c>
      <c r="AI51" s="23">
        <v>0</v>
      </c>
      <c r="AJ51" s="23">
        <v>0</v>
      </c>
      <c r="AK51" s="23">
        <v>0</v>
      </c>
      <c r="AL51" s="23">
        <v>0</v>
      </c>
      <c r="AM51" s="23">
        <v>0</v>
      </c>
      <c r="AN51" s="23">
        <v>0</v>
      </c>
      <c r="AO51" s="23">
        <v>0</v>
      </c>
      <c r="AP51" s="23" t="s">
        <v>908</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t="s">
        <v>1093</v>
      </c>
    </row>
    <row r="52" spans="1:63">
      <c r="A52" s="23">
        <v>2228</v>
      </c>
      <c r="B52" t="s">
        <v>235</v>
      </c>
      <c r="C52" t="s">
        <v>232</v>
      </c>
      <c r="D52" s="48">
        <v>37459</v>
      </c>
      <c r="E52" t="s">
        <v>233</v>
      </c>
      <c r="F52" t="s">
        <v>602</v>
      </c>
      <c r="G52" t="s">
        <v>189</v>
      </c>
      <c r="H52" s="45">
        <v>18750</v>
      </c>
      <c r="L52" s="45">
        <v>2000</v>
      </c>
      <c r="M52" s="45" t="s">
        <v>603</v>
      </c>
      <c r="N52" t="s">
        <v>20</v>
      </c>
      <c r="O52" t="s">
        <v>39</v>
      </c>
      <c r="P52" t="s">
        <v>344</v>
      </c>
      <c r="Q52" t="s">
        <v>599</v>
      </c>
      <c r="R52" t="s">
        <v>4</v>
      </c>
      <c r="S52" s="23">
        <v>1</v>
      </c>
      <c r="T52" s="23">
        <v>0</v>
      </c>
      <c r="U52" s="23">
        <v>0</v>
      </c>
      <c r="V52" s="23">
        <v>0</v>
      </c>
      <c r="W52" s="23">
        <v>0</v>
      </c>
      <c r="X52" s="23">
        <v>0</v>
      </c>
      <c r="Y52" s="23">
        <v>0</v>
      </c>
      <c r="Z52" s="23">
        <v>0</v>
      </c>
      <c r="AA52" s="23">
        <v>0</v>
      </c>
      <c r="AB52" s="23">
        <v>0</v>
      </c>
      <c r="AC52" s="23">
        <v>0</v>
      </c>
      <c r="AD52" s="23">
        <v>0</v>
      </c>
      <c r="AE52" s="23">
        <v>0</v>
      </c>
      <c r="AF52" s="23">
        <v>0</v>
      </c>
      <c r="AG52" s="23">
        <v>1</v>
      </c>
      <c r="AH52" s="23">
        <v>1</v>
      </c>
      <c r="AI52" s="23">
        <v>0</v>
      </c>
      <c r="AJ52" s="23">
        <v>0</v>
      </c>
      <c r="AK52" s="23">
        <v>0</v>
      </c>
      <c r="AL52" s="23">
        <v>0</v>
      </c>
      <c r="AM52" s="23">
        <v>0</v>
      </c>
      <c r="AN52" s="23">
        <v>0</v>
      </c>
      <c r="AO52" s="23">
        <v>0</v>
      </c>
      <c r="AP52" s="23" t="s">
        <v>908</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t="s">
        <v>604</v>
      </c>
    </row>
    <row r="53" spans="1:63">
      <c r="A53" s="23">
        <v>3797</v>
      </c>
      <c r="B53" t="s">
        <v>319</v>
      </c>
      <c r="C53" t="s">
        <v>320</v>
      </c>
      <c r="D53" s="48">
        <v>38472</v>
      </c>
      <c r="E53" t="s">
        <v>66</v>
      </c>
      <c r="F53" t="s">
        <v>435</v>
      </c>
      <c r="G53" t="s">
        <v>189</v>
      </c>
      <c r="H53" s="45">
        <v>20000</v>
      </c>
      <c r="L53" s="45" t="s">
        <v>856</v>
      </c>
      <c r="M53" s="45">
        <v>2</v>
      </c>
      <c r="N53" t="s">
        <v>20</v>
      </c>
      <c r="O53" t="s">
        <v>21</v>
      </c>
      <c r="P53" t="s">
        <v>345</v>
      </c>
      <c r="Q53" t="s">
        <v>432</v>
      </c>
      <c r="R53" t="s">
        <v>4</v>
      </c>
      <c r="S53" s="23">
        <v>1</v>
      </c>
      <c r="T53" s="23">
        <v>0</v>
      </c>
      <c r="U53" s="23">
        <v>0</v>
      </c>
      <c r="V53" s="23">
        <v>0</v>
      </c>
      <c r="W53" s="23">
        <v>0</v>
      </c>
      <c r="X53" s="23">
        <v>0</v>
      </c>
      <c r="Y53" s="23">
        <v>0</v>
      </c>
      <c r="Z53" s="23">
        <v>1</v>
      </c>
      <c r="AA53" s="23">
        <v>1</v>
      </c>
      <c r="AB53" s="23">
        <v>0</v>
      </c>
      <c r="AC53" s="23">
        <v>0</v>
      </c>
      <c r="AD53" s="23">
        <v>0</v>
      </c>
      <c r="AE53" s="23">
        <v>1</v>
      </c>
      <c r="AF53" s="23">
        <v>0</v>
      </c>
      <c r="AG53" s="23">
        <v>0</v>
      </c>
      <c r="AH53" s="23">
        <v>0</v>
      </c>
      <c r="AI53" s="23">
        <v>0</v>
      </c>
      <c r="AJ53" s="23">
        <v>0</v>
      </c>
      <c r="AK53" s="23" t="s">
        <v>908</v>
      </c>
      <c r="AL53" s="23" t="s">
        <v>908</v>
      </c>
      <c r="AM53" s="23" t="s">
        <v>908</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t="s">
        <v>434</v>
      </c>
    </row>
    <row r="54" spans="1:63">
      <c r="A54" s="23">
        <v>1694</v>
      </c>
      <c r="B54" t="s">
        <v>141</v>
      </c>
      <c r="C54" t="s">
        <v>142</v>
      </c>
      <c r="D54" s="48">
        <v>40575</v>
      </c>
      <c r="E54" t="s">
        <v>42</v>
      </c>
      <c r="F54" t="s">
        <v>523</v>
      </c>
      <c r="G54" t="s">
        <v>189</v>
      </c>
      <c r="H54" s="45">
        <v>24000</v>
      </c>
      <c r="K54" s="45" t="s">
        <v>426</v>
      </c>
      <c r="L54" s="45" t="s">
        <v>519</v>
      </c>
      <c r="M54" s="45" t="s">
        <v>830</v>
      </c>
      <c r="N54" t="s">
        <v>20</v>
      </c>
      <c r="O54" t="s">
        <v>26</v>
      </c>
      <c r="P54" t="s">
        <v>520</v>
      </c>
      <c r="Q54" t="s">
        <v>521</v>
      </c>
      <c r="R54" t="s">
        <v>4</v>
      </c>
      <c r="S54" s="23">
        <v>0</v>
      </c>
      <c r="T54" s="23">
        <v>1</v>
      </c>
      <c r="U54" s="23">
        <v>0</v>
      </c>
      <c r="V54" s="23">
        <v>0</v>
      </c>
      <c r="W54" s="23">
        <v>0</v>
      </c>
      <c r="X54" s="23">
        <v>1</v>
      </c>
      <c r="Y54" s="23">
        <v>0</v>
      </c>
      <c r="Z54" s="23">
        <v>1</v>
      </c>
      <c r="AA54" s="23">
        <v>1</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t="s">
        <v>908</v>
      </c>
      <c r="BI54" s="23">
        <v>0</v>
      </c>
      <c r="BJ54" s="23">
        <v>0</v>
      </c>
      <c r="BK54" t="s">
        <v>522</v>
      </c>
    </row>
    <row r="55" spans="1:63">
      <c r="A55" s="23">
        <v>3798</v>
      </c>
      <c r="B55" t="s">
        <v>321</v>
      </c>
      <c r="C55" t="s">
        <v>322</v>
      </c>
      <c r="D55" s="48">
        <v>43151</v>
      </c>
      <c r="E55" t="s">
        <v>166</v>
      </c>
      <c r="F55" t="s">
        <v>430</v>
      </c>
      <c r="G55" t="s">
        <v>189</v>
      </c>
      <c r="H55" s="45">
        <v>25000</v>
      </c>
      <c r="K55" s="45">
        <v>20</v>
      </c>
      <c r="L55" s="45">
        <v>8000</v>
      </c>
      <c r="M55" s="45">
        <v>0.33333333333333331</v>
      </c>
      <c r="N55" t="s">
        <v>20</v>
      </c>
      <c r="O55" t="s">
        <v>26</v>
      </c>
      <c r="P55" t="s">
        <v>344</v>
      </c>
      <c r="Q55" t="s">
        <v>433</v>
      </c>
      <c r="R55" t="s">
        <v>4</v>
      </c>
      <c r="S55" s="23">
        <v>1</v>
      </c>
      <c r="T55" s="23">
        <v>0</v>
      </c>
      <c r="U55" s="23">
        <v>0</v>
      </c>
      <c r="V55" s="23">
        <v>0</v>
      </c>
      <c r="W55" s="23">
        <v>0</v>
      </c>
      <c r="X55" s="23">
        <v>0</v>
      </c>
      <c r="Y55" s="23">
        <v>0</v>
      </c>
      <c r="Z55" s="23">
        <v>1</v>
      </c>
      <c r="AA55" s="23">
        <v>1</v>
      </c>
      <c r="AB55" s="23">
        <v>0</v>
      </c>
      <c r="AC55" s="23">
        <v>0</v>
      </c>
      <c r="AD55" s="23">
        <v>0</v>
      </c>
      <c r="AE55" s="23">
        <v>0</v>
      </c>
      <c r="AF55" s="23">
        <v>0</v>
      </c>
      <c r="AG55" s="23">
        <v>0</v>
      </c>
      <c r="AH55" s="23">
        <v>0</v>
      </c>
      <c r="AI55" s="23" t="s">
        <v>908</v>
      </c>
      <c r="AJ55" s="23" t="s">
        <v>908</v>
      </c>
      <c r="AK55" s="23" t="s">
        <v>908</v>
      </c>
      <c r="AL55" s="23">
        <v>0</v>
      </c>
      <c r="AM55" s="23">
        <v>0</v>
      </c>
      <c r="AN55" s="23">
        <v>0</v>
      </c>
      <c r="AO55" s="23" t="s">
        <v>908</v>
      </c>
      <c r="AP55" s="23">
        <v>0</v>
      </c>
      <c r="AQ55" s="23">
        <v>0</v>
      </c>
      <c r="AR55" s="23">
        <v>0</v>
      </c>
      <c r="AS55" s="23">
        <v>0</v>
      </c>
      <c r="AT55" s="23">
        <v>0</v>
      </c>
      <c r="AU55" s="23">
        <v>0</v>
      </c>
      <c r="AV55" s="23">
        <v>0</v>
      </c>
      <c r="AW55" s="23">
        <v>0</v>
      </c>
      <c r="AX55" s="23">
        <v>0</v>
      </c>
      <c r="AY55" s="23" t="s">
        <v>908</v>
      </c>
      <c r="AZ55" s="23">
        <v>0</v>
      </c>
      <c r="BA55" s="23">
        <v>0</v>
      </c>
      <c r="BB55" s="23">
        <v>0</v>
      </c>
      <c r="BC55" s="23">
        <v>0</v>
      </c>
      <c r="BD55" s="23">
        <v>0</v>
      </c>
      <c r="BE55" s="23">
        <v>0</v>
      </c>
      <c r="BF55" s="23">
        <v>0</v>
      </c>
      <c r="BG55" s="23">
        <v>0</v>
      </c>
      <c r="BH55" s="23">
        <v>0</v>
      </c>
      <c r="BI55" s="23">
        <v>0</v>
      </c>
      <c r="BJ55" s="23">
        <v>0</v>
      </c>
      <c r="BK55" t="s">
        <v>1095</v>
      </c>
    </row>
    <row r="56" spans="1:63">
      <c r="A56" s="23">
        <v>2002</v>
      </c>
      <c r="B56" t="s">
        <v>175</v>
      </c>
      <c r="C56" t="s">
        <v>176</v>
      </c>
      <c r="D56" s="48">
        <v>37987</v>
      </c>
      <c r="E56" t="s">
        <v>30</v>
      </c>
      <c r="F56" t="s">
        <v>387</v>
      </c>
      <c r="G56" t="s">
        <v>189</v>
      </c>
      <c r="H56" s="45">
        <v>30160</v>
      </c>
      <c r="L56" s="45">
        <v>10000</v>
      </c>
      <c r="M56" s="45">
        <v>1</v>
      </c>
      <c r="N56" t="s">
        <v>20</v>
      </c>
      <c r="O56" t="s">
        <v>26</v>
      </c>
      <c r="P56" t="s">
        <v>344</v>
      </c>
      <c r="Q56" t="s">
        <v>539</v>
      </c>
      <c r="R56" t="s">
        <v>4</v>
      </c>
      <c r="S56" s="23">
        <v>1</v>
      </c>
      <c r="T56" s="23">
        <v>0</v>
      </c>
      <c r="U56" s="23">
        <v>0</v>
      </c>
      <c r="V56" s="23">
        <v>0</v>
      </c>
      <c r="W56" s="23">
        <v>0</v>
      </c>
      <c r="X56" s="23">
        <v>0</v>
      </c>
      <c r="Y56" s="23">
        <v>0</v>
      </c>
      <c r="Z56" s="23">
        <v>0</v>
      </c>
      <c r="AA56" s="23">
        <v>1</v>
      </c>
      <c r="AB56" s="23">
        <v>0</v>
      </c>
      <c r="AC56" s="23">
        <v>0</v>
      </c>
      <c r="AD56" s="23">
        <v>0</v>
      </c>
      <c r="AE56" s="23">
        <v>0</v>
      </c>
      <c r="AF56" s="23">
        <v>0</v>
      </c>
      <c r="AG56" s="23">
        <v>0</v>
      </c>
      <c r="AH56" s="23">
        <v>1</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t="s">
        <v>908</v>
      </c>
      <c r="AY56" s="23">
        <v>0</v>
      </c>
      <c r="AZ56" s="23">
        <v>0</v>
      </c>
      <c r="BA56" s="23">
        <v>0</v>
      </c>
      <c r="BB56" s="23">
        <v>0</v>
      </c>
      <c r="BC56" s="23">
        <v>0</v>
      </c>
      <c r="BD56" s="23">
        <v>0</v>
      </c>
      <c r="BE56" s="23">
        <v>0</v>
      </c>
      <c r="BF56" s="23">
        <v>0</v>
      </c>
      <c r="BG56" s="23">
        <v>0</v>
      </c>
      <c r="BH56" s="23">
        <v>0</v>
      </c>
      <c r="BI56" s="23">
        <v>0</v>
      </c>
      <c r="BJ56" s="23">
        <v>0</v>
      </c>
      <c r="BK56" t="s">
        <v>1064</v>
      </c>
    </row>
    <row r="57" spans="1:63">
      <c r="A57" s="23">
        <v>3976</v>
      </c>
      <c r="B57" t="s">
        <v>816</v>
      </c>
      <c r="C57" t="s">
        <v>966</v>
      </c>
      <c r="D57" s="48">
        <v>34121</v>
      </c>
      <c r="E57" t="s">
        <v>817</v>
      </c>
      <c r="F57" t="s">
        <v>833</v>
      </c>
      <c r="G57" t="s">
        <v>189</v>
      </c>
      <c r="H57" s="45">
        <v>34000</v>
      </c>
      <c r="L57" s="45">
        <v>200</v>
      </c>
      <c r="M57" s="45">
        <v>170</v>
      </c>
      <c r="N57" t="s">
        <v>20</v>
      </c>
      <c r="O57" t="s">
        <v>26</v>
      </c>
      <c r="P57" t="s">
        <v>345</v>
      </c>
      <c r="Q57" t="s">
        <v>375</v>
      </c>
      <c r="R57" t="s">
        <v>4</v>
      </c>
      <c r="S57" s="23">
        <v>0</v>
      </c>
      <c r="T57" s="23">
        <v>1</v>
      </c>
      <c r="U57" s="23">
        <v>0</v>
      </c>
      <c r="V57" s="23">
        <v>0</v>
      </c>
      <c r="W57" s="23">
        <v>0</v>
      </c>
      <c r="X57" s="23">
        <v>0</v>
      </c>
      <c r="Y57" s="23">
        <v>0</v>
      </c>
      <c r="Z57" s="23">
        <v>1</v>
      </c>
      <c r="AA57" s="23">
        <v>1</v>
      </c>
      <c r="AB57" s="23">
        <v>0</v>
      </c>
      <c r="AC57" s="23">
        <v>0</v>
      </c>
      <c r="AD57" s="23">
        <v>0</v>
      </c>
      <c r="AE57" s="23">
        <v>0</v>
      </c>
      <c r="AF57" s="23">
        <v>0</v>
      </c>
      <c r="AG57" s="23">
        <v>0</v>
      </c>
      <c r="AH57" s="23">
        <v>1</v>
      </c>
      <c r="AI57" s="23">
        <v>0</v>
      </c>
      <c r="AJ57" s="23">
        <v>0</v>
      </c>
      <c r="AK57" s="23">
        <v>0</v>
      </c>
      <c r="AL57" s="23">
        <v>0</v>
      </c>
      <c r="AM57" s="23">
        <v>0</v>
      </c>
      <c r="AN57" s="23">
        <v>0</v>
      </c>
      <c r="AO57" s="23">
        <v>0</v>
      </c>
      <c r="AP57" s="23">
        <v>0</v>
      </c>
      <c r="AQ57" s="23">
        <v>0</v>
      </c>
      <c r="AR57" s="23">
        <v>0</v>
      </c>
      <c r="AS57" s="23">
        <v>0</v>
      </c>
      <c r="AT57" s="23">
        <v>0</v>
      </c>
      <c r="AU57" s="23" t="s">
        <v>908</v>
      </c>
      <c r="AV57" s="23" t="s">
        <v>908</v>
      </c>
      <c r="AW57" s="23">
        <v>0</v>
      </c>
      <c r="AX57" s="23">
        <v>0</v>
      </c>
      <c r="AY57" s="23">
        <v>0</v>
      </c>
      <c r="AZ57" s="23">
        <v>0</v>
      </c>
      <c r="BA57" s="23">
        <v>0</v>
      </c>
      <c r="BB57" s="23">
        <v>0</v>
      </c>
      <c r="BC57" s="23">
        <v>0</v>
      </c>
      <c r="BD57" s="23">
        <v>0</v>
      </c>
      <c r="BE57" s="23" t="s">
        <v>909</v>
      </c>
      <c r="BF57" s="23">
        <v>0</v>
      </c>
      <c r="BG57" s="23">
        <v>0</v>
      </c>
      <c r="BH57" s="23">
        <v>0</v>
      </c>
      <c r="BI57" s="23">
        <v>0</v>
      </c>
      <c r="BJ57" s="23">
        <v>0</v>
      </c>
      <c r="BK57" t="s">
        <v>1130</v>
      </c>
    </row>
    <row r="58" spans="1:63">
      <c r="A58" s="23">
        <v>1475</v>
      </c>
      <c r="B58" t="s">
        <v>68</v>
      </c>
      <c r="C58" t="s">
        <v>69</v>
      </c>
      <c r="D58" s="48">
        <v>36800</v>
      </c>
      <c r="E58" t="s">
        <v>66</v>
      </c>
      <c r="F58" t="s">
        <v>408</v>
      </c>
      <c r="G58" t="s">
        <v>189</v>
      </c>
      <c r="H58" s="45">
        <v>35000</v>
      </c>
      <c r="K58" s="45">
        <v>13</v>
      </c>
      <c r="L58" s="45">
        <v>750000</v>
      </c>
      <c r="M58" s="45" t="s">
        <v>368</v>
      </c>
      <c r="N58" t="s">
        <v>70</v>
      </c>
      <c r="O58" t="s">
        <v>26</v>
      </c>
      <c r="P58" t="s">
        <v>353</v>
      </c>
      <c r="Q58" t="s">
        <v>375</v>
      </c>
      <c r="R58" t="s">
        <v>4</v>
      </c>
      <c r="S58" s="23">
        <v>0</v>
      </c>
      <c r="T58" s="23">
        <v>1</v>
      </c>
      <c r="U58" s="23">
        <v>0</v>
      </c>
      <c r="V58" s="23">
        <v>0</v>
      </c>
      <c r="W58" s="23">
        <v>0</v>
      </c>
      <c r="X58" s="23">
        <v>0</v>
      </c>
      <c r="Y58" s="23">
        <v>0</v>
      </c>
      <c r="Z58" s="23">
        <v>1</v>
      </c>
      <c r="AA58" s="23">
        <v>1</v>
      </c>
      <c r="AB58" s="23">
        <v>0</v>
      </c>
      <c r="AC58" s="23">
        <v>0</v>
      </c>
      <c r="AD58" s="23">
        <v>0</v>
      </c>
      <c r="AE58" s="23">
        <v>0</v>
      </c>
      <c r="AF58" s="23">
        <v>0</v>
      </c>
      <c r="AG58" s="23">
        <v>0</v>
      </c>
      <c r="AH58" s="23">
        <v>0</v>
      </c>
      <c r="AI58" s="23">
        <v>0</v>
      </c>
      <c r="AJ58" s="23">
        <v>0</v>
      </c>
      <c r="AK58" s="23">
        <v>0</v>
      </c>
      <c r="AL58" s="23">
        <v>0</v>
      </c>
      <c r="AM58" s="23">
        <v>0</v>
      </c>
      <c r="AN58" s="23">
        <v>0</v>
      </c>
      <c r="AO58" s="23" t="s">
        <v>908</v>
      </c>
      <c r="AP58" s="23">
        <v>0</v>
      </c>
      <c r="AQ58" s="23">
        <v>0</v>
      </c>
      <c r="AR58" s="23">
        <v>0</v>
      </c>
      <c r="AS58" s="23">
        <v>0</v>
      </c>
      <c r="AT58" s="23">
        <v>0</v>
      </c>
      <c r="AU58" s="23">
        <v>0</v>
      </c>
      <c r="AV58" s="23" t="s">
        <v>908</v>
      </c>
      <c r="AW58" s="23">
        <v>0</v>
      </c>
      <c r="AX58" s="23">
        <v>0</v>
      </c>
      <c r="AY58" s="23">
        <v>0</v>
      </c>
      <c r="AZ58" s="23">
        <v>0</v>
      </c>
      <c r="BA58" s="23" t="s">
        <v>908</v>
      </c>
      <c r="BB58" s="23" t="s">
        <v>908</v>
      </c>
      <c r="BC58" s="23" t="s">
        <v>908</v>
      </c>
      <c r="BD58" s="23">
        <v>0</v>
      </c>
      <c r="BE58" s="23">
        <v>0</v>
      </c>
      <c r="BF58" s="23">
        <v>0</v>
      </c>
      <c r="BG58" s="23">
        <v>0</v>
      </c>
      <c r="BH58" s="23">
        <v>0</v>
      </c>
      <c r="BI58" s="23">
        <v>0</v>
      </c>
      <c r="BJ58" s="23">
        <v>0</v>
      </c>
      <c r="BK58" t="s">
        <v>370</v>
      </c>
    </row>
    <row r="59" spans="1:63">
      <c r="A59" s="23">
        <v>1574</v>
      </c>
      <c r="B59" t="s">
        <v>103</v>
      </c>
      <c r="C59" t="s">
        <v>104</v>
      </c>
      <c r="D59" s="48">
        <v>38869</v>
      </c>
      <c r="E59" t="s">
        <v>66</v>
      </c>
      <c r="F59" t="s">
        <v>408</v>
      </c>
      <c r="G59" t="s">
        <v>189</v>
      </c>
      <c r="H59" s="45">
        <v>35000</v>
      </c>
      <c r="L59" s="45">
        <v>750000</v>
      </c>
      <c r="M59" s="45" t="s">
        <v>407</v>
      </c>
      <c r="N59" t="s">
        <v>20</v>
      </c>
      <c r="O59" t="s">
        <v>26</v>
      </c>
      <c r="P59" t="s">
        <v>353</v>
      </c>
      <c r="Q59" t="s">
        <v>375</v>
      </c>
      <c r="R59" t="s">
        <v>4</v>
      </c>
      <c r="S59" s="23">
        <v>0</v>
      </c>
      <c r="T59" s="23">
        <v>1</v>
      </c>
      <c r="U59" s="23">
        <v>0</v>
      </c>
      <c r="V59" s="23">
        <v>0</v>
      </c>
      <c r="W59" s="23">
        <v>0</v>
      </c>
      <c r="X59" s="23">
        <v>1</v>
      </c>
      <c r="Y59" s="23">
        <v>0</v>
      </c>
      <c r="Z59" s="23">
        <v>1</v>
      </c>
      <c r="AA59" s="23">
        <v>1</v>
      </c>
      <c r="AB59" s="23">
        <v>0</v>
      </c>
      <c r="AC59" s="23">
        <v>0</v>
      </c>
      <c r="AD59" s="23">
        <v>1</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t="s">
        <v>908</v>
      </c>
      <c r="BC59" s="23">
        <v>0</v>
      </c>
      <c r="BD59" s="23">
        <v>0</v>
      </c>
      <c r="BE59" s="23">
        <v>0</v>
      </c>
      <c r="BF59" s="23">
        <v>0</v>
      </c>
      <c r="BG59" s="23">
        <v>0</v>
      </c>
      <c r="BH59" s="23">
        <v>0</v>
      </c>
      <c r="BI59" s="23">
        <v>0</v>
      </c>
      <c r="BJ59" s="23">
        <v>0</v>
      </c>
      <c r="BK59" t="s">
        <v>1053</v>
      </c>
    </row>
    <row r="60" spans="1:63">
      <c r="A60" s="23">
        <v>1575</v>
      </c>
      <c r="B60" t="s">
        <v>105</v>
      </c>
      <c r="C60" t="s">
        <v>104</v>
      </c>
      <c r="D60" s="48">
        <v>39508</v>
      </c>
      <c r="E60" t="s">
        <v>66</v>
      </c>
      <c r="F60" t="s">
        <v>403</v>
      </c>
      <c r="G60" t="s">
        <v>189</v>
      </c>
      <c r="H60" s="45">
        <v>35000</v>
      </c>
      <c r="L60" s="45">
        <v>750000</v>
      </c>
      <c r="M60" s="45">
        <v>1</v>
      </c>
      <c r="N60" t="s">
        <v>20</v>
      </c>
      <c r="O60" t="s">
        <v>26</v>
      </c>
      <c r="P60" t="s">
        <v>353</v>
      </c>
      <c r="Q60" t="s">
        <v>405</v>
      </c>
      <c r="R60" t="s">
        <v>4</v>
      </c>
      <c r="S60" s="23">
        <v>0</v>
      </c>
      <c r="T60" s="23">
        <v>1</v>
      </c>
      <c r="U60" s="23">
        <v>0</v>
      </c>
      <c r="V60" s="23">
        <v>0</v>
      </c>
      <c r="W60" s="23">
        <v>0</v>
      </c>
      <c r="X60" s="23">
        <v>1</v>
      </c>
      <c r="Y60" s="23">
        <v>0</v>
      </c>
      <c r="Z60" s="23">
        <v>1</v>
      </c>
      <c r="AA60" s="23">
        <v>1</v>
      </c>
      <c r="AB60" s="23">
        <v>0</v>
      </c>
      <c r="AC60" s="23">
        <v>0</v>
      </c>
      <c r="AD60" s="23">
        <v>1</v>
      </c>
      <c r="AE60" s="23">
        <v>0</v>
      </c>
      <c r="AF60" s="23">
        <v>0</v>
      </c>
      <c r="AG60" s="23">
        <v>0</v>
      </c>
      <c r="AH60" s="23">
        <v>0</v>
      </c>
      <c r="AI60" s="23">
        <v>0</v>
      </c>
      <c r="AJ60" s="23" t="s">
        <v>908</v>
      </c>
      <c r="AK60" s="23" t="s">
        <v>908</v>
      </c>
      <c r="AL60" s="23">
        <v>0</v>
      </c>
      <c r="AM60" s="23">
        <v>0</v>
      </c>
      <c r="AN60" s="23">
        <v>0</v>
      </c>
      <c r="AO60" s="23" t="s">
        <v>908</v>
      </c>
      <c r="AP60" s="23">
        <v>0</v>
      </c>
      <c r="AQ60" s="23">
        <v>0</v>
      </c>
      <c r="AR60" s="23">
        <v>0</v>
      </c>
      <c r="AS60" s="23">
        <v>0</v>
      </c>
      <c r="AT60" s="23">
        <v>0</v>
      </c>
      <c r="AU60" s="23" t="s">
        <v>908</v>
      </c>
      <c r="AV60" s="23">
        <v>0</v>
      </c>
      <c r="AW60" s="23">
        <v>0</v>
      </c>
      <c r="AX60" s="23">
        <v>0</v>
      </c>
      <c r="AY60" s="23">
        <v>0</v>
      </c>
      <c r="AZ60" s="23">
        <v>0</v>
      </c>
      <c r="BA60" s="23" t="s">
        <v>908</v>
      </c>
      <c r="BB60" s="23">
        <v>0</v>
      </c>
      <c r="BC60" s="23">
        <v>0</v>
      </c>
      <c r="BD60" s="23">
        <v>0</v>
      </c>
      <c r="BE60" s="23">
        <v>0</v>
      </c>
      <c r="BF60" s="23">
        <v>0</v>
      </c>
      <c r="BG60" s="23">
        <v>0</v>
      </c>
      <c r="BH60" s="23">
        <v>0</v>
      </c>
      <c r="BI60" s="23">
        <v>0</v>
      </c>
      <c r="BJ60" s="23">
        <v>0</v>
      </c>
      <c r="BK60" t="s">
        <v>406</v>
      </c>
    </row>
    <row r="61" spans="1:63">
      <c r="A61" s="23">
        <v>1687</v>
      </c>
      <c r="B61" t="s">
        <v>139</v>
      </c>
      <c r="C61" t="s">
        <v>140</v>
      </c>
      <c r="D61" s="48">
        <v>40494</v>
      </c>
      <c r="E61" t="s">
        <v>66</v>
      </c>
      <c r="F61" t="s">
        <v>387</v>
      </c>
      <c r="G61" t="s">
        <v>189</v>
      </c>
      <c r="H61" s="45">
        <v>35000</v>
      </c>
      <c r="L61" s="45">
        <v>750000</v>
      </c>
      <c r="M61" s="45">
        <v>0.77</v>
      </c>
      <c r="N61" t="s">
        <v>70</v>
      </c>
      <c r="O61" t="s">
        <v>26</v>
      </c>
      <c r="P61" t="s">
        <v>353</v>
      </c>
      <c r="Q61" t="s">
        <v>376</v>
      </c>
      <c r="R61" t="s">
        <v>4</v>
      </c>
      <c r="S61" s="23">
        <v>0</v>
      </c>
      <c r="T61" s="23">
        <v>1</v>
      </c>
      <c r="U61" s="23">
        <v>0</v>
      </c>
      <c r="V61" s="23">
        <v>0</v>
      </c>
      <c r="W61" s="23">
        <v>0</v>
      </c>
      <c r="X61" s="23">
        <v>1</v>
      </c>
      <c r="Y61" s="23">
        <v>0</v>
      </c>
      <c r="Z61" s="23">
        <v>1</v>
      </c>
      <c r="AA61" s="23">
        <v>1</v>
      </c>
      <c r="AB61" s="23">
        <v>0</v>
      </c>
      <c r="AC61" s="23">
        <v>0</v>
      </c>
      <c r="AD61" s="23">
        <v>1</v>
      </c>
      <c r="AE61" s="23">
        <v>0</v>
      </c>
      <c r="AF61" s="23">
        <v>0</v>
      </c>
      <c r="AG61" s="23">
        <v>0</v>
      </c>
      <c r="AH61" s="23">
        <v>0</v>
      </c>
      <c r="AI61" s="23">
        <v>0</v>
      </c>
      <c r="AJ61" s="23">
        <v>0</v>
      </c>
      <c r="AK61" s="23" t="s">
        <v>908</v>
      </c>
      <c r="AL61" s="23">
        <v>0</v>
      </c>
      <c r="AM61" s="23">
        <v>0</v>
      </c>
      <c r="AN61" s="23">
        <v>0</v>
      </c>
      <c r="AO61" s="23" t="s">
        <v>908</v>
      </c>
      <c r="AP61" s="23">
        <v>0</v>
      </c>
      <c r="AQ61" s="23">
        <v>0</v>
      </c>
      <c r="AR61" s="23">
        <v>0</v>
      </c>
      <c r="AS61" s="23">
        <v>0</v>
      </c>
      <c r="AT61" s="23">
        <v>0</v>
      </c>
      <c r="AU61" s="23" t="s">
        <v>908</v>
      </c>
      <c r="AV61" s="23">
        <v>0</v>
      </c>
      <c r="AW61" s="23">
        <v>0</v>
      </c>
      <c r="AX61" s="23">
        <v>0</v>
      </c>
      <c r="AY61" s="23">
        <v>0</v>
      </c>
      <c r="AZ61" s="23">
        <v>0</v>
      </c>
      <c r="BA61" s="23" t="s">
        <v>908</v>
      </c>
      <c r="BB61" s="23">
        <v>0</v>
      </c>
      <c r="BC61" s="23">
        <v>0</v>
      </c>
      <c r="BD61" s="23">
        <v>0</v>
      </c>
      <c r="BE61" s="23">
        <v>0</v>
      </c>
      <c r="BF61" s="23">
        <v>0</v>
      </c>
      <c r="BG61" s="23">
        <v>0</v>
      </c>
      <c r="BH61" s="23">
        <v>0</v>
      </c>
      <c r="BI61" s="23">
        <v>0</v>
      </c>
      <c r="BJ61" s="23">
        <v>0</v>
      </c>
      <c r="BK61" t="s">
        <v>978</v>
      </c>
    </row>
    <row r="62" spans="1:63">
      <c r="A62" s="23">
        <v>1725</v>
      </c>
      <c r="B62" t="s">
        <v>146</v>
      </c>
      <c r="C62" t="s">
        <v>147</v>
      </c>
      <c r="D62" s="48">
        <v>40695</v>
      </c>
      <c r="E62" t="s">
        <v>30</v>
      </c>
      <c r="F62" t="s">
        <v>461</v>
      </c>
      <c r="G62" t="s">
        <v>189</v>
      </c>
      <c r="H62" s="45">
        <v>35000</v>
      </c>
      <c r="L62" s="45">
        <v>5000000</v>
      </c>
      <c r="M62" s="45">
        <v>8.3333333333333003E-3</v>
      </c>
      <c r="N62" t="s">
        <v>20</v>
      </c>
      <c r="O62" t="s">
        <v>21</v>
      </c>
      <c r="P62" t="s">
        <v>353</v>
      </c>
      <c r="Q62" t="s">
        <v>410</v>
      </c>
      <c r="R62" t="s">
        <v>4</v>
      </c>
      <c r="S62" s="23">
        <v>0</v>
      </c>
      <c r="T62" s="23">
        <v>1</v>
      </c>
      <c r="U62" s="23">
        <v>0</v>
      </c>
      <c r="V62" s="23">
        <v>0</v>
      </c>
      <c r="W62" s="23">
        <v>0</v>
      </c>
      <c r="X62" s="23">
        <v>0</v>
      </c>
      <c r="Y62" s="23">
        <v>0</v>
      </c>
      <c r="Z62" s="23">
        <v>0</v>
      </c>
      <c r="AA62" s="23">
        <v>1</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t="s">
        <v>460</v>
      </c>
    </row>
    <row r="63" spans="1:63">
      <c r="A63" s="23">
        <v>2227</v>
      </c>
      <c r="B63" t="s">
        <v>234</v>
      </c>
      <c r="C63" t="s">
        <v>232</v>
      </c>
      <c r="D63" s="48">
        <v>39997</v>
      </c>
      <c r="E63" t="s">
        <v>233</v>
      </c>
      <c r="F63" t="s">
        <v>454</v>
      </c>
      <c r="G63" t="s">
        <v>189</v>
      </c>
      <c r="H63" s="45">
        <v>35000</v>
      </c>
      <c r="L63" s="45">
        <v>300</v>
      </c>
      <c r="M63" s="45">
        <v>2.7766666666666998E-3</v>
      </c>
      <c r="N63" t="s">
        <v>20</v>
      </c>
      <c r="O63" t="s">
        <v>39</v>
      </c>
      <c r="P63" t="s">
        <v>344</v>
      </c>
      <c r="Q63" t="s">
        <v>599</v>
      </c>
      <c r="R63" t="s">
        <v>4</v>
      </c>
      <c r="S63" s="23">
        <v>1</v>
      </c>
      <c r="T63" s="23">
        <v>0</v>
      </c>
      <c r="U63" s="23">
        <v>0</v>
      </c>
      <c r="V63" s="23">
        <v>0</v>
      </c>
      <c r="W63" s="23">
        <v>0</v>
      </c>
      <c r="X63" s="23">
        <v>0</v>
      </c>
      <c r="Y63" s="23">
        <v>0</v>
      </c>
      <c r="Z63" s="23">
        <v>0</v>
      </c>
      <c r="AA63" s="23">
        <v>0</v>
      </c>
      <c r="AB63" s="23">
        <v>0</v>
      </c>
      <c r="AC63" s="23">
        <v>0</v>
      </c>
      <c r="AD63" s="23">
        <v>0</v>
      </c>
      <c r="AE63" s="23">
        <v>0</v>
      </c>
      <c r="AF63" s="23">
        <v>0</v>
      </c>
      <c r="AG63" s="23">
        <v>1</v>
      </c>
      <c r="AH63" s="23">
        <v>1</v>
      </c>
      <c r="AI63" s="23" t="s">
        <v>918</v>
      </c>
      <c r="AJ63" s="23">
        <v>0</v>
      </c>
      <c r="AK63" s="23">
        <v>0</v>
      </c>
      <c r="AL63" s="23">
        <v>0</v>
      </c>
      <c r="AM63" s="23">
        <v>0</v>
      </c>
      <c r="AN63" s="23">
        <v>0</v>
      </c>
      <c r="AO63" s="23">
        <v>0</v>
      </c>
      <c r="AP63" s="23" t="s">
        <v>908</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t="s">
        <v>880</v>
      </c>
    </row>
    <row r="64" spans="1:63">
      <c r="A64" s="23">
        <v>2255</v>
      </c>
      <c r="B64" t="s">
        <v>245</v>
      </c>
      <c r="C64" t="s">
        <v>246</v>
      </c>
      <c r="D64" s="48">
        <v>40032</v>
      </c>
      <c r="E64" t="s">
        <v>30</v>
      </c>
      <c r="F64" t="s">
        <v>615</v>
      </c>
      <c r="G64" t="s">
        <v>189</v>
      </c>
      <c r="H64" s="45">
        <v>36110</v>
      </c>
      <c r="L64" s="45">
        <v>100000</v>
      </c>
      <c r="M64" s="45">
        <v>0.5</v>
      </c>
      <c r="N64" t="s">
        <v>20</v>
      </c>
      <c r="O64" t="s">
        <v>39</v>
      </c>
      <c r="P64" t="s">
        <v>353</v>
      </c>
      <c r="Q64" t="s">
        <v>616</v>
      </c>
      <c r="R64" t="s">
        <v>4</v>
      </c>
      <c r="S64" s="23">
        <v>1</v>
      </c>
      <c r="T64" s="23">
        <v>0</v>
      </c>
      <c r="U64" s="23">
        <v>0</v>
      </c>
      <c r="V64" s="23">
        <v>0</v>
      </c>
      <c r="W64" s="23">
        <v>0</v>
      </c>
      <c r="X64" s="23">
        <v>0</v>
      </c>
      <c r="Y64" s="23">
        <v>0</v>
      </c>
      <c r="Z64" s="23">
        <v>0</v>
      </c>
      <c r="AA64" s="23">
        <v>0</v>
      </c>
      <c r="AB64" s="23">
        <v>0</v>
      </c>
      <c r="AC64" s="23">
        <v>0</v>
      </c>
      <c r="AD64" s="23">
        <v>0</v>
      </c>
      <c r="AE64" s="23">
        <v>0</v>
      </c>
      <c r="AF64" s="23">
        <v>0</v>
      </c>
      <c r="AG64" s="23">
        <v>1</v>
      </c>
      <c r="AH64" s="23">
        <v>1</v>
      </c>
      <c r="AI64" s="23">
        <v>0</v>
      </c>
      <c r="AJ64" s="23">
        <v>0</v>
      </c>
      <c r="AK64" s="23" t="s">
        <v>908</v>
      </c>
      <c r="AL64" s="23">
        <v>0</v>
      </c>
      <c r="AM64" s="23">
        <v>0</v>
      </c>
      <c r="AN64" s="23">
        <v>0</v>
      </c>
      <c r="AO64" s="23" t="s">
        <v>908</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t="s">
        <v>614</v>
      </c>
    </row>
    <row r="65" spans="1:63">
      <c r="A65" s="23">
        <v>2226</v>
      </c>
      <c r="B65" t="s">
        <v>231</v>
      </c>
      <c r="C65" t="s">
        <v>232</v>
      </c>
      <c r="D65" s="48">
        <v>40460</v>
      </c>
      <c r="E65" t="s">
        <v>233</v>
      </c>
      <c r="F65" t="s">
        <v>600</v>
      </c>
      <c r="G65" t="s">
        <v>189</v>
      </c>
      <c r="H65" s="45">
        <v>36650</v>
      </c>
      <c r="L65" s="45" t="s">
        <v>598</v>
      </c>
      <c r="M65" s="45">
        <v>2.8E-3</v>
      </c>
      <c r="N65" t="s">
        <v>20</v>
      </c>
      <c r="O65" t="s">
        <v>39</v>
      </c>
      <c r="P65" t="s">
        <v>344</v>
      </c>
      <c r="Q65" t="s">
        <v>597</v>
      </c>
      <c r="R65" t="s">
        <v>4</v>
      </c>
      <c r="S65" s="23">
        <v>1</v>
      </c>
      <c r="T65" s="23">
        <v>0</v>
      </c>
      <c r="U65" s="23">
        <v>0</v>
      </c>
      <c r="V65" s="23">
        <v>0</v>
      </c>
      <c r="W65" s="23">
        <v>0</v>
      </c>
      <c r="X65" s="23">
        <v>0</v>
      </c>
      <c r="Y65" s="23">
        <v>0</v>
      </c>
      <c r="Z65" s="23">
        <v>0</v>
      </c>
      <c r="AA65" s="23">
        <v>0</v>
      </c>
      <c r="AB65" s="23">
        <v>0</v>
      </c>
      <c r="AC65" s="23">
        <v>0</v>
      </c>
      <c r="AD65" s="23">
        <v>0</v>
      </c>
      <c r="AE65" s="23">
        <v>0</v>
      </c>
      <c r="AF65" s="23">
        <v>0</v>
      </c>
      <c r="AG65" s="23">
        <v>1</v>
      </c>
      <c r="AH65" s="23">
        <v>1</v>
      </c>
      <c r="AI65" s="23" t="s">
        <v>918</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t="s">
        <v>601</v>
      </c>
    </row>
    <row r="66" spans="1:63">
      <c r="A66" s="23">
        <v>1518</v>
      </c>
      <c r="B66" t="s">
        <v>86</v>
      </c>
      <c r="C66" t="s">
        <v>87</v>
      </c>
      <c r="D66" s="48">
        <v>37761</v>
      </c>
      <c r="E66" t="s">
        <v>57</v>
      </c>
      <c r="F66" t="s">
        <v>383</v>
      </c>
      <c r="G66" t="s">
        <v>189</v>
      </c>
      <c r="H66" s="45">
        <v>37000</v>
      </c>
      <c r="L66" s="45">
        <v>3000</v>
      </c>
      <c r="M66" s="45">
        <v>1</v>
      </c>
      <c r="N66" t="s">
        <v>20</v>
      </c>
      <c r="O66" t="s">
        <v>26</v>
      </c>
      <c r="P66" t="s">
        <v>353</v>
      </c>
      <c r="Q66" t="s">
        <v>375</v>
      </c>
      <c r="R66" t="s">
        <v>4</v>
      </c>
      <c r="S66" s="23">
        <v>0</v>
      </c>
      <c r="T66" s="23">
        <v>1</v>
      </c>
      <c r="U66" s="23">
        <v>0</v>
      </c>
      <c r="V66" s="23">
        <v>0</v>
      </c>
      <c r="W66" s="23">
        <v>0</v>
      </c>
      <c r="X66" s="23">
        <v>0</v>
      </c>
      <c r="Y66" s="23">
        <v>0</v>
      </c>
      <c r="Z66" s="23">
        <v>0</v>
      </c>
      <c r="AA66" s="23">
        <v>0</v>
      </c>
      <c r="AB66" s="23">
        <v>0</v>
      </c>
      <c r="AC66" s="23">
        <v>0</v>
      </c>
      <c r="AD66" s="23">
        <v>0</v>
      </c>
      <c r="AE66" s="23">
        <v>0</v>
      </c>
      <c r="AF66" s="23">
        <v>0</v>
      </c>
      <c r="AG66" s="23">
        <v>1</v>
      </c>
      <c r="AH66" s="23">
        <v>1</v>
      </c>
      <c r="AI66" s="23">
        <v>0</v>
      </c>
      <c r="AJ66" s="23" t="s">
        <v>908</v>
      </c>
      <c r="AK66" s="23">
        <v>0</v>
      </c>
      <c r="AL66" s="23">
        <v>0</v>
      </c>
      <c r="AM66" s="23">
        <v>0</v>
      </c>
      <c r="AN66" s="23">
        <v>0</v>
      </c>
      <c r="AO66" s="23">
        <v>0</v>
      </c>
      <c r="AP66" s="23">
        <v>0</v>
      </c>
      <c r="AQ66" s="23">
        <v>0</v>
      </c>
      <c r="AR66" s="23">
        <v>0</v>
      </c>
      <c r="AS66" s="23">
        <v>0</v>
      </c>
      <c r="AT66" s="23">
        <v>0</v>
      </c>
      <c r="AU66" s="23" t="s">
        <v>908</v>
      </c>
      <c r="AV66" s="23" t="s">
        <v>908</v>
      </c>
      <c r="AW66" s="23">
        <v>0</v>
      </c>
      <c r="AX66" s="23">
        <v>0</v>
      </c>
      <c r="AY66" s="23">
        <v>0</v>
      </c>
      <c r="AZ66" s="23">
        <v>0</v>
      </c>
      <c r="BA66" s="23">
        <v>0</v>
      </c>
      <c r="BB66" s="23">
        <v>0</v>
      </c>
      <c r="BC66" s="23">
        <v>0</v>
      </c>
      <c r="BD66" s="23">
        <v>0</v>
      </c>
      <c r="BE66" s="23">
        <v>0</v>
      </c>
      <c r="BF66" s="23">
        <v>0</v>
      </c>
      <c r="BG66" s="23">
        <v>0</v>
      </c>
      <c r="BH66" s="23">
        <v>0</v>
      </c>
      <c r="BI66" s="23">
        <v>0</v>
      </c>
      <c r="BJ66" s="23">
        <v>0</v>
      </c>
      <c r="BK66" t="s">
        <v>386</v>
      </c>
    </row>
    <row r="67" spans="1:63">
      <c r="A67" s="23">
        <v>1683</v>
      </c>
      <c r="B67" t="s">
        <v>135</v>
      </c>
      <c r="C67" t="s">
        <v>136</v>
      </c>
      <c r="D67" s="48">
        <v>38139</v>
      </c>
      <c r="E67" t="s">
        <v>57</v>
      </c>
      <c r="F67" t="s">
        <v>517</v>
      </c>
      <c r="G67" t="s">
        <v>189</v>
      </c>
      <c r="H67" s="45">
        <v>37000</v>
      </c>
      <c r="K67" s="45" t="s">
        <v>426</v>
      </c>
      <c r="L67" s="45" t="s">
        <v>426</v>
      </c>
      <c r="M67" s="45">
        <v>1.5</v>
      </c>
      <c r="N67" t="s">
        <v>20</v>
      </c>
      <c r="O67" t="s">
        <v>39</v>
      </c>
      <c r="P67" t="s">
        <v>353</v>
      </c>
      <c r="Q67" t="s">
        <v>375</v>
      </c>
      <c r="R67" t="s">
        <v>4</v>
      </c>
      <c r="S67" s="23">
        <v>0</v>
      </c>
      <c r="T67" s="23">
        <v>1</v>
      </c>
      <c r="U67" s="23">
        <v>0</v>
      </c>
      <c r="V67" s="23">
        <v>0</v>
      </c>
      <c r="W67" s="23">
        <v>0</v>
      </c>
      <c r="X67" s="23">
        <v>0</v>
      </c>
      <c r="Y67" s="23">
        <v>0</v>
      </c>
      <c r="Z67" s="23">
        <v>0</v>
      </c>
      <c r="AA67" s="23">
        <v>0</v>
      </c>
      <c r="AB67" s="23">
        <v>0</v>
      </c>
      <c r="AC67" s="23">
        <v>0</v>
      </c>
      <c r="AD67" s="23">
        <v>0</v>
      </c>
      <c r="AE67" s="23">
        <v>0</v>
      </c>
      <c r="AF67" s="23">
        <v>0</v>
      </c>
      <c r="AG67" s="23">
        <v>1</v>
      </c>
      <c r="AH67" s="23" t="s">
        <v>425</v>
      </c>
      <c r="AI67" s="23">
        <v>0</v>
      </c>
      <c r="AJ67" s="23" t="s">
        <v>908</v>
      </c>
      <c r="AK67" s="23">
        <v>0</v>
      </c>
      <c r="AL67" s="23">
        <v>0</v>
      </c>
      <c r="AM67" s="23" t="s">
        <v>908</v>
      </c>
      <c r="AN67" s="23" t="s">
        <v>930</v>
      </c>
      <c r="AO67" s="23" t="s">
        <v>908</v>
      </c>
      <c r="AP67" s="23">
        <v>0</v>
      </c>
      <c r="AQ67" s="23">
        <v>0</v>
      </c>
      <c r="AR67" s="23">
        <v>0</v>
      </c>
      <c r="AS67" s="23">
        <v>0</v>
      </c>
      <c r="AT67" s="23">
        <v>0</v>
      </c>
      <c r="AU67" s="23">
        <v>0</v>
      </c>
      <c r="AV67" s="23">
        <v>0</v>
      </c>
      <c r="AW67" s="23">
        <v>0</v>
      </c>
      <c r="AX67" s="23">
        <v>0</v>
      </c>
      <c r="AY67" s="23">
        <v>0</v>
      </c>
      <c r="AZ67" s="23">
        <v>0</v>
      </c>
      <c r="BA67" s="23">
        <v>0</v>
      </c>
      <c r="BB67" s="23">
        <v>0</v>
      </c>
      <c r="BC67" s="23">
        <v>0</v>
      </c>
      <c r="BD67" s="23">
        <v>0</v>
      </c>
      <c r="BE67" s="23">
        <v>0</v>
      </c>
      <c r="BF67" s="23">
        <v>0</v>
      </c>
      <c r="BG67" s="23">
        <v>0</v>
      </c>
      <c r="BH67" s="23">
        <v>0</v>
      </c>
      <c r="BI67" s="23">
        <v>0</v>
      </c>
      <c r="BJ67" s="23">
        <v>0</v>
      </c>
      <c r="BK67" t="s">
        <v>516</v>
      </c>
    </row>
    <row r="68" spans="1:63">
      <c r="A68" s="23">
        <v>1684</v>
      </c>
      <c r="B68" t="s">
        <v>137</v>
      </c>
      <c r="C68" t="s">
        <v>136</v>
      </c>
      <c r="D68" s="48">
        <v>38115</v>
      </c>
      <c r="E68" t="s">
        <v>57</v>
      </c>
      <c r="F68" t="s">
        <v>394</v>
      </c>
      <c r="G68" t="s">
        <v>189</v>
      </c>
      <c r="H68" s="45">
        <v>37000</v>
      </c>
      <c r="L68" s="45">
        <v>3000</v>
      </c>
      <c r="M68" s="45">
        <v>2</v>
      </c>
      <c r="N68" t="s">
        <v>20</v>
      </c>
      <c r="O68" t="s">
        <v>400</v>
      </c>
      <c r="P68" t="s">
        <v>353</v>
      </c>
      <c r="Q68" t="s">
        <v>375</v>
      </c>
      <c r="R68" t="s">
        <v>4</v>
      </c>
      <c r="S68" s="23">
        <v>0</v>
      </c>
      <c r="T68" s="23">
        <v>1</v>
      </c>
      <c r="U68" s="23">
        <v>0</v>
      </c>
      <c r="V68" s="23">
        <v>0</v>
      </c>
      <c r="W68" s="23">
        <v>0</v>
      </c>
      <c r="X68" s="23">
        <v>0</v>
      </c>
      <c r="Y68" s="23">
        <v>0</v>
      </c>
      <c r="Z68" s="23">
        <v>0</v>
      </c>
      <c r="AA68" s="23">
        <v>1</v>
      </c>
      <c r="AB68" s="23">
        <v>0</v>
      </c>
      <c r="AC68" s="23">
        <v>0</v>
      </c>
      <c r="AD68" s="23">
        <v>0</v>
      </c>
      <c r="AE68" s="23">
        <v>0</v>
      </c>
      <c r="AF68" s="23">
        <v>0</v>
      </c>
      <c r="AG68" s="23">
        <v>0</v>
      </c>
      <c r="AH68" s="23">
        <v>1</v>
      </c>
      <c r="AI68" s="23">
        <v>0</v>
      </c>
      <c r="AJ68" s="23">
        <v>0</v>
      </c>
      <c r="AK68" s="23">
        <v>0</v>
      </c>
      <c r="AL68" s="23">
        <v>0</v>
      </c>
      <c r="AM68" s="23">
        <v>0</v>
      </c>
      <c r="AN68" s="23">
        <v>0</v>
      </c>
      <c r="AO68" s="23">
        <v>0</v>
      </c>
      <c r="AP68" s="23">
        <v>0</v>
      </c>
      <c r="AQ68" s="23">
        <v>0</v>
      </c>
      <c r="AR68" s="23">
        <v>0</v>
      </c>
      <c r="AS68" s="23">
        <v>0</v>
      </c>
      <c r="AT68" s="23">
        <v>0</v>
      </c>
      <c r="AU68" s="23">
        <v>0</v>
      </c>
      <c r="AV68" s="23">
        <v>0</v>
      </c>
      <c r="AW68" s="23">
        <v>0</v>
      </c>
      <c r="AX68" s="23">
        <v>0</v>
      </c>
      <c r="AY68" s="23">
        <v>0</v>
      </c>
      <c r="AZ68" s="23">
        <v>0</v>
      </c>
      <c r="BA68" s="23">
        <v>0</v>
      </c>
      <c r="BB68" s="23">
        <v>0</v>
      </c>
      <c r="BC68" s="23">
        <v>0</v>
      </c>
      <c r="BD68" s="23">
        <v>0</v>
      </c>
      <c r="BE68" s="23">
        <v>0</v>
      </c>
      <c r="BF68" s="23">
        <v>0</v>
      </c>
      <c r="BG68" s="23">
        <v>0</v>
      </c>
      <c r="BH68" s="23" t="s">
        <v>908</v>
      </c>
      <c r="BI68" s="23">
        <v>0</v>
      </c>
      <c r="BJ68" s="23">
        <v>0</v>
      </c>
      <c r="BK68" t="s">
        <v>518</v>
      </c>
    </row>
    <row r="69" spans="1:63">
      <c r="A69" s="23">
        <v>3118</v>
      </c>
      <c r="B69" t="s">
        <v>278</v>
      </c>
      <c r="C69" t="s">
        <v>279</v>
      </c>
      <c r="D69" s="48">
        <v>42887</v>
      </c>
      <c r="E69" t="s">
        <v>57</v>
      </c>
      <c r="F69" t="s">
        <v>483</v>
      </c>
      <c r="G69" t="s">
        <v>189</v>
      </c>
      <c r="H69" s="45">
        <v>37010</v>
      </c>
      <c r="L69" s="45">
        <v>4000</v>
      </c>
      <c r="M69" s="45">
        <v>1</v>
      </c>
      <c r="N69" t="s">
        <v>20</v>
      </c>
      <c r="O69" t="s">
        <v>39</v>
      </c>
      <c r="P69" t="s">
        <v>431</v>
      </c>
      <c r="Q69" t="s">
        <v>771</v>
      </c>
      <c r="R69" t="s">
        <v>4</v>
      </c>
      <c r="S69" s="23">
        <v>0</v>
      </c>
      <c r="T69" s="23">
        <v>1</v>
      </c>
      <c r="U69" s="23">
        <v>0</v>
      </c>
      <c r="V69" s="23">
        <v>0</v>
      </c>
      <c r="W69" s="23">
        <v>0</v>
      </c>
      <c r="X69" s="23">
        <v>0</v>
      </c>
      <c r="Y69" s="23">
        <v>0</v>
      </c>
      <c r="Z69" s="23">
        <v>0</v>
      </c>
      <c r="AA69" s="23">
        <v>1</v>
      </c>
      <c r="AB69" s="23">
        <v>0</v>
      </c>
      <c r="AC69" s="23">
        <v>0</v>
      </c>
      <c r="AD69" s="23">
        <v>0</v>
      </c>
      <c r="AE69" s="23">
        <v>1</v>
      </c>
      <c r="AF69" s="23">
        <v>0</v>
      </c>
      <c r="AG69" s="23">
        <v>0</v>
      </c>
      <c r="AH69" s="23">
        <v>1</v>
      </c>
      <c r="AI69" s="23">
        <v>0</v>
      </c>
      <c r="AJ69" s="23">
        <v>0</v>
      </c>
      <c r="AK69" s="23">
        <v>0</v>
      </c>
      <c r="AL69" s="23">
        <v>0</v>
      </c>
      <c r="AM69" s="23">
        <v>0</v>
      </c>
      <c r="AN69" s="23">
        <v>0</v>
      </c>
      <c r="AO69" s="23" t="s">
        <v>908</v>
      </c>
      <c r="AP69" s="23" t="s">
        <v>908</v>
      </c>
      <c r="AQ69" s="23">
        <v>0</v>
      </c>
      <c r="AR69" s="23">
        <v>0</v>
      </c>
      <c r="AS69" s="23">
        <v>0</v>
      </c>
      <c r="AT69" s="23">
        <v>0</v>
      </c>
      <c r="AU69" s="23">
        <v>0</v>
      </c>
      <c r="AV69" s="23">
        <v>0</v>
      </c>
      <c r="AW69" s="23">
        <v>0</v>
      </c>
      <c r="AX69" s="23">
        <v>0</v>
      </c>
      <c r="AY69" s="23">
        <v>0</v>
      </c>
      <c r="AZ69" s="23" t="s">
        <v>908</v>
      </c>
      <c r="BA69" s="23">
        <v>0</v>
      </c>
      <c r="BB69" s="23">
        <v>0</v>
      </c>
      <c r="BC69" s="23">
        <v>0</v>
      </c>
      <c r="BD69" s="23">
        <v>0</v>
      </c>
      <c r="BE69" s="23">
        <v>0</v>
      </c>
      <c r="BF69" s="23">
        <v>0</v>
      </c>
      <c r="BG69" s="23">
        <v>0</v>
      </c>
      <c r="BH69" s="23">
        <v>0</v>
      </c>
      <c r="BI69" s="23">
        <v>0</v>
      </c>
      <c r="BJ69" s="23">
        <v>0</v>
      </c>
      <c r="BK69" t="s">
        <v>931</v>
      </c>
    </row>
    <row r="70" spans="1:63">
      <c r="A70" s="23">
        <v>1499</v>
      </c>
      <c r="B70" t="s">
        <v>78</v>
      </c>
      <c r="C70" t="s">
        <v>79</v>
      </c>
      <c r="D70" s="48">
        <v>41180</v>
      </c>
      <c r="E70" t="s">
        <v>77</v>
      </c>
      <c r="F70" t="s">
        <v>447</v>
      </c>
      <c r="G70" t="s">
        <v>189</v>
      </c>
      <c r="H70" s="45">
        <v>40000</v>
      </c>
      <c r="L70" s="45">
        <v>1000000</v>
      </c>
      <c r="M70" s="45">
        <v>0.1</v>
      </c>
      <c r="N70" t="s">
        <v>20</v>
      </c>
      <c r="O70" t="s">
        <v>26</v>
      </c>
      <c r="P70" t="s">
        <v>373</v>
      </c>
      <c r="Q70" t="s">
        <v>374</v>
      </c>
      <c r="R70" t="s">
        <v>4</v>
      </c>
      <c r="S70" s="23">
        <v>0</v>
      </c>
      <c r="T70" s="23">
        <v>1</v>
      </c>
      <c r="U70" s="23">
        <v>0</v>
      </c>
      <c r="V70" s="23">
        <v>0</v>
      </c>
      <c r="W70" s="23">
        <v>0</v>
      </c>
      <c r="X70" s="23">
        <v>1</v>
      </c>
      <c r="Y70" s="23">
        <v>1</v>
      </c>
      <c r="Z70" s="23">
        <v>0</v>
      </c>
      <c r="AA70" s="23">
        <v>1</v>
      </c>
      <c r="AB70" s="23">
        <v>0</v>
      </c>
      <c r="AC70" s="23">
        <v>0</v>
      </c>
      <c r="AD70" s="23">
        <v>0</v>
      </c>
      <c r="AE70" s="23">
        <v>0</v>
      </c>
      <c r="AF70" s="23">
        <v>0</v>
      </c>
      <c r="AG70" s="23">
        <v>0</v>
      </c>
      <c r="AH70" s="23">
        <v>0</v>
      </c>
      <c r="AI70" s="23">
        <v>0</v>
      </c>
      <c r="AJ70" s="23" t="s">
        <v>908</v>
      </c>
      <c r="AK70" s="23">
        <v>0</v>
      </c>
      <c r="AL70" s="23">
        <v>0</v>
      </c>
      <c r="AM70" s="23">
        <v>0</v>
      </c>
      <c r="AN70" s="23">
        <v>0</v>
      </c>
      <c r="AO70" s="23">
        <v>0</v>
      </c>
      <c r="AP70" s="23">
        <v>0</v>
      </c>
      <c r="AQ70" s="23">
        <v>0</v>
      </c>
      <c r="AR70" s="23">
        <v>0</v>
      </c>
      <c r="AS70" s="23">
        <v>0</v>
      </c>
      <c r="AT70" s="23">
        <v>0</v>
      </c>
      <c r="AU70" s="23">
        <v>0</v>
      </c>
      <c r="AV70" s="23">
        <v>0</v>
      </c>
      <c r="AW70" s="23">
        <v>0</v>
      </c>
      <c r="AX70" s="23">
        <v>0</v>
      </c>
      <c r="AY70" s="23">
        <v>0</v>
      </c>
      <c r="AZ70" s="23">
        <v>0</v>
      </c>
      <c r="BA70" s="23">
        <v>0</v>
      </c>
      <c r="BB70" s="23">
        <v>0</v>
      </c>
      <c r="BC70" s="23">
        <v>0</v>
      </c>
      <c r="BD70" s="23">
        <v>0</v>
      </c>
      <c r="BE70" s="23" t="s">
        <v>908</v>
      </c>
      <c r="BF70" s="23">
        <v>0</v>
      </c>
      <c r="BG70" s="23">
        <v>0</v>
      </c>
      <c r="BH70" s="23">
        <v>0</v>
      </c>
      <c r="BI70" s="23">
        <v>0</v>
      </c>
      <c r="BJ70" s="23">
        <v>0</v>
      </c>
      <c r="BK70" t="s">
        <v>961</v>
      </c>
    </row>
    <row r="71" spans="1:63">
      <c r="A71" s="23">
        <v>2062</v>
      </c>
      <c r="B71" t="s">
        <v>198</v>
      </c>
      <c r="C71" t="s">
        <v>199</v>
      </c>
      <c r="D71" s="48">
        <v>42401</v>
      </c>
      <c r="E71" t="s">
        <v>57</v>
      </c>
      <c r="F71" t="s">
        <v>383</v>
      </c>
      <c r="G71" t="s">
        <v>189</v>
      </c>
      <c r="H71" s="45">
        <v>40000</v>
      </c>
      <c r="M71" s="45">
        <v>0.16666666666666671</v>
      </c>
      <c r="N71" t="s">
        <v>20</v>
      </c>
      <c r="O71" t="s">
        <v>200</v>
      </c>
      <c r="P71" t="s">
        <v>353</v>
      </c>
      <c r="Q71" t="s">
        <v>564</v>
      </c>
      <c r="R71" t="s">
        <v>4</v>
      </c>
      <c r="S71" s="23">
        <v>0</v>
      </c>
      <c r="T71" s="23">
        <v>1</v>
      </c>
      <c r="U71" s="23">
        <v>0</v>
      </c>
      <c r="V71" s="23">
        <v>0</v>
      </c>
      <c r="W71" s="23">
        <v>0</v>
      </c>
      <c r="X71" s="23">
        <v>0</v>
      </c>
      <c r="Y71" s="23">
        <v>0</v>
      </c>
      <c r="Z71" s="23">
        <v>0</v>
      </c>
      <c r="AA71" s="23">
        <v>0</v>
      </c>
      <c r="AB71" s="23">
        <v>0</v>
      </c>
      <c r="AC71" s="23">
        <v>0</v>
      </c>
      <c r="AD71" s="23">
        <v>0</v>
      </c>
      <c r="AE71" s="23">
        <v>0</v>
      </c>
      <c r="AF71" s="23">
        <v>0</v>
      </c>
      <c r="AG71" s="23">
        <v>1</v>
      </c>
      <c r="AH71" s="23">
        <v>1</v>
      </c>
      <c r="AI71" s="23">
        <v>0</v>
      </c>
      <c r="AJ71" s="23">
        <v>0</v>
      </c>
      <c r="AK71" s="23">
        <v>0</v>
      </c>
      <c r="AL71" s="23">
        <v>0</v>
      </c>
      <c r="AM71" s="23">
        <v>0</v>
      </c>
      <c r="AN71" s="23">
        <v>0</v>
      </c>
      <c r="AO71" s="23">
        <v>0</v>
      </c>
      <c r="AP71" s="23">
        <v>0</v>
      </c>
      <c r="AQ71" s="23">
        <v>0</v>
      </c>
      <c r="AR71" s="23">
        <v>0</v>
      </c>
      <c r="AS71" s="23">
        <v>0</v>
      </c>
      <c r="AT71" s="23">
        <v>0</v>
      </c>
      <c r="AU71" s="23">
        <v>0</v>
      </c>
      <c r="AV71" s="23">
        <v>0</v>
      </c>
      <c r="AW71" s="23">
        <v>0</v>
      </c>
      <c r="AX71" s="23">
        <v>0</v>
      </c>
      <c r="AY71" s="23">
        <v>0</v>
      </c>
      <c r="AZ71" s="23" t="s">
        <v>908</v>
      </c>
      <c r="BA71" s="23">
        <v>0</v>
      </c>
      <c r="BB71" s="23">
        <v>0</v>
      </c>
      <c r="BC71" s="23">
        <v>0</v>
      </c>
      <c r="BD71" s="23" t="s">
        <v>908</v>
      </c>
      <c r="BE71" s="23">
        <v>0</v>
      </c>
      <c r="BF71" s="23">
        <v>0</v>
      </c>
      <c r="BG71" s="23">
        <v>0</v>
      </c>
      <c r="BH71" s="23">
        <v>0</v>
      </c>
      <c r="BI71" s="23">
        <v>0</v>
      </c>
      <c r="BJ71" s="23">
        <v>0</v>
      </c>
      <c r="BK71" t="s">
        <v>565</v>
      </c>
    </row>
    <row r="72" spans="1:63">
      <c r="A72" s="23">
        <v>3625</v>
      </c>
      <c r="B72" t="s">
        <v>297</v>
      </c>
      <c r="C72" t="s">
        <v>298</v>
      </c>
      <c r="D72" s="48">
        <v>43647</v>
      </c>
      <c r="E72" t="s">
        <v>77</v>
      </c>
      <c r="F72" t="s">
        <v>453</v>
      </c>
      <c r="G72" t="s">
        <v>189</v>
      </c>
      <c r="H72" s="45">
        <v>40000</v>
      </c>
      <c r="L72" s="45">
        <v>10000</v>
      </c>
      <c r="M72" s="45">
        <v>24</v>
      </c>
      <c r="N72" t="s">
        <v>20</v>
      </c>
      <c r="O72" t="s">
        <v>26</v>
      </c>
      <c r="P72" t="s">
        <v>344</v>
      </c>
      <c r="Q72" t="s">
        <v>773</v>
      </c>
      <c r="R72" t="s">
        <v>63</v>
      </c>
      <c r="S72" s="23">
        <v>1</v>
      </c>
      <c r="T72" s="23">
        <v>0</v>
      </c>
      <c r="U72" s="23">
        <v>0</v>
      </c>
      <c r="V72" s="23">
        <v>0</v>
      </c>
      <c r="W72" s="23">
        <v>0</v>
      </c>
      <c r="X72" s="23">
        <v>1</v>
      </c>
      <c r="Y72" s="23">
        <v>1</v>
      </c>
      <c r="Z72" s="23">
        <v>0</v>
      </c>
      <c r="AA72" s="23">
        <v>1</v>
      </c>
      <c r="AB72" s="23">
        <v>0</v>
      </c>
      <c r="AC72" s="23">
        <v>0</v>
      </c>
      <c r="AD72" s="23">
        <v>0</v>
      </c>
      <c r="AE72" s="23">
        <v>1</v>
      </c>
      <c r="AF72" s="23">
        <v>0</v>
      </c>
      <c r="AG72" s="23">
        <v>0</v>
      </c>
      <c r="AH72" s="23">
        <v>1</v>
      </c>
      <c r="AI72" s="23" t="s">
        <v>923</v>
      </c>
      <c r="AJ72" s="23">
        <v>0</v>
      </c>
      <c r="AK72" s="23" t="s">
        <v>923</v>
      </c>
      <c r="AL72" s="23">
        <v>0</v>
      </c>
      <c r="AM72" s="23">
        <v>0</v>
      </c>
      <c r="AN72" s="23">
        <v>0</v>
      </c>
      <c r="AO72" s="23" t="s">
        <v>908</v>
      </c>
      <c r="AP72" s="23">
        <v>0</v>
      </c>
      <c r="AQ72" s="23">
        <v>0</v>
      </c>
      <c r="AR72" s="23">
        <v>0</v>
      </c>
      <c r="AS72" s="23">
        <v>0</v>
      </c>
      <c r="AT72" s="23">
        <v>0</v>
      </c>
      <c r="AU72" s="23">
        <v>0</v>
      </c>
      <c r="AV72" s="23">
        <v>0</v>
      </c>
      <c r="AW72" s="23">
        <v>0</v>
      </c>
      <c r="AX72" s="23">
        <v>0</v>
      </c>
      <c r="AY72" s="23">
        <v>0</v>
      </c>
      <c r="AZ72" s="23">
        <v>0</v>
      </c>
      <c r="BA72" s="23">
        <v>0</v>
      </c>
      <c r="BB72" s="23">
        <v>0</v>
      </c>
      <c r="BC72" s="23">
        <v>0</v>
      </c>
      <c r="BD72" s="23">
        <v>0</v>
      </c>
      <c r="BE72" s="23">
        <v>0</v>
      </c>
      <c r="BF72" s="23">
        <v>0</v>
      </c>
      <c r="BG72" s="23">
        <v>0</v>
      </c>
      <c r="BH72" s="23">
        <v>0</v>
      </c>
      <c r="BI72" s="23">
        <v>0</v>
      </c>
      <c r="BJ72" s="23">
        <v>0</v>
      </c>
      <c r="BK72" t="s">
        <v>1087</v>
      </c>
    </row>
    <row r="73" spans="1:63">
      <c r="A73" s="23">
        <v>3642</v>
      </c>
      <c r="B73" t="s">
        <v>501</v>
      </c>
      <c r="C73" t="s">
        <v>44</v>
      </c>
      <c r="D73" s="48">
        <v>33604</v>
      </c>
      <c r="E73" t="s">
        <v>57</v>
      </c>
      <c r="F73" t="s">
        <v>500</v>
      </c>
      <c r="G73" t="s">
        <v>189</v>
      </c>
      <c r="H73" s="45">
        <v>41260</v>
      </c>
      <c r="I73">
        <v>41250</v>
      </c>
      <c r="J73">
        <v>41500</v>
      </c>
      <c r="K73" s="45">
        <v>2E-3</v>
      </c>
      <c r="L73" s="45">
        <v>3000</v>
      </c>
      <c r="M73" s="45">
        <v>0.17</v>
      </c>
      <c r="N73" t="s">
        <v>20</v>
      </c>
      <c r="O73" t="s">
        <v>39</v>
      </c>
      <c r="P73" t="s">
        <v>431</v>
      </c>
      <c r="Q73" t="s">
        <v>724</v>
      </c>
      <c r="R73" t="s">
        <v>4</v>
      </c>
      <c r="S73" s="23">
        <v>0</v>
      </c>
      <c r="T73" s="23">
        <v>1</v>
      </c>
      <c r="U73" s="23">
        <v>0</v>
      </c>
      <c r="V73" s="23">
        <v>0</v>
      </c>
      <c r="W73" s="23">
        <v>0</v>
      </c>
      <c r="X73" s="23">
        <v>0</v>
      </c>
      <c r="Y73" s="23">
        <v>0</v>
      </c>
      <c r="Z73" s="23">
        <v>0</v>
      </c>
      <c r="AA73" s="23">
        <v>0</v>
      </c>
      <c r="AB73" s="23">
        <v>0</v>
      </c>
      <c r="AC73" s="23">
        <v>0</v>
      </c>
      <c r="AD73" s="23">
        <v>0</v>
      </c>
      <c r="AE73" s="23">
        <v>0</v>
      </c>
      <c r="AF73" s="23">
        <v>0</v>
      </c>
      <c r="AG73" s="23">
        <v>1</v>
      </c>
      <c r="AH73" s="23">
        <v>1</v>
      </c>
      <c r="AI73" s="23" t="s">
        <v>918</v>
      </c>
      <c r="AJ73" s="23">
        <v>0</v>
      </c>
      <c r="AK73" s="23">
        <v>0</v>
      </c>
      <c r="AL73" s="23">
        <v>0</v>
      </c>
      <c r="AM73" s="23">
        <v>0</v>
      </c>
      <c r="AN73" s="23">
        <v>0</v>
      </c>
      <c r="AO73" s="23">
        <v>0</v>
      </c>
      <c r="AP73" s="23">
        <v>0</v>
      </c>
      <c r="AQ73" s="23">
        <v>0</v>
      </c>
      <c r="AR73" s="23">
        <v>0</v>
      </c>
      <c r="AS73" s="23">
        <v>0</v>
      </c>
      <c r="AT73" s="23">
        <v>0</v>
      </c>
      <c r="AU73" s="23">
        <v>0</v>
      </c>
      <c r="AV73" s="23">
        <v>0</v>
      </c>
      <c r="AW73" s="23">
        <v>0</v>
      </c>
      <c r="AX73" s="23">
        <v>0</v>
      </c>
      <c r="AY73" s="23">
        <v>0</v>
      </c>
      <c r="AZ73" s="23">
        <v>0</v>
      </c>
      <c r="BA73" s="23">
        <v>0</v>
      </c>
      <c r="BB73" s="23">
        <v>0</v>
      </c>
      <c r="BC73" s="23">
        <v>0</v>
      </c>
      <c r="BD73" s="23">
        <v>0</v>
      </c>
      <c r="BE73" s="23">
        <v>0</v>
      </c>
      <c r="BF73" s="23">
        <v>0</v>
      </c>
      <c r="BG73" s="23">
        <v>0</v>
      </c>
      <c r="BH73" s="23">
        <v>0</v>
      </c>
      <c r="BI73" s="23">
        <v>0</v>
      </c>
      <c r="BJ73" s="23">
        <v>0</v>
      </c>
      <c r="BK73" t="s">
        <v>1089</v>
      </c>
    </row>
    <row r="74" spans="1:63">
      <c r="A74" s="23">
        <v>1144</v>
      </c>
      <c r="B74" t="s">
        <v>43</v>
      </c>
      <c r="C74" t="s">
        <v>44</v>
      </c>
      <c r="D74" s="48">
        <v>36841</v>
      </c>
      <c r="E74" t="s">
        <v>45</v>
      </c>
      <c r="F74" t="s">
        <v>447</v>
      </c>
      <c r="G74" t="s">
        <v>189</v>
      </c>
      <c r="H74" s="45">
        <v>41277</v>
      </c>
      <c r="I74">
        <v>41320</v>
      </c>
      <c r="J74">
        <v>51835</v>
      </c>
      <c r="L74" s="45" t="s">
        <v>1043</v>
      </c>
      <c r="M74" s="45" t="s">
        <v>354</v>
      </c>
      <c r="N74" t="s">
        <v>20</v>
      </c>
      <c r="O74" t="s">
        <v>39</v>
      </c>
      <c r="P74" t="s">
        <v>769</v>
      </c>
      <c r="Q74" t="s">
        <v>724</v>
      </c>
      <c r="R74" t="s">
        <v>4</v>
      </c>
      <c r="S74" s="23">
        <v>1</v>
      </c>
      <c r="T74" s="23">
        <v>0</v>
      </c>
      <c r="U74" s="23">
        <v>0</v>
      </c>
      <c r="V74" s="23">
        <v>0</v>
      </c>
      <c r="W74" s="23">
        <v>0</v>
      </c>
      <c r="X74" s="23">
        <v>0</v>
      </c>
      <c r="Y74" s="23">
        <v>0</v>
      </c>
      <c r="Z74" s="23">
        <v>0</v>
      </c>
      <c r="AA74" s="23">
        <v>1</v>
      </c>
      <c r="AB74" s="23">
        <v>0</v>
      </c>
      <c r="AC74" s="23">
        <v>0</v>
      </c>
      <c r="AD74" s="23">
        <v>0</v>
      </c>
      <c r="AE74" s="23">
        <v>1</v>
      </c>
      <c r="AF74" s="23">
        <v>0</v>
      </c>
      <c r="AG74" s="23">
        <v>0</v>
      </c>
      <c r="AH74" s="23">
        <v>1</v>
      </c>
      <c r="AI74" s="23" t="s">
        <v>918</v>
      </c>
      <c r="AJ74" s="23">
        <v>0</v>
      </c>
      <c r="AK74" s="23">
        <v>0</v>
      </c>
      <c r="AL74" s="23">
        <v>0</v>
      </c>
      <c r="AM74" s="23">
        <v>0</v>
      </c>
      <c r="AN74" s="23">
        <v>0</v>
      </c>
      <c r="AO74" s="23" t="s">
        <v>908</v>
      </c>
      <c r="AP74" s="23">
        <v>0</v>
      </c>
      <c r="AQ74" s="23">
        <v>0</v>
      </c>
      <c r="AR74" s="23">
        <v>0</v>
      </c>
      <c r="AS74" s="23">
        <v>0</v>
      </c>
      <c r="AT74" s="23">
        <v>0</v>
      </c>
      <c r="AU74" s="23">
        <v>0</v>
      </c>
      <c r="AV74" s="23">
        <v>0</v>
      </c>
      <c r="AW74" s="23">
        <v>0</v>
      </c>
      <c r="AX74" s="23">
        <v>0</v>
      </c>
      <c r="AY74" s="23">
        <v>0</v>
      </c>
      <c r="AZ74" s="23">
        <v>0</v>
      </c>
      <c r="BA74" s="23">
        <v>0</v>
      </c>
      <c r="BB74" s="23">
        <v>0</v>
      </c>
      <c r="BC74" s="23">
        <v>0</v>
      </c>
      <c r="BD74" s="23">
        <v>0</v>
      </c>
      <c r="BE74" s="23">
        <v>0</v>
      </c>
      <c r="BF74" s="23">
        <v>0</v>
      </c>
      <c r="BG74" s="23">
        <v>0</v>
      </c>
      <c r="BH74" s="23">
        <v>0</v>
      </c>
      <c r="BI74" s="23">
        <v>0</v>
      </c>
      <c r="BJ74" s="23">
        <v>0</v>
      </c>
      <c r="BK74" t="s">
        <v>355</v>
      </c>
    </row>
    <row r="75" spans="1:63">
      <c r="A75" s="23">
        <v>3937</v>
      </c>
      <c r="B75" t="s">
        <v>723</v>
      </c>
      <c r="C75" t="s">
        <v>44</v>
      </c>
      <c r="D75" s="48">
        <v>34091</v>
      </c>
      <c r="E75" t="s">
        <v>57</v>
      </c>
      <c r="F75" t="s">
        <v>500</v>
      </c>
      <c r="G75" t="s">
        <v>189</v>
      </c>
      <c r="H75" s="45">
        <v>41320</v>
      </c>
      <c r="L75" s="45">
        <v>1000</v>
      </c>
      <c r="M75" s="45" t="s">
        <v>725</v>
      </c>
      <c r="N75" t="s">
        <v>20</v>
      </c>
      <c r="O75" t="s">
        <v>39</v>
      </c>
      <c r="P75" t="s">
        <v>431</v>
      </c>
      <c r="Q75" t="s">
        <v>724</v>
      </c>
      <c r="R75" t="s">
        <v>4</v>
      </c>
      <c r="S75" s="23">
        <v>0</v>
      </c>
      <c r="T75" s="23">
        <v>1</v>
      </c>
      <c r="U75" s="23">
        <v>0</v>
      </c>
      <c r="V75" s="23">
        <v>0</v>
      </c>
      <c r="W75" s="23">
        <v>0</v>
      </c>
      <c r="X75" s="23">
        <v>0</v>
      </c>
      <c r="Y75" s="23">
        <v>0</v>
      </c>
      <c r="Z75" s="23">
        <v>0</v>
      </c>
      <c r="AA75" s="23">
        <v>0</v>
      </c>
      <c r="AB75" s="23">
        <v>0</v>
      </c>
      <c r="AC75" s="23">
        <v>0</v>
      </c>
      <c r="AD75" s="23">
        <v>0</v>
      </c>
      <c r="AE75" s="23">
        <v>0</v>
      </c>
      <c r="AF75" s="23">
        <v>0</v>
      </c>
      <c r="AG75" s="23">
        <v>1</v>
      </c>
      <c r="AH75" s="23">
        <v>1</v>
      </c>
      <c r="AI75" s="23" t="s">
        <v>918</v>
      </c>
      <c r="AJ75" s="23">
        <v>0</v>
      </c>
      <c r="AK75" s="23" t="s">
        <v>908</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t="s">
        <v>1115</v>
      </c>
    </row>
    <row r="76" spans="1:63">
      <c r="A76" s="23">
        <v>3959</v>
      </c>
      <c r="B76" t="s">
        <v>767</v>
      </c>
      <c r="C76" t="s">
        <v>44</v>
      </c>
      <c r="D76" s="48">
        <v>33604</v>
      </c>
      <c r="E76" t="s">
        <v>57</v>
      </c>
      <c r="F76" t="s">
        <v>768</v>
      </c>
      <c r="G76" t="s">
        <v>189</v>
      </c>
      <c r="H76" s="45">
        <v>41320</v>
      </c>
      <c r="I76">
        <v>41250</v>
      </c>
      <c r="J76">
        <v>41500</v>
      </c>
      <c r="L76" s="45">
        <v>10</v>
      </c>
      <c r="M76" s="45">
        <v>0.5</v>
      </c>
      <c r="N76" t="s">
        <v>20</v>
      </c>
      <c r="O76" t="s">
        <v>39</v>
      </c>
      <c r="P76" t="s">
        <v>431</v>
      </c>
      <c r="Q76" t="s">
        <v>724</v>
      </c>
      <c r="R76" t="s">
        <v>4</v>
      </c>
      <c r="S76" s="23">
        <v>0</v>
      </c>
      <c r="T76" s="23">
        <v>1</v>
      </c>
      <c r="U76" s="23">
        <v>0</v>
      </c>
      <c r="V76" s="23">
        <v>0</v>
      </c>
      <c r="W76" s="23">
        <v>0</v>
      </c>
      <c r="X76" s="23">
        <v>0</v>
      </c>
      <c r="Y76" s="23">
        <v>0</v>
      </c>
      <c r="Z76" s="23">
        <v>0</v>
      </c>
      <c r="AA76" s="23">
        <v>0</v>
      </c>
      <c r="AB76" s="23">
        <v>0</v>
      </c>
      <c r="AC76" s="23">
        <v>0</v>
      </c>
      <c r="AD76" s="23">
        <v>0</v>
      </c>
      <c r="AE76" s="23">
        <v>0</v>
      </c>
      <c r="AF76" s="23">
        <v>0</v>
      </c>
      <c r="AG76" s="23">
        <v>1</v>
      </c>
      <c r="AH76" s="23">
        <v>1</v>
      </c>
      <c r="AI76" s="23" t="s">
        <v>918</v>
      </c>
      <c r="AJ76" s="23">
        <v>0</v>
      </c>
      <c r="AK76" s="23">
        <v>0</v>
      </c>
      <c r="AL76" s="23">
        <v>0</v>
      </c>
      <c r="AM76" s="23">
        <v>0</v>
      </c>
      <c r="AN76" s="23">
        <v>0</v>
      </c>
      <c r="AO76" s="23">
        <v>0</v>
      </c>
      <c r="AP76" s="23">
        <v>0</v>
      </c>
      <c r="AQ76" s="23">
        <v>0</v>
      </c>
      <c r="AR76" s="23">
        <v>0</v>
      </c>
      <c r="AS76" s="23">
        <v>0</v>
      </c>
      <c r="AT76" s="23">
        <v>0</v>
      </c>
      <c r="AU76" s="23">
        <v>0</v>
      </c>
      <c r="AV76" s="23">
        <v>0</v>
      </c>
      <c r="AW76" s="23">
        <v>0</v>
      </c>
      <c r="AX76" s="23">
        <v>0</v>
      </c>
      <c r="AY76" s="23">
        <v>0</v>
      </c>
      <c r="AZ76" s="23">
        <v>0</v>
      </c>
      <c r="BA76" s="23">
        <v>0</v>
      </c>
      <c r="BB76" s="23">
        <v>0</v>
      </c>
      <c r="BC76" s="23">
        <v>0</v>
      </c>
      <c r="BD76" s="23">
        <v>0</v>
      </c>
      <c r="BE76" s="23">
        <v>0</v>
      </c>
      <c r="BF76" s="23">
        <v>0</v>
      </c>
      <c r="BG76" s="23">
        <v>0</v>
      </c>
      <c r="BH76" s="23">
        <v>0</v>
      </c>
      <c r="BI76" s="23">
        <v>0</v>
      </c>
      <c r="BJ76" s="23">
        <v>0</v>
      </c>
      <c r="BK76" t="s">
        <v>850</v>
      </c>
    </row>
    <row r="77" spans="1:63">
      <c r="A77" s="23">
        <v>3059</v>
      </c>
      <c r="B77" t="s">
        <v>276</v>
      </c>
      <c r="C77" t="s">
        <v>44</v>
      </c>
      <c r="D77" s="48">
        <v>33970</v>
      </c>
      <c r="E77" t="s">
        <v>57</v>
      </c>
      <c r="F77" t="s">
        <v>448</v>
      </c>
      <c r="G77" t="s">
        <v>189</v>
      </c>
      <c r="H77" s="45">
        <v>41324</v>
      </c>
      <c r="I77">
        <v>41280</v>
      </c>
      <c r="J77">
        <v>41370</v>
      </c>
      <c r="L77" s="45" t="s">
        <v>1082</v>
      </c>
      <c r="M77" s="45">
        <v>0.16666666666666671</v>
      </c>
      <c r="N77" t="s">
        <v>20</v>
      </c>
      <c r="O77" t="s">
        <v>39</v>
      </c>
      <c r="P77" t="s">
        <v>431</v>
      </c>
      <c r="Q77" t="s">
        <v>724</v>
      </c>
      <c r="R77" t="s">
        <v>4</v>
      </c>
      <c r="S77" s="23">
        <v>0</v>
      </c>
      <c r="T77" s="23">
        <v>1</v>
      </c>
      <c r="U77" s="23">
        <v>0</v>
      </c>
      <c r="V77" s="23">
        <v>0</v>
      </c>
      <c r="W77" s="23">
        <v>0</v>
      </c>
      <c r="X77" s="23">
        <v>0</v>
      </c>
      <c r="Y77" s="23">
        <v>0</v>
      </c>
      <c r="Z77" s="23">
        <v>0</v>
      </c>
      <c r="AA77" s="23">
        <v>0</v>
      </c>
      <c r="AB77" s="23">
        <v>0</v>
      </c>
      <c r="AC77" s="23">
        <v>0</v>
      </c>
      <c r="AD77" s="23">
        <v>0</v>
      </c>
      <c r="AE77" s="23">
        <v>0</v>
      </c>
      <c r="AF77" s="23">
        <v>0</v>
      </c>
      <c r="AG77" s="23">
        <v>1</v>
      </c>
      <c r="AH77" s="23">
        <v>1</v>
      </c>
      <c r="AI77" s="23" t="s">
        <v>918</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t="s">
        <v>478</v>
      </c>
    </row>
    <row r="78" spans="1:63">
      <c r="A78" s="23">
        <v>3952</v>
      </c>
      <c r="B78" t="s">
        <v>751</v>
      </c>
      <c r="C78" t="s">
        <v>215</v>
      </c>
      <c r="D78" s="48">
        <v>35452</v>
      </c>
      <c r="E78" t="s">
        <v>66</v>
      </c>
      <c r="F78" t="s">
        <v>500</v>
      </c>
      <c r="G78" t="s">
        <v>189</v>
      </c>
      <c r="H78" s="45">
        <v>41340</v>
      </c>
      <c r="L78" s="45" t="s">
        <v>752</v>
      </c>
      <c r="M78" s="45">
        <v>0.42</v>
      </c>
      <c r="N78" t="s">
        <v>20</v>
      </c>
      <c r="O78" t="s">
        <v>26</v>
      </c>
      <c r="P78" t="s">
        <v>581</v>
      </c>
      <c r="Q78" t="s">
        <v>748</v>
      </c>
      <c r="R78" t="s">
        <v>4</v>
      </c>
      <c r="S78" s="23">
        <v>1</v>
      </c>
      <c r="T78" s="23">
        <v>0</v>
      </c>
      <c r="U78" s="23">
        <v>0</v>
      </c>
      <c r="V78" s="23">
        <v>0</v>
      </c>
      <c r="W78" s="23">
        <v>0</v>
      </c>
      <c r="X78" s="23">
        <v>0</v>
      </c>
      <c r="Y78" s="23">
        <v>0</v>
      </c>
      <c r="Z78" s="23">
        <v>1</v>
      </c>
      <c r="AA78" s="23">
        <v>1</v>
      </c>
      <c r="AB78" s="23">
        <v>0</v>
      </c>
      <c r="AC78" s="23">
        <v>0</v>
      </c>
      <c r="AD78" s="23">
        <v>0</v>
      </c>
      <c r="AE78" s="23">
        <v>0</v>
      </c>
      <c r="AF78" s="23">
        <v>0</v>
      </c>
      <c r="AG78" s="23">
        <v>0</v>
      </c>
      <c r="AH78" s="23">
        <v>1</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t="s">
        <v>908</v>
      </c>
      <c r="BA78" s="23">
        <v>0</v>
      </c>
      <c r="BB78" s="23">
        <v>0</v>
      </c>
      <c r="BC78" s="23">
        <v>0</v>
      </c>
      <c r="BD78" s="23" t="s">
        <v>908</v>
      </c>
      <c r="BE78" s="23">
        <v>0</v>
      </c>
      <c r="BF78" s="23">
        <v>0</v>
      </c>
      <c r="BG78" s="23">
        <v>0</v>
      </c>
      <c r="BH78" s="23">
        <v>0</v>
      </c>
      <c r="BI78" s="23">
        <v>0</v>
      </c>
      <c r="BJ78" s="23">
        <v>0</v>
      </c>
      <c r="BK78" t="s">
        <v>1121</v>
      </c>
    </row>
    <row r="79" spans="1:63">
      <c r="A79" s="23">
        <v>3903</v>
      </c>
      <c r="B79" t="s">
        <v>327</v>
      </c>
      <c r="C79" t="s">
        <v>44</v>
      </c>
      <c r="D79" s="48">
        <v>34455</v>
      </c>
      <c r="E79" t="s">
        <v>57</v>
      </c>
      <c r="F79" t="s">
        <v>510</v>
      </c>
      <c r="G79" t="s">
        <v>189</v>
      </c>
      <c r="H79" s="45">
        <v>41610</v>
      </c>
      <c r="I79">
        <v>41560</v>
      </c>
      <c r="J79">
        <v>41670</v>
      </c>
      <c r="K79" s="45">
        <v>5</v>
      </c>
      <c r="L79" s="45">
        <v>10000</v>
      </c>
      <c r="M79" s="45">
        <v>0.17</v>
      </c>
      <c r="N79" t="s">
        <v>20</v>
      </c>
      <c r="O79" t="s">
        <v>39</v>
      </c>
      <c r="P79" t="s">
        <v>553</v>
      </c>
      <c r="Q79" t="s">
        <v>507</v>
      </c>
      <c r="R79" t="s">
        <v>4</v>
      </c>
      <c r="S79" s="23">
        <v>1</v>
      </c>
      <c r="T79" s="23">
        <v>0</v>
      </c>
      <c r="U79" s="23">
        <v>0</v>
      </c>
      <c r="V79" s="23">
        <v>0</v>
      </c>
      <c r="W79" s="23">
        <v>0</v>
      </c>
      <c r="X79" s="23">
        <v>0</v>
      </c>
      <c r="Y79" s="23">
        <v>0</v>
      </c>
      <c r="Z79" s="23">
        <v>0</v>
      </c>
      <c r="AA79" s="23">
        <v>0</v>
      </c>
      <c r="AB79" s="23">
        <v>0</v>
      </c>
      <c r="AC79" s="23">
        <v>0</v>
      </c>
      <c r="AD79" s="23">
        <v>0</v>
      </c>
      <c r="AE79" s="23">
        <v>0</v>
      </c>
      <c r="AF79" s="23">
        <v>0</v>
      </c>
      <c r="AG79" s="23">
        <v>1</v>
      </c>
      <c r="AH79" s="23">
        <v>1</v>
      </c>
      <c r="AI79" s="23" t="s">
        <v>918</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t="s">
        <v>508</v>
      </c>
    </row>
    <row r="80" spans="1:63">
      <c r="A80" s="23">
        <v>4144</v>
      </c>
      <c r="B80" t="s">
        <v>986</v>
      </c>
      <c r="C80" t="s">
        <v>678</v>
      </c>
      <c r="D80" s="48">
        <v>33756</v>
      </c>
      <c r="E80" t="s">
        <v>19</v>
      </c>
      <c r="F80" t="s">
        <v>987</v>
      </c>
      <c r="G80" t="s">
        <v>189</v>
      </c>
      <c r="H80" s="45">
        <v>41696</v>
      </c>
      <c r="I80">
        <v>41685</v>
      </c>
      <c r="J80">
        <v>41705</v>
      </c>
      <c r="K80" s="45">
        <v>0.04</v>
      </c>
      <c r="L80" s="45">
        <v>10</v>
      </c>
      <c r="M80" s="45" t="s">
        <v>830</v>
      </c>
      <c r="N80" t="s">
        <v>20</v>
      </c>
      <c r="O80" t="s">
        <v>121</v>
      </c>
      <c r="P80" t="s">
        <v>543</v>
      </c>
      <c r="Q80" t="s">
        <v>988</v>
      </c>
      <c r="R80" t="s">
        <v>4</v>
      </c>
      <c r="S80" s="23">
        <v>0</v>
      </c>
      <c r="T80" s="23">
        <v>1</v>
      </c>
      <c r="U80" s="23">
        <v>0</v>
      </c>
      <c r="V80" s="23">
        <v>0</v>
      </c>
      <c r="W80" s="23">
        <v>0</v>
      </c>
      <c r="X80" s="23">
        <v>0</v>
      </c>
      <c r="Y80" s="23">
        <v>0</v>
      </c>
      <c r="Z80" s="23">
        <v>0</v>
      </c>
      <c r="AA80" s="23">
        <v>0</v>
      </c>
      <c r="AB80" s="23">
        <v>0</v>
      </c>
      <c r="AC80" s="23">
        <v>0</v>
      </c>
      <c r="AD80" s="23">
        <v>0</v>
      </c>
      <c r="AE80" s="23">
        <v>0</v>
      </c>
      <c r="AF80" s="23">
        <v>0</v>
      </c>
      <c r="AG80" s="23">
        <v>1</v>
      </c>
      <c r="AH80" s="23">
        <v>1</v>
      </c>
      <c r="AI80" s="23">
        <v>0</v>
      </c>
      <c r="AJ80" s="23">
        <v>0</v>
      </c>
      <c r="AK80" s="23">
        <v>0</v>
      </c>
      <c r="AL80" s="23" t="s">
        <v>908</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t="s">
        <v>989</v>
      </c>
    </row>
    <row r="81" spans="1:63">
      <c r="A81" s="23">
        <v>4148</v>
      </c>
      <c r="B81" t="s">
        <v>990</v>
      </c>
      <c r="C81" t="s">
        <v>678</v>
      </c>
      <c r="D81" s="48">
        <v>33939</v>
      </c>
      <c r="E81" t="s">
        <v>19</v>
      </c>
      <c r="F81" t="s">
        <v>991</v>
      </c>
      <c r="G81" t="s">
        <v>189</v>
      </c>
      <c r="H81" s="45">
        <v>41700</v>
      </c>
      <c r="K81" s="45">
        <v>0.04</v>
      </c>
      <c r="L81" s="45">
        <v>10</v>
      </c>
      <c r="M81" s="45" t="s">
        <v>830</v>
      </c>
      <c r="N81" t="s">
        <v>20</v>
      </c>
      <c r="O81" t="s">
        <v>121</v>
      </c>
      <c r="P81" t="s">
        <v>543</v>
      </c>
      <c r="Q81" t="s">
        <v>988</v>
      </c>
      <c r="R81" t="s">
        <v>4</v>
      </c>
      <c r="S81" s="23">
        <v>0</v>
      </c>
      <c r="T81" s="23">
        <v>1</v>
      </c>
      <c r="U81" s="23">
        <v>0</v>
      </c>
      <c r="V81" s="23">
        <v>0</v>
      </c>
      <c r="W81" s="23">
        <v>0</v>
      </c>
      <c r="X81" s="23">
        <v>0</v>
      </c>
      <c r="Y81" s="23">
        <v>0</v>
      </c>
      <c r="Z81" s="23">
        <v>0</v>
      </c>
      <c r="AA81" s="23">
        <v>1</v>
      </c>
      <c r="AB81" s="23">
        <v>0</v>
      </c>
      <c r="AC81" s="23">
        <v>0</v>
      </c>
      <c r="AD81" s="23">
        <v>0</v>
      </c>
      <c r="AE81" s="23">
        <v>1</v>
      </c>
      <c r="AF81" s="23">
        <v>0</v>
      </c>
      <c r="AG81" s="23">
        <v>0</v>
      </c>
      <c r="AH81" s="23">
        <v>1</v>
      </c>
      <c r="AI81" s="23">
        <v>0</v>
      </c>
      <c r="AJ81" s="23">
        <v>0</v>
      </c>
      <c r="AK81" s="23">
        <v>0</v>
      </c>
      <c r="AL81" s="23" t="s">
        <v>908</v>
      </c>
      <c r="AM81" s="23">
        <v>0</v>
      </c>
      <c r="AN81" s="23">
        <v>0</v>
      </c>
      <c r="AO81" s="23">
        <v>0</v>
      </c>
      <c r="AP81" s="23">
        <v>0</v>
      </c>
      <c r="AQ81" s="23">
        <v>0</v>
      </c>
      <c r="AR81" s="23">
        <v>0</v>
      </c>
      <c r="AS81" s="23">
        <v>0</v>
      </c>
      <c r="AT81" s="23">
        <v>0</v>
      </c>
      <c r="AU81" s="23">
        <v>0</v>
      </c>
      <c r="AV81" s="23">
        <v>0</v>
      </c>
      <c r="AW81" s="23">
        <v>0</v>
      </c>
      <c r="AX81" s="23">
        <v>0</v>
      </c>
      <c r="AY81" s="23">
        <v>0</v>
      </c>
      <c r="AZ81" s="23">
        <v>0</v>
      </c>
      <c r="BA81" s="23">
        <v>0</v>
      </c>
      <c r="BB81" s="23">
        <v>0</v>
      </c>
      <c r="BC81" s="23">
        <v>0</v>
      </c>
      <c r="BD81" s="23">
        <v>0</v>
      </c>
      <c r="BE81" s="23">
        <v>0</v>
      </c>
      <c r="BF81" s="23">
        <v>0</v>
      </c>
      <c r="BG81" s="23">
        <v>0</v>
      </c>
      <c r="BH81" s="23">
        <v>0</v>
      </c>
      <c r="BI81" s="23">
        <v>0</v>
      </c>
      <c r="BJ81" s="23">
        <v>0</v>
      </c>
      <c r="BK81" t="s">
        <v>992</v>
      </c>
    </row>
    <row r="82" spans="1:63">
      <c r="A82" s="23">
        <v>4149</v>
      </c>
      <c r="B82" t="s">
        <v>993</v>
      </c>
      <c r="C82" t="s">
        <v>678</v>
      </c>
      <c r="D82" s="48">
        <v>32752</v>
      </c>
      <c r="E82" t="s">
        <v>19</v>
      </c>
      <c r="F82" t="s">
        <v>994</v>
      </c>
      <c r="G82" t="s">
        <v>189</v>
      </c>
      <c r="H82" s="45">
        <v>41782</v>
      </c>
      <c r="I82">
        <v>41776</v>
      </c>
      <c r="J82">
        <v>41788</v>
      </c>
      <c r="L82" s="45">
        <v>10000</v>
      </c>
      <c r="M82" s="45" t="s">
        <v>830</v>
      </c>
      <c r="N82" t="s">
        <v>20</v>
      </c>
      <c r="O82" t="s">
        <v>39</v>
      </c>
      <c r="P82" t="s">
        <v>543</v>
      </c>
      <c r="Q82" t="s">
        <v>988</v>
      </c>
      <c r="R82" t="s">
        <v>4</v>
      </c>
      <c r="S82" s="23">
        <v>0</v>
      </c>
      <c r="T82" s="23">
        <v>1</v>
      </c>
      <c r="U82" s="23">
        <v>0</v>
      </c>
      <c r="V82" s="23">
        <v>0</v>
      </c>
      <c r="W82" s="23">
        <v>0</v>
      </c>
      <c r="X82" s="23">
        <v>0</v>
      </c>
      <c r="Y82" s="23">
        <v>0</v>
      </c>
      <c r="Z82" s="23">
        <v>0</v>
      </c>
      <c r="AA82" s="23">
        <v>0</v>
      </c>
      <c r="AB82" s="23">
        <v>0</v>
      </c>
      <c r="AC82" s="23">
        <v>0</v>
      </c>
      <c r="AD82" s="23">
        <v>0</v>
      </c>
      <c r="AE82" s="23">
        <v>1</v>
      </c>
      <c r="AF82" s="23">
        <v>0</v>
      </c>
      <c r="AG82" s="23">
        <v>0</v>
      </c>
      <c r="AH82" s="23">
        <v>1</v>
      </c>
      <c r="AI82" s="23">
        <v>0</v>
      </c>
      <c r="AJ82" s="23">
        <v>0</v>
      </c>
      <c r="AK82" s="23">
        <v>0</v>
      </c>
      <c r="AL82" s="23" t="s">
        <v>908</v>
      </c>
      <c r="AM82" s="23">
        <v>0</v>
      </c>
      <c r="AN82" s="23">
        <v>0</v>
      </c>
      <c r="AO82" s="23">
        <v>0</v>
      </c>
      <c r="AP82" s="23">
        <v>0</v>
      </c>
      <c r="AQ82" s="23">
        <v>0</v>
      </c>
      <c r="AR82" s="23">
        <v>0</v>
      </c>
      <c r="AS82" s="23">
        <v>0</v>
      </c>
      <c r="AT82" s="23">
        <v>0</v>
      </c>
      <c r="AU82" s="23">
        <v>0</v>
      </c>
      <c r="AV82" s="23">
        <v>0</v>
      </c>
      <c r="AW82" s="23">
        <v>0</v>
      </c>
      <c r="AX82" s="23">
        <v>0</v>
      </c>
      <c r="AY82" s="23">
        <v>0</v>
      </c>
      <c r="AZ82" s="23">
        <v>0</v>
      </c>
      <c r="BA82" s="23">
        <v>0</v>
      </c>
      <c r="BB82" s="23">
        <v>0</v>
      </c>
      <c r="BC82" s="23">
        <v>0</v>
      </c>
      <c r="BD82" s="23">
        <v>0</v>
      </c>
      <c r="BE82" s="23">
        <v>0</v>
      </c>
      <c r="BF82" s="23">
        <v>0</v>
      </c>
      <c r="BG82" s="23">
        <v>0</v>
      </c>
      <c r="BH82" s="23">
        <v>0</v>
      </c>
      <c r="BI82" s="23">
        <v>0</v>
      </c>
      <c r="BJ82" s="23">
        <v>0</v>
      </c>
      <c r="BK82" t="s">
        <v>995</v>
      </c>
    </row>
    <row r="83" spans="1:63">
      <c r="A83" s="23">
        <v>2203</v>
      </c>
      <c r="B83" t="s">
        <v>225</v>
      </c>
      <c r="C83" t="s">
        <v>226</v>
      </c>
      <c r="D83" s="48">
        <v>37551</v>
      </c>
      <c r="E83" t="s">
        <v>57</v>
      </c>
      <c r="F83" t="s">
        <v>387</v>
      </c>
      <c r="G83" t="s">
        <v>189</v>
      </c>
      <c r="H83" s="45">
        <v>41950</v>
      </c>
      <c r="K83" s="45">
        <v>0.45</v>
      </c>
      <c r="L83" s="45">
        <v>195</v>
      </c>
      <c r="M83" s="45">
        <v>0.33333333333333331</v>
      </c>
      <c r="N83" t="s">
        <v>579</v>
      </c>
      <c r="O83" t="s">
        <v>26</v>
      </c>
      <c r="P83" t="s">
        <v>345</v>
      </c>
      <c r="Q83" t="s">
        <v>592</v>
      </c>
      <c r="R83" t="s">
        <v>4</v>
      </c>
      <c r="S83" s="23">
        <v>1</v>
      </c>
      <c r="T83" s="23">
        <v>0</v>
      </c>
      <c r="U83" s="23">
        <v>0</v>
      </c>
      <c r="V83" s="23">
        <v>0</v>
      </c>
      <c r="W83" s="23">
        <v>0</v>
      </c>
      <c r="X83" s="23">
        <v>0</v>
      </c>
      <c r="Y83" s="23">
        <v>0</v>
      </c>
      <c r="Z83" s="23">
        <v>0</v>
      </c>
      <c r="AA83" s="23">
        <v>1</v>
      </c>
      <c r="AB83" s="23">
        <v>0</v>
      </c>
      <c r="AC83" s="23">
        <v>1</v>
      </c>
      <c r="AD83" s="23">
        <v>0</v>
      </c>
      <c r="AE83" s="23">
        <v>0</v>
      </c>
      <c r="AF83" s="23">
        <v>0</v>
      </c>
      <c r="AG83" s="23">
        <v>0</v>
      </c>
      <c r="AH83" s="23">
        <v>1</v>
      </c>
      <c r="AI83" s="23">
        <v>0</v>
      </c>
      <c r="AJ83" s="23">
        <v>0</v>
      </c>
      <c r="AK83" s="23">
        <v>0</v>
      </c>
      <c r="AL83" s="23">
        <v>0</v>
      </c>
      <c r="AM83" s="23">
        <v>0</v>
      </c>
      <c r="AN83" s="23">
        <v>0</v>
      </c>
      <c r="AO83" s="23" t="s">
        <v>908</v>
      </c>
      <c r="AP83" s="23">
        <v>0</v>
      </c>
      <c r="AQ83" s="23">
        <v>0</v>
      </c>
      <c r="AR83" s="23">
        <v>0</v>
      </c>
      <c r="AS83" s="23">
        <v>0</v>
      </c>
      <c r="AT83" s="23">
        <v>0</v>
      </c>
      <c r="AU83" s="23" t="s">
        <v>908</v>
      </c>
      <c r="AV83" s="23">
        <v>0</v>
      </c>
      <c r="AW83" s="23">
        <v>0</v>
      </c>
      <c r="AX83" s="23">
        <v>0</v>
      </c>
      <c r="AY83" s="23">
        <v>0</v>
      </c>
      <c r="AZ83" s="23">
        <v>0</v>
      </c>
      <c r="BA83" s="23" t="s">
        <v>908</v>
      </c>
      <c r="BB83" s="23">
        <v>0</v>
      </c>
      <c r="BC83" s="23">
        <v>0</v>
      </c>
      <c r="BD83" s="23">
        <v>0</v>
      </c>
      <c r="BE83" s="23">
        <v>0</v>
      </c>
      <c r="BF83" s="23">
        <v>0</v>
      </c>
      <c r="BG83" s="23">
        <v>0</v>
      </c>
      <c r="BH83" s="23">
        <v>0</v>
      </c>
      <c r="BI83" s="23">
        <v>0</v>
      </c>
      <c r="BJ83" s="23">
        <v>0</v>
      </c>
      <c r="BK83" t="s">
        <v>1075</v>
      </c>
    </row>
    <row r="84" spans="1:63">
      <c r="A84" s="23">
        <v>3968</v>
      </c>
      <c r="B84" t="s">
        <v>807</v>
      </c>
      <c r="C84" t="s">
        <v>637</v>
      </c>
      <c r="D84" s="48">
        <v>35229</v>
      </c>
      <c r="E84" t="s">
        <v>57</v>
      </c>
      <c r="F84" t="s">
        <v>500</v>
      </c>
      <c r="G84" t="s">
        <v>189</v>
      </c>
      <c r="H84" s="45">
        <v>41950</v>
      </c>
      <c r="I84">
        <v>41750</v>
      </c>
      <c r="J84">
        <v>42150</v>
      </c>
      <c r="L84" s="45" t="s">
        <v>881</v>
      </c>
      <c r="M84" s="45">
        <v>0.67</v>
      </c>
      <c r="N84" t="s">
        <v>20</v>
      </c>
      <c r="O84" t="s">
        <v>26</v>
      </c>
      <c r="P84" t="s">
        <v>345</v>
      </c>
      <c r="Q84" t="s">
        <v>808</v>
      </c>
      <c r="R84" t="s">
        <v>4</v>
      </c>
      <c r="S84" s="23">
        <v>1</v>
      </c>
      <c r="T84" s="23">
        <v>0</v>
      </c>
      <c r="U84" s="23">
        <v>0</v>
      </c>
      <c r="V84" s="23">
        <v>0</v>
      </c>
      <c r="W84" s="23">
        <v>0</v>
      </c>
      <c r="X84" s="23">
        <v>0</v>
      </c>
      <c r="Y84" s="23">
        <v>0</v>
      </c>
      <c r="Z84" s="23">
        <v>0</v>
      </c>
      <c r="AA84" s="23">
        <v>1</v>
      </c>
      <c r="AB84" s="23">
        <v>0</v>
      </c>
      <c r="AC84" s="23">
        <v>1</v>
      </c>
      <c r="AD84" s="23">
        <v>0</v>
      </c>
      <c r="AE84" s="23">
        <v>0</v>
      </c>
      <c r="AF84" s="23">
        <v>0</v>
      </c>
      <c r="AG84" s="23">
        <v>0</v>
      </c>
      <c r="AH84" s="23">
        <v>1</v>
      </c>
      <c r="AI84" s="23">
        <v>0</v>
      </c>
      <c r="AJ84" s="23">
        <v>0</v>
      </c>
      <c r="AK84" s="23">
        <v>0</v>
      </c>
      <c r="AL84" s="23">
        <v>0</v>
      </c>
      <c r="AM84" s="23">
        <v>0</v>
      </c>
      <c r="AN84" s="23">
        <v>0</v>
      </c>
      <c r="AO84" s="23" t="s">
        <v>908</v>
      </c>
      <c r="AP84" s="23">
        <v>0</v>
      </c>
      <c r="AQ84" s="23">
        <v>0</v>
      </c>
      <c r="AR84" s="23">
        <v>0</v>
      </c>
      <c r="AS84" s="23">
        <v>0</v>
      </c>
      <c r="AT84" s="23">
        <v>0</v>
      </c>
      <c r="AU84" s="23">
        <v>0</v>
      </c>
      <c r="AV84" s="23">
        <v>0</v>
      </c>
      <c r="AW84" s="23">
        <v>0</v>
      </c>
      <c r="AX84" s="23">
        <v>0</v>
      </c>
      <c r="AY84" s="23">
        <v>0</v>
      </c>
      <c r="AZ84" s="23">
        <v>0</v>
      </c>
      <c r="BA84" s="23" t="s">
        <v>908</v>
      </c>
      <c r="BB84" s="23">
        <v>0</v>
      </c>
      <c r="BC84" s="23">
        <v>0</v>
      </c>
      <c r="BD84" s="23">
        <v>0</v>
      </c>
      <c r="BE84" s="23">
        <v>0</v>
      </c>
      <c r="BF84" s="23">
        <v>0</v>
      </c>
      <c r="BG84" s="23">
        <v>0</v>
      </c>
      <c r="BH84" s="23">
        <v>0</v>
      </c>
      <c r="BI84" s="23">
        <v>0</v>
      </c>
      <c r="BJ84" s="23">
        <v>0</v>
      </c>
      <c r="BK84" t="s">
        <v>809</v>
      </c>
    </row>
    <row r="85" spans="1:63">
      <c r="A85" s="23">
        <v>3971</v>
      </c>
      <c r="B85" t="s">
        <v>810</v>
      </c>
      <c r="C85" t="s">
        <v>637</v>
      </c>
      <c r="D85" s="48">
        <v>36024</v>
      </c>
      <c r="E85" t="s">
        <v>57</v>
      </c>
      <c r="F85" t="s">
        <v>500</v>
      </c>
      <c r="G85" t="s">
        <v>189</v>
      </c>
      <c r="H85" s="45">
        <v>41950</v>
      </c>
      <c r="I85">
        <v>41750</v>
      </c>
      <c r="J85">
        <v>42150</v>
      </c>
      <c r="L85" s="45">
        <v>500</v>
      </c>
      <c r="M85" s="45">
        <v>0.33</v>
      </c>
      <c r="N85" t="s">
        <v>20</v>
      </c>
      <c r="O85" t="s">
        <v>26</v>
      </c>
      <c r="P85" t="s">
        <v>345</v>
      </c>
      <c r="Q85" t="s">
        <v>808</v>
      </c>
      <c r="R85" t="s">
        <v>4</v>
      </c>
      <c r="S85" s="23">
        <v>1</v>
      </c>
      <c r="T85" s="23">
        <v>0</v>
      </c>
      <c r="U85" s="23">
        <v>0</v>
      </c>
      <c r="V85" s="23">
        <v>0</v>
      </c>
      <c r="W85" s="23">
        <v>0</v>
      </c>
      <c r="X85" s="23">
        <v>0</v>
      </c>
      <c r="Y85" s="23">
        <v>0</v>
      </c>
      <c r="Z85" s="23">
        <v>0</v>
      </c>
      <c r="AA85" s="23">
        <v>1</v>
      </c>
      <c r="AB85" s="23">
        <v>0</v>
      </c>
      <c r="AC85" s="23">
        <v>1</v>
      </c>
      <c r="AD85" s="23">
        <v>0</v>
      </c>
      <c r="AE85" s="23">
        <v>0</v>
      </c>
      <c r="AF85" s="23">
        <v>0</v>
      </c>
      <c r="AG85" s="23">
        <v>0</v>
      </c>
      <c r="AH85" s="23">
        <v>1</v>
      </c>
      <c r="AI85" s="23">
        <v>0</v>
      </c>
      <c r="AJ85" s="23">
        <v>0</v>
      </c>
      <c r="AK85" s="23">
        <v>0</v>
      </c>
      <c r="AL85" s="23">
        <v>0</v>
      </c>
      <c r="AM85" s="23">
        <v>0</v>
      </c>
      <c r="AN85" s="23">
        <v>0</v>
      </c>
      <c r="AO85" s="23" t="s">
        <v>908</v>
      </c>
      <c r="AP85" s="23">
        <v>0</v>
      </c>
      <c r="AQ85" s="23">
        <v>0</v>
      </c>
      <c r="AR85" s="23">
        <v>0</v>
      </c>
      <c r="AS85" s="23">
        <v>0</v>
      </c>
      <c r="AT85" s="23">
        <v>0</v>
      </c>
      <c r="AU85" s="23">
        <v>0</v>
      </c>
      <c r="AV85" s="23">
        <v>0</v>
      </c>
      <c r="AW85" s="23">
        <v>0</v>
      </c>
      <c r="AX85" s="23">
        <v>0</v>
      </c>
      <c r="AY85" s="23">
        <v>0</v>
      </c>
      <c r="AZ85" s="23">
        <v>0</v>
      </c>
      <c r="BA85" s="23" t="s">
        <v>908</v>
      </c>
      <c r="BB85" s="23">
        <v>0</v>
      </c>
      <c r="BC85" s="23">
        <v>0</v>
      </c>
      <c r="BD85" s="23">
        <v>0</v>
      </c>
      <c r="BE85" s="23">
        <v>0</v>
      </c>
      <c r="BF85" s="23">
        <v>0</v>
      </c>
      <c r="BG85" s="23">
        <v>0</v>
      </c>
      <c r="BH85" s="23">
        <v>0</v>
      </c>
      <c r="BI85" s="23">
        <v>0</v>
      </c>
      <c r="BJ85" s="23">
        <v>0</v>
      </c>
      <c r="BK85" t="s">
        <v>939</v>
      </c>
    </row>
    <row r="86" spans="1:63">
      <c r="A86" s="23">
        <v>1406</v>
      </c>
      <c r="B86" t="s">
        <v>55</v>
      </c>
      <c r="C86" t="s">
        <v>56</v>
      </c>
      <c r="D86" s="48">
        <v>37653</v>
      </c>
      <c r="E86" t="s">
        <v>57</v>
      </c>
      <c r="F86" t="s">
        <v>457</v>
      </c>
      <c r="G86" t="s">
        <v>853</v>
      </c>
      <c r="H86" s="45">
        <v>42000</v>
      </c>
      <c r="L86" s="45">
        <v>1500</v>
      </c>
      <c r="M86" s="45">
        <v>0.33333333333333331</v>
      </c>
      <c r="N86" t="s">
        <v>58</v>
      </c>
      <c r="O86" t="s">
        <v>26</v>
      </c>
      <c r="P86" t="s">
        <v>360</v>
      </c>
      <c r="Q86" t="s">
        <v>361</v>
      </c>
      <c r="R86" t="s">
        <v>4</v>
      </c>
      <c r="S86" s="23">
        <v>1</v>
      </c>
      <c r="T86" s="23">
        <v>1</v>
      </c>
      <c r="U86" s="23">
        <v>0</v>
      </c>
      <c r="V86" s="23">
        <v>0</v>
      </c>
      <c r="W86" s="23">
        <v>0</v>
      </c>
      <c r="X86" s="23">
        <v>0</v>
      </c>
      <c r="Y86" s="23">
        <v>0</v>
      </c>
      <c r="Z86" s="23">
        <v>0</v>
      </c>
      <c r="AA86" s="23">
        <v>0</v>
      </c>
      <c r="AB86" s="23">
        <v>0</v>
      </c>
      <c r="AC86" s="23">
        <v>0</v>
      </c>
      <c r="AD86" s="23">
        <v>0</v>
      </c>
      <c r="AE86" s="23">
        <v>0</v>
      </c>
      <c r="AF86" s="23">
        <v>0</v>
      </c>
      <c r="AG86" s="23">
        <v>1</v>
      </c>
      <c r="AH86" s="23">
        <v>1</v>
      </c>
      <c r="AI86" s="23" t="s">
        <v>918</v>
      </c>
      <c r="AJ86" s="23">
        <v>0</v>
      </c>
      <c r="AK86" s="23">
        <v>0</v>
      </c>
      <c r="AL86" s="23">
        <v>0</v>
      </c>
      <c r="AM86" s="23">
        <v>0</v>
      </c>
      <c r="AN86" s="23">
        <v>0</v>
      </c>
      <c r="AO86" s="23">
        <v>0</v>
      </c>
      <c r="AP86" s="23">
        <v>0</v>
      </c>
      <c r="AQ86" s="23">
        <v>0</v>
      </c>
      <c r="AR86" s="23">
        <v>0</v>
      </c>
      <c r="AS86" s="23">
        <v>0</v>
      </c>
      <c r="AT86" s="23">
        <v>0</v>
      </c>
      <c r="AU86" s="23" t="s">
        <v>908</v>
      </c>
      <c r="AV86" s="23" t="s">
        <v>908</v>
      </c>
      <c r="AW86" s="23">
        <v>0</v>
      </c>
      <c r="AX86" s="23">
        <v>0</v>
      </c>
      <c r="AY86" s="23">
        <v>0</v>
      </c>
      <c r="AZ86" s="23">
        <v>0</v>
      </c>
      <c r="BA86" s="23">
        <v>0</v>
      </c>
      <c r="BB86" s="23">
        <v>0</v>
      </c>
      <c r="BC86" s="23">
        <v>0</v>
      </c>
      <c r="BD86" s="23">
        <v>0</v>
      </c>
      <c r="BE86" s="23">
        <v>0</v>
      </c>
      <c r="BF86" s="23">
        <v>0</v>
      </c>
      <c r="BG86" s="23">
        <v>0</v>
      </c>
      <c r="BH86" s="23">
        <v>0</v>
      </c>
      <c r="BI86" s="23">
        <v>0</v>
      </c>
      <c r="BJ86" s="23">
        <v>0</v>
      </c>
      <c r="BK86" t="s">
        <v>362</v>
      </c>
    </row>
    <row r="87" spans="1:63">
      <c r="A87" s="23">
        <v>1407</v>
      </c>
      <c r="B87" t="s">
        <v>59</v>
      </c>
      <c r="C87" t="s">
        <v>56</v>
      </c>
      <c r="D87" s="48">
        <v>39022</v>
      </c>
      <c r="E87" t="s">
        <v>57</v>
      </c>
      <c r="F87" t="s">
        <v>377</v>
      </c>
      <c r="G87" t="s">
        <v>853</v>
      </c>
      <c r="H87" s="45">
        <v>42000</v>
      </c>
      <c r="L87" s="45">
        <v>1000</v>
      </c>
      <c r="M87" s="45">
        <v>0.33333333333333331</v>
      </c>
      <c r="N87" t="s">
        <v>20</v>
      </c>
      <c r="O87" t="s">
        <v>26</v>
      </c>
      <c r="P87" t="s">
        <v>345</v>
      </c>
      <c r="Q87" t="s">
        <v>364</v>
      </c>
      <c r="R87" t="s">
        <v>4</v>
      </c>
      <c r="S87" s="23">
        <v>0</v>
      </c>
      <c r="T87" s="23">
        <v>1</v>
      </c>
      <c r="U87" s="23">
        <v>0</v>
      </c>
      <c r="V87" s="23">
        <v>0</v>
      </c>
      <c r="W87" s="23">
        <v>0</v>
      </c>
      <c r="X87" s="23">
        <v>0</v>
      </c>
      <c r="Y87" s="23">
        <v>0</v>
      </c>
      <c r="Z87" s="23">
        <v>0</v>
      </c>
      <c r="AA87" s="23">
        <v>0</v>
      </c>
      <c r="AB87" s="23">
        <v>0</v>
      </c>
      <c r="AC87" s="23">
        <v>0</v>
      </c>
      <c r="AD87" s="23">
        <v>0</v>
      </c>
      <c r="AE87" s="23">
        <v>0</v>
      </c>
      <c r="AF87" s="23">
        <v>0</v>
      </c>
      <c r="AG87" s="23">
        <v>1</v>
      </c>
      <c r="AH87" s="23">
        <v>1</v>
      </c>
      <c r="AI87" s="23">
        <v>0</v>
      </c>
      <c r="AJ87" s="23">
        <v>0</v>
      </c>
      <c r="AK87" s="23">
        <v>0</v>
      </c>
      <c r="AL87" s="23">
        <v>0</v>
      </c>
      <c r="AM87" s="23">
        <v>0</v>
      </c>
      <c r="AN87" s="23">
        <v>0</v>
      </c>
      <c r="AO87" s="23">
        <v>0</v>
      </c>
      <c r="AP87" s="23">
        <v>0</v>
      </c>
      <c r="AQ87" s="23">
        <v>0</v>
      </c>
      <c r="AR87" s="23">
        <v>0</v>
      </c>
      <c r="AS87" s="23">
        <v>0</v>
      </c>
      <c r="AT87" s="23">
        <v>0</v>
      </c>
      <c r="AU87" s="23" t="s">
        <v>924</v>
      </c>
      <c r="AV87" s="23">
        <v>0</v>
      </c>
      <c r="AW87" s="23">
        <v>0</v>
      </c>
      <c r="AX87" s="23">
        <v>0</v>
      </c>
      <c r="AY87" s="23">
        <v>0</v>
      </c>
      <c r="AZ87" s="23">
        <v>0</v>
      </c>
      <c r="BA87" s="23">
        <v>0</v>
      </c>
      <c r="BB87" s="23">
        <v>0</v>
      </c>
      <c r="BC87" s="23">
        <v>0</v>
      </c>
      <c r="BD87" s="23">
        <v>0</v>
      </c>
      <c r="BE87" s="23">
        <v>0</v>
      </c>
      <c r="BF87" s="23">
        <v>0</v>
      </c>
      <c r="BG87" s="23">
        <v>0</v>
      </c>
      <c r="BH87" s="23">
        <v>0</v>
      </c>
      <c r="BI87" s="23">
        <v>0</v>
      </c>
      <c r="BJ87" s="23">
        <v>0</v>
      </c>
      <c r="BK87" t="s">
        <v>363</v>
      </c>
    </row>
    <row r="88" spans="1:63">
      <c r="A88" s="23">
        <v>1502</v>
      </c>
      <c r="B88" t="s">
        <v>81</v>
      </c>
      <c r="C88" t="s">
        <v>82</v>
      </c>
      <c r="D88" s="48">
        <v>37257</v>
      </c>
      <c r="E88" t="s">
        <v>57</v>
      </c>
      <c r="F88" t="s">
        <v>859</v>
      </c>
      <c r="G88" t="s">
        <v>189</v>
      </c>
      <c r="H88" s="45">
        <v>42000</v>
      </c>
      <c r="L88" s="45">
        <v>1.5E-5</v>
      </c>
      <c r="M88" s="45">
        <v>1.65</v>
      </c>
      <c r="N88" t="s">
        <v>20</v>
      </c>
      <c r="O88" t="s">
        <v>39</v>
      </c>
      <c r="P88" t="s">
        <v>345</v>
      </c>
      <c r="Q88" t="s">
        <v>375</v>
      </c>
      <c r="R88" t="s">
        <v>4</v>
      </c>
      <c r="S88" s="23">
        <v>0</v>
      </c>
      <c r="T88" s="23">
        <v>1</v>
      </c>
      <c r="U88" s="23">
        <v>0</v>
      </c>
      <c r="V88" s="23">
        <v>0</v>
      </c>
      <c r="W88" s="23">
        <v>0</v>
      </c>
      <c r="X88" s="23">
        <v>0</v>
      </c>
      <c r="Y88" s="23">
        <v>0</v>
      </c>
      <c r="Z88" s="23">
        <v>0</v>
      </c>
      <c r="AA88" s="23">
        <v>1</v>
      </c>
      <c r="AB88" s="23">
        <v>0</v>
      </c>
      <c r="AC88" s="23">
        <v>0</v>
      </c>
      <c r="AD88" s="23">
        <v>0</v>
      </c>
      <c r="AE88" s="23">
        <v>0</v>
      </c>
      <c r="AF88" s="23">
        <v>0</v>
      </c>
      <c r="AG88" s="23">
        <v>0</v>
      </c>
      <c r="AH88" s="23">
        <v>1</v>
      </c>
      <c r="AI88" s="23">
        <v>0</v>
      </c>
      <c r="AJ88" s="23">
        <v>0</v>
      </c>
      <c r="AK88" s="23">
        <v>0</v>
      </c>
      <c r="AL88" s="23">
        <v>0</v>
      </c>
      <c r="AM88" s="23">
        <v>0</v>
      </c>
      <c r="AN88" s="23">
        <v>0</v>
      </c>
      <c r="AO88" s="23">
        <v>0</v>
      </c>
      <c r="AP88" s="23">
        <v>0</v>
      </c>
      <c r="AQ88" s="23">
        <v>0</v>
      </c>
      <c r="AR88" s="23">
        <v>0</v>
      </c>
      <c r="AS88" s="23">
        <v>0</v>
      </c>
      <c r="AT88" s="23">
        <v>0</v>
      </c>
      <c r="AU88" s="23" t="s">
        <v>908</v>
      </c>
      <c r="AV88" s="23" t="s">
        <v>908</v>
      </c>
      <c r="AW88" s="23">
        <v>0</v>
      </c>
      <c r="AX88" s="23">
        <v>0</v>
      </c>
      <c r="AY88" s="23">
        <v>0</v>
      </c>
      <c r="AZ88" s="23">
        <v>0</v>
      </c>
      <c r="BA88" s="23">
        <v>0</v>
      </c>
      <c r="BB88" s="23">
        <v>0</v>
      </c>
      <c r="BC88" s="23">
        <v>0</v>
      </c>
      <c r="BD88" s="23">
        <v>0</v>
      </c>
      <c r="BE88" s="23">
        <v>0</v>
      </c>
      <c r="BF88" s="23">
        <v>0</v>
      </c>
      <c r="BG88" s="23">
        <v>0</v>
      </c>
      <c r="BH88" s="23">
        <v>0</v>
      </c>
      <c r="BI88" s="23">
        <v>0</v>
      </c>
      <c r="BJ88" s="23">
        <v>0</v>
      </c>
      <c r="BK88" t="s">
        <v>983</v>
      </c>
    </row>
    <row r="89" spans="1:63">
      <c r="A89" s="23">
        <v>1553</v>
      </c>
      <c r="B89" t="s">
        <v>94</v>
      </c>
      <c r="C89" t="s">
        <v>95</v>
      </c>
      <c r="D89" s="48">
        <v>37073</v>
      </c>
      <c r="E89" t="s">
        <v>57</v>
      </c>
      <c r="F89" t="s">
        <v>377</v>
      </c>
      <c r="G89" t="s">
        <v>189</v>
      </c>
      <c r="H89" s="45">
        <v>42000</v>
      </c>
      <c r="L89" s="45">
        <v>1500</v>
      </c>
      <c r="M89" s="45">
        <v>0.67</v>
      </c>
      <c r="N89" t="s">
        <v>20</v>
      </c>
      <c r="O89" t="s">
        <v>39</v>
      </c>
      <c r="P89" t="s">
        <v>353</v>
      </c>
      <c r="Q89" t="s">
        <v>375</v>
      </c>
      <c r="R89" t="s">
        <v>4</v>
      </c>
      <c r="S89" s="23">
        <v>0</v>
      </c>
      <c r="T89" s="23">
        <v>1</v>
      </c>
      <c r="U89" s="23">
        <v>0</v>
      </c>
      <c r="V89" s="23">
        <v>0</v>
      </c>
      <c r="W89" s="23">
        <v>0</v>
      </c>
      <c r="X89" s="23">
        <v>0</v>
      </c>
      <c r="Y89" s="23">
        <v>0</v>
      </c>
      <c r="Z89" s="23">
        <v>0</v>
      </c>
      <c r="AA89" s="23">
        <v>0</v>
      </c>
      <c r="AB89" s="23">
        <v>0</v>
      </c>
      <c r="AC89" s="23">
        <v>0</v>
      </c>
      <c r="AD89" s="23">
        <v>0</v>
      </c>
      <c r="AE89" s="23">
        <v>0</v>
      </c>
      <c r="AF89" s="23">
        <v>0</v>
      </c>
      <c r="AG89" s="23">
        <v>1</v>
      </c>
      <c r="AH89" s="23">
        <v>1</v>
      </c>
      <c r="AI89" s="23">
        <v>0</v>
      </c>
      <c r="AJ89" s="23" t="s">
        <v>908</v>
      </c>
      <c r="AK89" s="23">
        <v>0</v>
      </c>
      <c r="AL89" s="23">
        <v>0</v>
      </c>
      <c r="AM89" s="23">
        <v>0</v>
      </c>
      <c r="AN89" s="23">
        <v>0</v>
      </c>
      <c r="AO89" s="23">
        <v>0</v>
      </c>
      <c r="AP89" s="23">
        <v>0</v>
      </c>
      <c r="AQ89" s="23">
        <v>0</v>
      </c>
      <c r="AR89" s="23">
        <v>0</v>
      </c>
      <c r="AS89" s="23">
        <v>0</v>
      </c>
      <c r="AT89" s="23">
        <v>0</v>
      </c>
      <c r="AU89" s="23" t="s">
        <v>908</v>
      </c>
      <c r="AV89" s="23" t="s">
        <v>908</v>
      </c>
      <c r="AW89" s="23">
        <v>0</v>
      </c>
      <c r="AX89" s="23">
        <v>0</v>
      </c>
      <c r="AY89" s="23">
        <v>0</v>
      </c>
      <c r="AZ89" s="23">
        <v>0</v>
      </c>
      <c r="BA89" s="23">
        <v>0</v>
      </c>
      <c r="BB89" s="23">
        <v>0</v>
      </c>
      <c r="BC89" s="23">
        <v>0</v>
      </c>
      <c r="BD89" s="23">
        <v>0</v>
      </c>
      <c r="BE89" s="23">
        <v>0</v>
      </c>
      <c r="BF89" s="23">
        <v>0</v>
      </c>
      <c r="BG89" s="23">
        <v>0</v>
      </c>
      <c r="BH89" s="23">
        <v>0</v>
      </c>
      <c r="BI89" s="23">
        <v>0</v>
      </c>
      <c r="BJ89" s="23">
        <v>0</v>
      </c>
      <c r="BK89" t="s">
        <v>1050</v>
      </c>
    </row>
    <row r="90" spans="1:63">
      <c r="A90" s="23">
        <v>1554</v>
      </c>
      <c r="B90" t="s">
        <v>96</v>
      </c>
      <c r="C90" t="s">
        <v>95</v>
      </c>
      <c r="D90" s="48">
        <v>38078</v>
      </c>
      <c r="E90" t="s">
        <v>57</v>
      </c>
      <c r="F90" t="s">
        <v>394</v>
      </c>
      <c r="G90" t="s">
        <v>189</v>
      </c>
      <c r="H90" s="45">
        <v>42000</v>
      </c>
      <c r="L90" s="45">
        <v>1000</v>
      </c>
      <c r="M90" s="45">
        <v>0.33</v>
      </c>
      <c r="N90" t="s">
        <v>20</v>
      </c>
      <c r="O90" t="s">
        <v>26</v>
      </c>
      <c r="P90" t="s">
        <v>345</v>
      </c>
      <c r="Q90" t="s">
        <v>375</v>
      </c>
      <c r="R90" t="s">
        <v>4</v>
      </c>
      <c r="S90" s="23">
        <v>0</v>
      </c>
      <c r="T90" s="23">
        <v>1</v>
      </c>
      <c r="U90" s="23">
        <v>0</v>
      </c>
      <c r="V90" s="23">
        <v>0</v>
      </c>
      <c r="W90" s="23">
        <v>0</v>
      </c>
      <c r="X90" s="23">
        <v>0</v>
      </c>
      <c r="Y90" s="23">
        <v>0</v>
      </c>
      <c r="Z90" s="23">
        <v>0</v>
      </c>
      <c r="AA90" s="23">
        <v>1</v>
      </c>
      <c r="AB90" s="23">
        <v>0</v>
      </c>
      <c r="AC90" s="23">
        <v>0</v>
      </c>
      <c r="AD90" s="23">
        <v>0</v>
      </c>
      <c r="AE90" s="23">
        <v>0</v>
      </c>
      <c r="AF90" s="23">
        <v>0</v>
      </c>
      <c r="AG90" s="23">
        <v>0</v>
      </c>
      <c r="AH90" s="23">
        <v>1</v>
      </c>
      <c r="AI90" s="23">
        <v>0</v>
      </c>
      <c r="AJ90" s="23">
        <v>0</v>
      </c>
      <c r="AK90" s="23">
        <v>0</v>
      </c>
      <c r="AL90" s="23">
        <v>0</v>
      </c>
      <c r="AM90" s="23">
        <v>0</v>
      </c>
      <c r="AN90" s="23">
        <v>0</v>
      </c>
      <c r="AO90" s="23">
        <v>0</v>
      </c>
      <c r="AP90" s="23">
        <v>0</v>
      </c>
      <c r="AQ90" s="23">
        <v>0</v>
      </c>
      <c r="AR90" s="23">
        <v>0</v>
      </c>
      <c r="AS90" s="23">
        <v>0</v>
      </c>
      <c r="AT90" s="23">
        <v>0</v>
      </c>
      <c r="AU90" s="23" t="s">
        <v>924</v>
      </c>
      <c r="AV90" s="23">
        <v>0</v>
      </c>
      <c r="AW90" s="23">
        <v>0</v>
      </c>
      <c r="AX90" s="23">
        <v>0</v>
      </c>
      <c r="AY90" s="23">
        <v>0</v>
      </c>
      <c r="AZ90" s="23">
        <v>0</v>
      </c>
      <c r="BA90" s="23" t="s">
        <v>924</v>
      </c>
      <c r="BB90" s="23">
        <v>0</v>
      </c>
      <c r="BC90" s="23">
        <v>0</v>
      </c>
      <c r="BD90" s="23">
        <v>0</v>
      </c>
      <c r="BE90" s="23">
        <v>0</v>
      </c>
      <c r="BF90" s="23">
        <v>0</v>
      </c>
      <c r="BG90" s="23">
        <v>0</v>
      </c>
      <c r="BH90" s="23">
        <v>0</v>
      </c>
      <c r="BI90" s="23">
        <v>0</v>
      </c>
      <c r="BJ90" s="23">
        <v>0</v>
      </c>
      <c r="BK90" t="s">
        <v>393</v>
      </c>
    </row>
    <row r="91" spans="1:63">
      <c r="A91" s="23">
        <v>2296</v>
      </c>
      <c r="B91" t="s">
        <v>256</v>
      </c>
      <c r="C91" t="s">
        <v>257</v>
      </c>
      <c r="D91" s="48">
        <v>37472</v>
      </c>
      <c r="E91" t="s">
        <v>30</v>
      </c>
      <c r="F91" t="s">
        <v>447</v>
      </c>
      <c r="G91" t="s">
        <v>189</v>
      </c>
      <c r="H91" s="45">
        <v>42000</v>
      </c>
      <c r="I91">
        <v>41000</v>
      </c>
      <c r="J91">
        <v>43000</v>
      </c>
      <c r="L91" s="45">
        <v>320000</v>
      </c>
      <c r="M91" s="45">
        <v>0.66666666666666674</v>
      </c>
      <c r="N91" t="s">
        <v>20</v>
      </c>
      <c r="O91" t="s">
        <v>39</v>
      </c>
      <c r="P91" t="s">
        <v>431</v>
      </c>
      <c r="Q91" t="s">
        <v>724</v>
      </c>
      <c r="R91" t="s">
        <v>63</v>
      </c>
      <c r="S91" s="23">
        <v>0</v>
      </c>
      <c r="T91" s="23">
        <v>1</v>
      </c>
      <c r="U91" s="23">
        <v>0</v>
      </c>
      <c r="V91" s="23">
        <v>0</v>
      </c>
      <c r="W91" s="23">
        <v>0</v>
      </c>
      <c r="X91" s="23">
        <v>1</v>
      </c>
      <c r="Y91" s="23">
        <v>0</v>
      </c>
      <c r="Z91" s="23">
        <v>1</v>
      </c>
      <c r="AA91" s="23">
        <v>1</v>
      </c>
      <c r="AB91" s="23">
        <v>0</v>
      </c>
      <c r="AC91" s="23">
        <v>0</v>
      </c>
      <c r="AD91" s="23">
        <v>0</v>
      </c>
      <c r="AE91" s="23">
        <v>0</v>
      </c>
      <c r="AF91" s="23">
        <v>0</v>
      </c>
      <c r="AG91" s="23">
        <v>0</v>
      </c>
      <c r="AH91" s="23">
        <v>0</v>
      </c>
      <c r="AI91" s="23">
        <v>0</v>
      </c>
      <c r="AJ91" s="23">
        <v>0</v>
      </c>
      <c r="AK91" s="23">
        <v>0</v>
      </c>
      <c r="AL91" s="23" t="s">
        <v>923</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t="s">
        <v>1079</v>
      </c>
    </row>
    <row r="92" spans="1:63">
      <c r="A92" s="23">
        <v>2067</v>
      </c>
      <c r="B92" t="s">
        <v>636</v>
      </c>
      <c r="C92" t="s">
        <v>637</v>
      </c>
      <c r="D92" s="48">
        <v>41394</v>
      </c>
      <c r="E92" t="s">
        <v>57</v>
      </c>
      <c r="F92" t="s">
        <v>638</v>
      </c>
      <c r="G92" t="s">
        <v>189</v>
      </c>
      <c r="H92" s="45">
        <v>42000</v>
      </c>
      <c r="K92" s="45">
        <v>1.5</v>
      </c>
      <c r="L92" s="45">
        <v>1000</v>
      </c>
      <c r="M92" s="45">
        <v>0.33333333300000001</v>
      </c>
      <c r="N92" t="s">
        <v>20</v>
      </c>
      <c r="O92" t="s">
        <v>21</v>
      </c>
      <c r="P92" t="s">
        <v>567</v>
      </c>
      <c r="Q92" t="s">
        <v>639</v>
      </c>
      <c r="R92" t="s">
        <v>4</v>
      </c>
      <c r="S92" s="23">
        <v>1</v>
      </c>
      <c r="T92" s="23">
        <v>0</v>
      </c>
      <c r="U92" s="23">
        <v>0</v>
      </c>
      <c r="V92" s="23">
        <v>0</v>
      </c>
      <c r="W92" s="23">
        <v>0</v>
      </c>
      <c r="X92" s="23">
        <v>0</v>
      </c>
      <c r="Y92" s="23">
        <v>0</v>
      </c>
      <c r="Z92" s="23">
        <v>0</v>
      </c>
      <c r="AA92" s="23">
        <v>1</v>
      </c>
      <c r="AB92" s="23">
        <v>0</v>
      </c>
      <c r="AC92" s="23">
        <v>0</v>
      </c>
      <c r="AD92" s="23">
        <v>0</v>
      </c>
      <c r="AE92" s="23">
        <v>0</v>
      </c>
      <c r="AF92" s="23">
        <v>0</v>
      </c>
      <c r="AG92" s="23">
        <v>0</v>
      </c>
      <c r="AH92" s="23">
        <v>1</v>
      </c>
      <c r="AI92" s="23">
        <v>0</v>
      </c>
      <c r="AJ92" s="23">
        <v>0</v>
      </c>
      <c r="AK92" s="23">
        <v>0</v>
      </c>
      <c r="AL92" s="23">
        <v>0</v>
      </c>
      <c r="AM92" s="23">
        <v>0</v>
      </c>
      <c r="AN92" s="23">
        <v>0</v>
      </c>
      <c r="AO92" s="23" t="s">
        <v>908</v>
      </c>
      <c r="AP92" s="23">
        <v>0</v>
      </c>
      <c r="AQ92" s="23">
        <v>0</v>
      </c>
      <c r="AR92" s="23">
        <v>0</v>
      </c>
      <c r="AS92" s="23">
        <v>0</v>
      </c>
      <c r="AT92" s="23" t="s">
        <v>923</v>
      </c>
      <c r="AU92" s="23">
        <v>0</v>
      </c>
      <c r="AV92" s="23">
        <v>0</v>
      </c>
      <c r="AW92" s="23">
        <v>0</v>
      </c>
      <c r="AX92" s="23">
        <v>0</v>
      </c>
      <c r="AY92" s="23">
        <v>0</v>
      </c>
      <c r="AZ92" s="23">
        <v>0</v>
      </c>
      <c r="BA92" s="23" t="s">
        <v>908</v>
      </c>
      <c r="BB92" s="23">
        <v>0</v>
      </c>
      <c r="BC92" s="23">
        <v>0</v>
      </c>
      <c r="BD92" s="23">
        <v>0</v>
      </c>
      <c r="BE92" s="23">
        <v>0</v>
      </c>
      <c r="BF92" s="23">
        <v>0</v>
      </c>
      <c r="BG92" s="23">
        <v>0</v>
      </c>
      <c r="BH92" s="23">
        <v>0</v>
      </c>
      <c r="BI92" s="23">
        <v>0</v>
      </c>
      <c r="BJ92" s="23">
        <v>0</v>
      </c>
      <c r="BK92" t="s">
        <v>1101</v>
      </c>
    </row>
    <row r="93" spans="1:63">
      <c r="A93" s="23">
        <v>1408</v>
      </c>
      <c r="B93" t="s">
        <v>60</v>
      </c>
      <c r="C93" t="s">
        <v>56</v>
      </c>
      <c r="D93" s="48">
        <v>40725</v>
      </c>
      <c r="E93" t="s">
        <v>57</v>
      </c>
      <c r="F93" t="s">
        <v>377</v>
      </c>
      <c r="G93" t="s">
        <v>189</v>
      </c>
      <c r="H93" s="45">
        <v>42200</v>
      </c>
      <c r="K93" s="45">
        <v>1.5</v>
      </c>
      <c r="L93" s="45">
        <v>1000</v>
      </c>
      <c r="M93" s="45">
        <v>0.33333333333333331</v>
      </c>
      <c r="N93" t="s">
        <v>20</v>
      </c>
      <c r="O93" t="s">
        <v>26</v>
      </c>
      <c r="P93" t="s">
        <v>345</v>
      </c>
      <c r="Q93" t="s">
        <v>351</v>
      </c>
      <c r="R93" t="s">
        <v>4</v>
      </c>
      <c r="S93" s="23">
        <v>0</v>
      </c>
      <c r="T93" s="23">
        <v>1</v>
      </c>
      <c r="U93" s="23">
        <v>0</v>
      </c>
      <c r="V93" s="23">
        <v>0</v>
      </c>
      <c r="W93" s="23">
        <v>0</v>
      </c>
      <c r="X93" s="23">
        <v>0</v>
      </c>
      <c r="Y93" s="23">
        <v>0</v>
      </c>
      <c r="Z93" s="23">
        <v>0</v>
      </c>
      <c r="AA93" s="23">
        <v>0</v>
      </c>
      <c r="AB93" s="23">
        <v>0</v>
      </c>
      <c r="AC93" s="23">
        <v>0</v>
      </c>
      <c r="AD93" s="23">
        <v>0</v>
      </c>
      <c r="AE93" s="23">
        <v>0</v>
      </c>
      <c r="AF93" s="23">
        <v>0</v>
      </c>
      <c r="AG93" s="23">
        <v>1</v>
      </c>
      <c r="AH93" s="23">
        <v>1</v>
      </c>
      <c r="AI93" s="23" t="s">
        <v>924</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t="s">
        <v>365</v>
      </c>
    </row>
    <row r="94" spans="1:63">
      <c r="A94" s="23">
        <v>1409</v>
      </c>
      <c r="B94" t="s">
        <v>61</v>
      </c>
      <c r="C94" t="s">
        <v>56</v>
      </c>
      <c r="D94" s="48">
        <v>40514</v>
      </c>
      <c r="E94" t="s">
        <v>57</v>
      </c>
      <c r="F94" t="s">
        <v>377</v>
      </c>
      <c r="G94" t="s">
        <v>189</v>
      </c>
      <c r="H94" s="45">
        <v>42200</v>
      </c>
      <c r="K94" s="45">
        <v>1.5</v>
      </c>
      <c r="L94" s="45">
        <v>1000</v>
      </c>
      <c r="M94" s="45">
        <v>0.33333333333333331</v>
      </c>
      <c r="N94" t="s">
        <v>20</v>
      </c>
      <c r="O94" t="s">
        <v>26</v>
      </c>
      <c r="P94" t="s">
        <v>345</v>
      </c>
      <c r="Q94" t="s">
        <v>351</v>
      </c>
      <c r="R94" t="s">
        <v>4</v>
      </c>
      <c r="S94" s="23">
        <v>0</v>
      </c>
      <c r="T94" s="23">
        <v>1</v>
      </c>
      <c r="U94" s="23">
        <v>0</v>
      </c>
      <c r="V94" s="23">
        <v>0</v>
      </c>
      <c r="W94" s="23">
        <v>0</v>
      </c>
      <c r="X94" s="23">
        <v>0</v>
      </c>
      <c r="Y94" s="23">
        <v>0</v>
      </c>
      <c r="Z94" s="23">
        <v>0</v>
      </c>
      <c r="AA94" s="23">
        <v>1</v>
      </c>
      <c r="AB94" s="23">
        <v>0</v>
      </c>
      <c r="AC94" s="23">
        <v>0</v>
      </c>
      <c r="AD94" s="23">
        <v>0</v>
      </c>
      <c r="AE94" s="23">
        <v>0</v>
      </c>
      <c r="AF94" s="23">
        <v>0</v>
      </c>
      <c r="AG94" s="23">
        <v>0</v>
      </c>
      <c r="AH94" s="23">
        <v>1</v>
      </c>
      <c r="AI94" s="23">
        <v>0</v>
      </c>
      <c r="AJ94" s="23">
        <v>0</v>
      </c>
      <c r="AK94" s="23" t="s">
        <v>908</v>
      </c>
      <c r="AL94" s="23">
        <v>0</v>
      </c>
      <c r="AM94" s="23">
        <v>0</v>
      </c>
      <c r="AN94" s="23">
        <v>0</v>
      </c>
      <c r="AO94" s="23" t="s">
        <v>908</v>
      </c>
      <c r="AP94" s="23">
        <v>0</v>
      </c>
      <c r="AQ94" s="23">
        <v>0</v>
      </c>
      <c r="AR94" s="23">
        <v>0</v>
      </c>
      <c r="AS94" s="23">
        <v>0</v>
      </c>
      <c r="AT94" s="23">
        <v>0</v>
      </c>
      <c r="AU94" s="23" t="s">
        <v>924</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t="s">
        <v>1047</v>
      </c>
    </row>
    <row r="95" spans="1:63">
      <c r="A95" s="23">
        <v>1410</v>
      </c>
      <c r="B95" t="s">
        <v>62</v>
      </c>
      <c r="C95" t="s">
        <v>56</v>
      </c>
      <c r="D95" s="48">
        <v>39414</v>
      </c>
      <c r="E95" t="s">
        <v>57</v>
      </c>
      <c r="F95" t="s">
        <v>387</v>
      </c>
      <c r="G95" t="s">
        <v>189</v>
      </c>
      <c r="H95" s="45">
        <v>42200</v>
      </c>
      <c r="I95">
        <v>37500</v>
      </c>
      <c r="J95">
        <v>70000</v>
      </c>
      <c r="K95" s="45">
        <v>1.5</v>
      </c>
      <c r="L95" s="45">
        <v>1000</v>
      </c>
      <c r="M95" s="45">
        <v>0.33333333333333331</v>
      </c>
      <c r="N95" t="s">
        <v>20</v>
      </c>
      <c r="O95" t="s">
        <v>26</v>
      </c>
      <c r="P95" t="s">
        <v>345</v>
      </c>
      <c r="Q95" t="s">
        <v>364</v>
      </c>
      <c r="R95" t="s">
        <v>4</v>
      </c>
      <c r="S95" s="23">
        <v>0</v>
      </c>
      <c r="T95" s="23">
        <v>1</v>
      </c>
      <c r="U95" s="23">
        <v>0</v>
      </c>
      <c r="V95" s="23">
        <v>0</v>
      </c>
      <c r="W95" s="23">
        <v>0</v>
      </c>
      <c r="X95" s="23">
        <v>0</v>
      </c>
      <c r="Y95" s="23">
        <v>0</v>
      </c>
      <c r="Z95" s="23">
        <v>0</v>
      </c>
      <c r="AA95" s="23">
        <v>1</v>
      </c>
      <c r="AB95" s="23">
        <v>0</v>
      </c>
      <c r="AC95" s="23">
        <v>0</v>
      </c>
      <c r="AD95" s="23">
        <v>0</v>
      </c>
      <c r="AE95" s="23">
        <v>0</v>
      </c>
      <c r="AF95" s="23">
        <v>0</v>
      </c>
      <c r="AG95" s="23">
        <v>0</v>
      </c>
      <c r="AH95" s="23">
        <v>1</v>
      </c>
      <c r="AI95" s="23">
        <v>0</v>
      </c>
      <c r="AJ95" s="23">
        <v>0</v>
      </c>
      <c r="AK95" s="23">
        <v>0</v>
      </c>
      <c r="AL95" s="23">
        <v>0</v>
      </c>
      <c r="AM95" s="23">
        <v>0</v>
      </c>
      <c r="AN95" s="23">
        <v>0</v>
      </c>
      <c r="AO95" s="23">
        <v>0</v>
      </c>
      <c r="AP95" s="23">
        <v>0</v>
      </c>
      <c r="AQ95" s="23">
        <v>0</v>
      </c>
      <c r="AR95" s="23">
        <v>0</v>
      </c>
      <c r="AS95" s="23">
        <v>0</v>
      </c>
      <c r="AT95" s="23" t="s">
        <v>908</v>
      </c>
      <c r="AU95" s="23" t="s">
        <v>908</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t="s">
        <v>1048</v>
      </c>
    </row>
    <row r="96" spans="1:63">
      <c r="A96" s="23">
        <v>1539</v>
      </c>
      <c r="B96" t="s">
        <v>88</v>
      </c>
      <c r="C96" t="s">
        <v>89</v>
      </c>
      <c r="D96" s="48">
        <v>37511</v>
      </c>
      <c r="E96" t="s">
        <v>66</v>
      </c>
      <c r="F96" t="s">
        <v>384</v>
      </c>
      <c r="G96" t="s">
        <v>189</v>
      </c>
      <c r="H96" s="45">
        <v>42200</v>
      </c>
      <c r="K96" s="45">
        <v>622</v>
      </c>
      <c r="L96" s="45">
        <v>310000</v>
      </c>
      <c r="M96" s="45">
        <v>7.5</v>
      </c>
      <c r="N96" t="s">
        <v>20</v>
      </c>
      <c r="O96" t="s">
        <v>26</v>
      </c>
      <c r="P96" t="s">
        <v>345</v>
      </c>
      <c r="Q96" t="s">
        <v>389</v>
      </c>
      <c r="R96" t="s">
        <v>63</v>
      </c>
      <c r="S96" s="23">
        <v>0</v>
      </c>
      <c r="T96" s="23">
        <v>1</v>
      </c>
      <c r="U96" s="23">
        <v>0</v>
      </c>
      <c r="V96" s="23">
        <v>0</v>
      </c>
      <c r="W96" s="23">
        <v>0</v>
      </c>
      <c r="X96" s="23">
        <v>0</v>
      </c>
      <c r="Y96" s="23">
        <v>0</v>
      </c>
      <c r="Z96" s="23">
        <v>0</v>
      </c>
      <c r="AA96" s="23">
        <v>0</v>
      </c>
      <c r="AB96" s="23">
        <v>0</v>
      </c>
      <c r="AC96" s="23">
        <v>1</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t="s">
        <v>923</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t="s">
        <v>385</v>
      </c>
    </row>
    <row r="97" spans="1:63">
      <c r="A97" s="23">
        <v>1540</v>
      </c>
      <c r="B97" t="s">
        <v>90</v>
      </c>
      <c r="C97" t="s">
        <v>89</v>
      </c>
      <c r="D97" s="48">
        <v>37591</v>
      </c>
      <c r="E97" t="s">
        <v>66</v>
      </c>
      <c r="F97" t="s">
        <v>387</v>
      </c>
      <c r="G97" t="s">
        <v>189</v>
      </c>
      <c r="H97" s="45">
        <v>42200</v>
      </c>
      <c r="K97" s="45">
        <v>622</v>
      </c>
      <c r="L97" s="45">
        <v>310000</v>
      </c>
      <c r="M97" s="45">
        <v>1.5</v>
      </c>
      <c r="N97" t="s">
        <v>20</v>
      </c>
      <c r="O97" t="s">
        <v>26</v>
      </c>
      <c r="P97" t="s">
        <v>345</v>
      </c>
      <c r="Q97" t="s">
        <v>388</v>
      </c>
      <c r="R97" t="s">
        <v>63</v>
      </c>
      <c r="S97" s="23">
        <v>0</v>
      </c>
      <c r="T97" s="23">
        <v>1</v>
      </c>
      <c r="U97" s="23">
        <v>0</v>
      </c>
      <c r="V97" s="23">
        <v>0</v>
      </c>
      <c r="W97" s="23">
        <v>0</v>
      </c>
      <c r="X97" s="23">
        <v>0</v>
      </c>
      <c r="Y97" s="23">
        <v>0</v>
      </c>
      <c r="Z97" s="23">
        <v>0</v>
      </c>
      <c r="AA97" s="23">
        <v>1</v>
      </c>
      <c r="AB97" s="23">
        <v>0</v>
      </c>
      <c r="AC97" s="23">
        <v>0</v>
      </c>
      <c r="AD97" s="23">
        <v>0</v>
      </c>
      <c r="AE97" s="23">
        <v>0</v>
      </c>
      <c r="AF97" s="23">
        <v>0</v>
      </c>
      <c r="AG97" s="23">
        <v>0</v>
      </c>
      <c r="AH97" s="23">
        <v>0</v>
      </c>
      <c r="AI97" s="23">
        <v>0</v>
      </c>
      <c r="AJ97" s="23">
        <v>0</v>
      </c>
      <c r="AK97" s="23">
        <v>0</v>
      </c>
      <c r="AL97" s="23">
        <v>0</v>
      </c>
      <c r="AM97" s="23">
        <v>0</v>
      </c>
      <c r="AN97" s="23">
        <v>0</v>
      </c>
      <c r="AO97" s="23">
        <v>0</v>
      </c>
      <c r="AP97" s="23">
        <v>0</v>
      </c>
      <c r="AQ97" s="23">
        <v>0</v>
      </c>
      <c r="AR97" s="23">
        <v>0</v>
      </c>
      <c r="AS97" s="23">
        <v>0</v>
      </c>
      <c r="AT97" s="23">
        <v>0</v>
      </c>
      <c r="AU97" s="23" t="s">
        <v>923</v>
      </c>
      <c r="AV97" s="23">
        <v>0</v>
      </c>
      <c r="AW97" s="23">
        <v>0</v>
      </c>
      <c r="AX97" s="23">
        <v>0</v>
      </c>
      <c r="AY97" s="23">
        <v>0</v>
      </c>
      <c r="AZ97" s="23">
        <v>0</v>
      </c>
      <c r="BA97" s="23">
        <v>0</v>
      </c>
      <c r="BB97" s="23">
        <v>0</v>
      </c>
      <c r="BC97" s="23">
        <v>0</v>
      </c>
      <c r="BD97" s="23">
        <v>0</v>
      </c>
      <c r="BE97" s="23">
        <v>0</v>
      </c>
      <c r="BF97" s="23">
        <v>0</v>
      </c>
      <c r="BG97" s="23">
        <v>0</v>
      </c>
      <c r="BH97" s="23">
        <v>0</v>
      </c>
      <c r="BI97" s="23">
        <v>0</v>
      </c>
      <c r="BJ97" s="23">
        <v>0</v>
      </c>
      <c r="BK97" t="s">
        <v>1049</v>
      </c>
    </row>
    <row r="98" spans="1:63">
      <c r="A98" s="23">
        <v>1541</v>
      </c>
      <c r="B98" t="s">
        <v>91</v>
      </c>
      <c r="C98" t="s">
        <v>89</v>
      </c>
      <c r="D98" s="48">
        <v>38246</v>
      </c>
      <c r="E98" t="s">
        <v>66</v>
      </c>
      <c r="F98" t="s">
        <v>387</v>
      </c>
      <c r="G98" t="s">
        <v>189</v>
      </c>
      <c r="H98" s="45">
        <v>42200</v>
      </c>
      <c r="K98" s="45">
        <v>730</v>
      </c>
      <c r="L98" s="45">
        <v>365000</v>
      </c>
      <c r="M98" s="45">
        <v>1.5</v>
      </c>
      <c r="N98" t="s">
        <v>20</v>
      </c>
      <c r="O98" t="s">
        <v>26</v>
      </c>
      <c r="P98" t="s">
        <v>345</v>
      </c>
      <c r="Q98" t="s">
        <v>388</v>
      </c>
      <c r="R98" t="s">
        <v>63</v>
      </c>
      <c r="S98" s="23">
        <v>0</v>
      </c>
      <c r="T98" s="23">
        <v>1</v>
      </c>
      <c r="U98" s="23">
        <v>0</v>
      </c>
      <c r="V98" s="23">
        <v>0</v>
      </c>
      <c r="W98" s="23">
        <v>0</v>
      </c>
      <c r="X98" s="23">
        <v>0</v>
      </c>
      <c r="Y98" s="23">
        <v>0</v>
      </c>
      <c r="Z98" s="23">
        <v>0</v>
      </c>
      <c r="AA98" s="23">
        <v>1</v>
      </c>
      <c r="AB98" s="23">
        <v>0</v>
      </c>
      <c r="AC98" s="23">
        <v>0</v>
      </c>
      <c r="AD98" s="23">
        <v>0</v>
      </c>
      <c r="AE98" s="23">
        <v>0</v>
      </c>
      <c r="AF98" s="23">
        <v>0</v>
      </c>
      <c r="AG98" s="23">
        <v>0</v>
      </c>
      <c r="AH98" s="23">
        <v>0</v>
      </c>
      <c r="AI98" s="23">
        <v>0</v>
      </c>
      <c r="AJ98" s="23">
        <v>0</v>
      </c>
      <c r="AK98" s="23">
        <v>0</v>
      </c>
      <c r="AL98" s="23">
        <v>0</v>
      </c>
      <c r="AM98" s="23">
        <v>0</v>
      </c>
      <c r="AN98" s="23">
        <v>0</v>
      </c>
      <c r="AO98" s="23">
        <v>0</v>
      </c>
      <c r="AP98" s="23">
        <v>0</v>
      </c>
      <c r="AQ98" s="23">
        <v>0</v>
      </c>
      <c r="AR98" s="23">
        <v>0</v>
      </c>
      <c r="AS98" s="23">
        <v>0</v>
      </c>
      <c r="AT98" s="23">
        <v>0</v>
      </c>
      <c r="AU98" s="23" t="s">
        <v>909</v>
      </c>
      <c r="AV98" s="23">
        <v>0</v>
      </c>
      <c r="AW98" s="23">
        <v>0</v>
      </c>
      <c r="AX98" s="23">
        <v>0</v>
      </c>
      <c r="AY98" s="23">
        <v>0</v>
      </c>
      <c r="AZ98" s="23">
        <v>0</v>
      </c>
      <c r="BA98" s="23">
        <v>0</v>
      </c>
      <c r="BB98" s="23">
        <v>0</v>
      </c>
      <c r="BC98" s="23">
        <v>0</v>
      </c>
      <c r="BD98" s="23">
        <v>0</v>
      </c>
      <c r="BE98" s="23">
        <v>0</v>
      </c>
      <c r="BF98" s="23">
        <v>0</v>
      </c>
      <c r="BG98" s="23">
        <v>0</v>
      </c>
      <c r="BH98" s="23">
        <v>0</v>
      </c>
      <c r="BI98" s="23">
        <v>0</v>
      </c>
      <c r="BJ98" s="23">
        <v>0</v>
      </c>
      <c r="BK98" t="s">
        <v>390</v>
      </c>
    </row>
    <row r="99" spans="1:63">
      <c r="A99" s="23">
        <v>1542</v>
      </c>
      <c r="B99" t="s">
        <v>92</v>
      </c>
      <c r="C99" t="s">
        <v>89</v>
      </c>
      <c r="D99" s="48">
        <v>40001</v>
      </c>
      <c r="E99" t="s">
        <v>66</v>
      </c>
      <c r="F99" t="s">
        <v>380</v>
      </c>
      <c r="G99" t="s">
        <v>189</v>
      </c>
      <c r="H99" s="45">
        <v>42200</v>
      </c>
      <c r="K99" s="45">
        <v>730</v>
      </c>
      <c r="L99" s="45">
        <v>365000</v>
      </c>
      <c r="M99" s="45">
        <v>1.5</v>
      </c>
      <c r="N99" t="s">
        <v>20</v>
      </c>
      <c r="O99" t="s">
        <v>26</v>
      </c>
      <c r="P99" t="s">
        <v>345</v>
      </c>
      <c r="Q99" t="s">
        <v>388</v>
      </c>
      <c r="R99" t="s">
        <v>4</v>
      </c>
      <c r="S99" s="23">
        <v>0</v>
      </c>
      <c r="T99" s="23">
        <v>1</v>
      </c>
      <c r="U99" s="23">
        <v>0</v>
      </c>
      <c r="V99" s="23">
        <v>0</v>
      </c>
      <c r="W99" s="23">
        <v>0</v>
      </c>
      <c r="X99" s="23">
        <v>0</v>
      </c>
      <c r="Y99" s="23">
        <v>0</v>
      </c>
      <c r="Z99" s="23">
        <v>0</v>
      </c>
      <c r="AA99" s="23">
        <v>1</v>
      </c>
      <c r="AB99" s="23">
        <v>0</v>
      </c>
      <c r="AC99" s="23">
        <v>0</v>
      </c>
      <c r="AD99" s="23">
        <v>0</v>
      </c>
      <c r="AE99" s="23">
        <v>0</v>
      </c>
      <c r="AF99" s="23">
        <v>0</v>
      </c>
      <c r="AG99" s="23">
        <v>0</v>
      </c>
      <c r="AH99" s="23">
        <v>0</v>
      </c>
      <c r="AI99" s="23">
        <v>0</v>
      </c>
      <c r="AJ99" s="23">
        <v>0</v>
      </c>
      <c r="AK99" s="23">
        <v>0</v>
      </c>
      <c r="AL99" s="23">
        <v>0</v>
      </c>
      <c r="AM99" s="23">
        <v>0</v>
      </c>
      <c r="AN99" s="23">
        <v>0</v>
      </c>
      <c r="AO99" s="23">
        <v>0</v>
      </c>
      <c r="AP99" s="23">
        <v>0</v>
      </c>
      <c r="AQ99" s="23">
        <v>0</v>
      </c>
      <c r="AR99" s="23">
        <v>0</v>
      </c>
      <c r="AS99" s="23">
        <v>0</v>
      </c>
      <c r="AT99" s="23">
        <v>0</v>
      </c>
      <c r="AU99" s="23" t="s">
        <v>924</v>
      </c>
      <c r="AV99" s="23">
        <v>0</v>
      </c>
      <c r="AW99" s="23">
        <v>0</v>
      </c>
      <c r="AX99" s="23">
        <v>0</v>
      </c>
      <c r="AY99" s="23">
        <v>0</v>
      </c>
      <c r="AZ99" s="23">
        <v>0</v>
      </c>
      <c r="BA99" s="23">
        <v>0</v>
      </c>
      <c r="BB99" s="23">
        <v>0</v>
      </c>
      <c r="BC99" s="23">
        <v>0</v>
      </c>
      <c r="BD99" s="23">
        <v>0</v>
      </c>
      <c r="BE99" s="23">
        <v>0</v>
      </c>
      <c r="BF99" s="23">
        <v>0</v>
      </c>
      <c r="BG99" s="23">
        <v>0</v>
      </c>
      <c r="BH99" s="23">
        <v>0</v>
      </c>
      <c r="BI99" s="23">
        <v>0</v>
      </c>
      <c r="BJ99" s="23">
        <v>0</v>
      </c>
      <c r="BK99" t="s">
        <v>391</v>
      </c>
    </row>
    <row r="100" spans="1:63">
      <c r="A100" s="23">
        <v>1543</v>
      </c>
      <c r="B100" t="s">
        <v>93</v>
      </c>
      <c r="C100" t="s">
        <v>89</v>
      </c>
      <c r="D100" s="48">
        <v>38838</v>
      </c>
      <c r="E100" t="s">
        <v>66</v>
      </c>
      <c r="F100" t="s">
        <v>387</v>
      </c>
      <c r="G100" t="s">
        <v>189</v>
      </c>
      <c r="H100" s="45">
        <v>42200</v>
      </c>
      <c r="K100" s="45">
        <v>730</v>
      </c>
      <c r="L100" s="45">
        <v>365000</v>
      </c>
      <c r="M100" s="45">
        <v>0.5</v>
      </c>
      <c r="N100" t="s">
        <v>20</v>
      </c>
      <c r="O100" t="s">
        <v>26</v>
      </c>
      <c r="P100" t="s">
        <v>345</v>
      </c>
      <c r="Q100" t="s">
        <v>388</v>
      </c>
      <c r="R100" t="s">
        <v>4</v>
      </c>
      <c r="S100" s="23">
        <v>0</v>
      </c>
      <c r="T100" s="23">
        <v>1</v>
      </c>
      <c r="U100" s="23">
        <v>0</v>
      </c>
      <c r="V100" s="23">
        <v>0</v>
      </c>
      <c r="W100" s="23">
        <v>0</v>
      </c>
      <c r="X100" s="23">
        <v>0</v>
      </c>
      <c r="Y100" s="23">
        <v>0</v>
      </c>
      <c r="Z100" s="23">
        <v>0</v>
      </c>
      <c r="AA100" s="23">
        <v>1</v>
      </c>
      <c r="AB100" s="23">
        <v>0</v>
      </c>
      <c r="AC100" s="23">
        <v>0</v>
      </c>
      <c r="AD100" s="23">
        <v>0</v>
      </c>
      <c r="AE100" s="23">
        <v>0</v>
      </c>
      <c r="AF100" s="23">
        <v>0</v>
      </c>
      <c r="AG100" s="23">
        <v>0</v>
      </c>
      <c r="AH100" s="23">
        <v>0</v>
      </c>
      <c r="AI100" s="23">
        <v>0</v>
      </c>
      <c r="AJ100" s="23">
        <v>0</v>
      </c>
      <c r="AK100" s="23">
        <v>0</v>
      </c>
      <c r="AL100" s="23">
        <v>0</v>
      </c>
      <c r="AM100" s="23">
        <v>0</v>
      </c>
      <c r="AN100" s="23">
        <v>0</v>
      </c>
      <c r="AO100" s="23">
        <v>0</v>
      </c>
      <c r="AP100" s="23">
        <v>0</v>
      </c>
      <c r="AQ100" s="23">
        <v>0</v>
      </c>
      <c r="AR100" s="23">
        <v>0</v>
      </c>
      <c r="AS100" s="23">
        <v>0</v>
      </c>
      <c r="AT100" s="23">
        <v>0</v>
      </c>
      <c r="AU100" s="23" t="s">
        <v>924</v>
      </c>
      <c r="AV100" s="23">
        <v>0</v>
      </c>
      <c r="AW100" s="23">
        <v>0</v>
      </c>
      <c r="AX100" s="23">
        <v>0</v>
      </c>
      <c r="AY100" s="23">
        <v>0</v>
      </c>
      <c r="AZ100" s="23">
        <v>0</v>
      </c>
      <c r="BA100" s="23">
        <v>0</v>
      </c>
      <c r="BB100" s="23">
        <v>0</v>
      </c>
      <c r="BC100" s="23">
        <v>0</v>
      </c>
      <c r="BD100" s="23">
        <v>0</v>
      </c>
      <c r="BE100" s="23">
        <v>0</v>
      </c>
      <c r="BF100" s="23">
        <v>0</v>
      </c>
      <c r="BG100" s="23">
        <v>0</v>
      </c>
      <c r="BH100" s="23">
        <v>0</v>
      </c>
      <c r="BI100" s="23">
        <v>0</v>
      </c>
      <c r="BJ100" s="23">
        <v>0</v>
      </c>
      <c r="BK100" t="s">
        <v>392</v>
      </c>
    </row>
    <row r="101" spans="1:63">
      <c r="A101" s="23">
        <v>1556</v>
      </c>
      <c r="B101" t="s">
        <v>97</v>
      </c>
      <c r="C101" t="s">
        <v>98</v>
      </c>
      <c r="D101" s="48">
        <v>37788</v>
      </c>
      <c r="E101" t="s">
        <v>66</v>
      </c>
      <c r="F101" t="s">
        <v>387</v>
      </c>
      <c r="G101" t="s">
        <v>189</v>
      </c>
      <c r="H101" s="45">
        <v>42200</v>
      </c>
      <c r="K101" s="45">
        <v>622</v>
      </c>
      <c r="L101" s="45">
        <v>310000</v>
      </c>
      <c r="M101" s="45">
        <v>1.5</v>
      </c>
      <c r="N101" t="s">
        <v>20</v>
      </c>
      <c r="O101" t="s">
        <v>26</v>
      </c>
      <c r="P101" t="s">
        <v>345</v>
      </c>
      <c r="Q101" t="s">
        <v>388</v>
      </c>
      <c r="R101" t="s">
        <v>4</v>
      </c>
      <c r="S101" s="23">
        <v>0</v>
      </c>
      <c r="T101" s="23">
        <v>1</v>
      </c>
      <c r="U101" s="23">
        <v>0</v>
      </c>
      <c r="V101" s="23">
        <v>0</v>
      </c>
      <c r="W101" s="23">
        <v>0</v>
      </c>
      <c r="X101" s="23">
        <v>0</v>
      </c>
      <c r="Y101" s="23">
        <v>0</v>
      </c>
      <c r="Z101" s="23">
        <v>0</v>
      </c>
      <c r="AA101" s="23">
        <v>1</v>
      </c>
      <c r="AB101" s="23">
        <v>0</v>
      </c>
      <c r="AC101" s="23">
        <v>0</v>
      </c>
      <c r="AD101" s="23">
        <v>0</v>
      </c>
      <c r="AE101" s="23">
        <v>0</v>
      </c>
      <c r="AF101" s="23">
        <v>0</v>
      </c>
      <c r="AG101" s="23">
        <v>0</v>
      </c>
      <c r="AH101" s="23">
        <v>0</v>
      </c>
      <c r="AI101" s="23">
        <v>0</v>
      </c>
      <c r="AJ101" s="23">
        <v>0</v>
      </c>
      <c r="AK101" s="23" t="s">
        <v>908</v>
      </c>
      <c r="AL101" s="23" t="s">
        <v>908</v>
      </c>
      <c r="AM101" s="23">
        <v>0</v>
      </c>
      <c r="AN101" s="23">
        <v>0</v>
      </c>
      <c r="AO101" s="23" t="s">
        <v>908</v>
      </c>
      <c r="AP101" s="23">
        <v>0</v>
      </c>
      <c r="AQ101" s="23">
        <v>0</v>
      </c>
      <c r="AR101" s="23">
        <v>0</v>
      </c>
      <c r="AS101" s="23">
        <v>0</v>
      </c>
      <c r="AT101" s="23">
        <v>0</v>
      </c>
      <c r="AU101" s="23" t="s">
        <v>924</v>
      </c>
      <c r="AV101" s="23">
        <v>0</v>
      </c>
      <c r="AW101" s="23">
        <v>0</v>
      </c>
      <c r="AX101" s="23">
        <v>0</v>
      </c>
      <c r="AY101" s="23">
        <v>0</v>
      </c>
      <c r="AZ101" s="23">
        <v>0</v>
      </c>
      <c r="BA101" s="23">
        <v>0</v>
      </c>
      <c r="BB101" s="23">
        <v>0</v>
      </c>
      <c r="BC101" s="23">
        <v>0</v>
      </c>
      <c r="BD101" s="23">
        <v>0</v>
      </c>
      <c r="BE101" s="23">
        <v>0</v>
      </c>
      <c r="BF101" s="23">
        <v>0</v>
      </c>
      <c r="BG101" s="23">
        <v>0</v>
      </c>
      <c r="BH101" s="23">
        <v>0</v>
      </c>
      <c r="BI101" s="23">
        <v>0</v>
      </c>
      <c r="BJ101" s="23">
        <v>0</v>
      </c>
      <c r="BK101" t="s">
        <v>1051</v>
      </c>
    </row>
    <row r="102" spans="1:63">
      <c r="A102" s="23">
        <v>1558</v>
      </c>
      <c r="B102" t="s">
        <v>100</v>
      </c>
      <c r="C102" t="s">
        <v>98</v>
      </c>
      <c r="D102" s="48">
        <v>38353</v>
      </c>
      <c r="E102" t="s">
        <v>66</v>
      </c>
      <c r="F102" t="s">
        <v>387</v>
      </c>
      <c r="G102" t="s">
        <v>189</v>
      </c>
      <c r="H102" s="45">
        <v>42200</v>
      </c>
      <c r="K102" s="45">
        <v>622</v>
      </c>
      <c r="L102" s="45">
        <v>310000</v>
      </c>
      <c r="M102" s="45">
        <v>1.5</v>
      </c>
      <c r="N102" t="s">
        <v>20</v>
      </c>
      <c r="O102" t="s">
        <v>400</v>
      </c>
      <c r="P102" t="s">
        <v>345</v>
      </c>
      <c r="Q102" t="s">
        <v>388</v>
      </c>
      <c r="R102" t="s">
        <v>4</v>
      </c>
      <c r="S102" s="23">
        <v>0</v>
      </c>
      <c r="T102" s="23">
        <v>1</v>
      </c>
      <c r="U102" s="23">
        <v>0</v>
      </c>
      <c r="V102" s="23">
        <v>0</v>
      </c>
      <c r="W102" s="23">
        <v>0</v>
      </c>
      <c r="X102" s="23">
        <v>0</v>
      </c>
      <c r="Y102" s="23">
        <v>0</v>
      </c>
      <c r="Z102" s="23">
        <v>0</v>
      </c>
      <c r="AA102" s="23">
        <v>1</v>
      </c>
      <c r="AB102" s="23">
        <v>0</v>
      </c>
      <c r="AC102" s="23">
        <v>0</v>
      </c>
      <c r="AD102" s="23">
        <v>0</v>
      </c>
      <c r="AE102" s="23">
        <v>0</v>
      </c>
      <c r="AF102" s="23">
        <v>0</v>
      </c>
      <c r="AG102" s="23">
        <v>0</v>
      </c>
      <c r="AH102" s="23">
        <v>0</v>
      </c>
      <c r="AI102" s="23">
        <v>0</v>
      </c>
      <c r="AJ102" s="23">
        <v>0</v>
      </c>
      <c r="AK102" s="23" t="s">
        <v>908</v>
      </c>
      <c r="AL102" s="23">
        <v>0</v>
      </c>
      <c r="AM102" s="23">
        <v>0</v>
      </c>
      <c r="AN102" s="23">
        <v>0</v>
      </c>
      <c r="AO102" s="23" t="s">
        <v>908</v>
      </c>
      <c r="AP102" s="23">
        <v>0</v>
      </c>
      <c r="AQ102" s="23">
        <v>0</v>
      </c>
      <c r="AR102" s="23">
        <v>0</v>
      </c>
      <c r="AS102" s="23">
        <v>0</v>
      </c>
      <c r="AT102" s="23">
        <v>0</v>
      </c>
      <c r="AU102" s="23" t="s">
        <v>924</v>
      </c>
      <c r="AV102" s="23">
        <v>0</v>
      </c>
      <c r="AW102" s="23">
        <v>0</v>
      </c>
      <c r="AX102" s="23">
        <v>0</v>
      </c>
      <c r="AY102" s="23">
        <v>0</v>
      </c>
      <c r="AZ102" s="23">
        <v>0</v>
      </c>
      <c r="BA102" s="23">
        <v>0</v>
      </c>
      <c r="BB102" s="23">
        <v>0</v>
      </c>
      <c r="BC102" s="23">
        <v>0</v>
      </c>
      <c r="BD102" s="23">
        <v>0</v>
      </c>
      <c r="BE102" s="23">
        <v>0</v>
      </c>
      <c r="BF102" s="23">
        <v>0</v>
      </c>
      <c r="BG102" s="23">
        <v>0</v>
      </c>
      <c r="BH102" s="23">
        <v>0</v>
      </c>
      <c r="BI102" s="23">
        <v>0</v>
      </c>
      <c r="BJ102" s="23">
        <v>0</v>
      </c>
      <c r="BK102" t="s">
        <v>975</v>
      </c>
    </row>
    <row r="103" spans="1:63">
      <c r="A103" s="23">
        <v>1576</v>
      </c>
      <c r="B103" t="s">
        <v>106</v>
      </c>
      <c r="C103" t="s">
        <v>107</v>
      </c>
      <c r="D103" s="48">
        <v>39114</v>
      </c>
      <c r="E103" t="s">
        <v>108</v>
      </c>
      <c r="F103" t="s">
        <v>404</v>
      </c>
      <c r="G103" t="s">
        <v>189</v>
      </c>
      <c r="H103" s="45">
        <v>42200</v>
      </c>
      <c r="L103" s="45">
        <v>1900</v>
      </c>
      <c r="M103" s="45">
        <v>0.67</v>
      </c>
      <c r="N103" t="s">
        <v>20</v>
      </c>
      <c r="O103" t="s">
        <v>26</v>
      </c>
      <c r="P103" t="s">
        <v>353</v>
      </c>
      <c r="Q103" t="s">
        <v>401</v>
      </c>
      <c r="R103" t="s">
        <v>4</v>
      </c>
      <c r="S103" s="23">
        <v>0</v>
      </c>
      <c r="T103" s="23">
        <v>1</v>
      </c>
      <c r="U103" s="23">
        <v>0</v>
      </c>
      <c r="V103" s="23">
        <v>0</v>
      </c>
      <c r="W103" s="23">
        <v>0</v>
      </c>
      <c r="X103" s="23">
        <v>1</v>
      </c>
      <c r="Y103" s="23">
        <v>0</v>
      </c>
      <c r="Z103" s="23">
        <v>0</v>
      </c>
      <c r="AA103" s="23">
        <v>0</v>
      </c>
      <c r="AB103" s="23">
        <v>0</v>
      </c>
      <c r="AC103" s="23">
        <v>0</v>
      </c>
      <c r="AD103" s="23">
        <v>0</v>
      </c>
      <c r="AE103" s="23">
        <v>0</v>
      </c>
      <c r="AF103" s="23">
        <v>0</v>
      </c>
      <c r="AG103" s="23">
        <v>1</v>
      </c>
      <c r="AH103" s="23">
        <v>1</v>
      </c>
      <c r="AI103" s="23">
        <v>0</v>
      </c>
      <c r="AJ103" s="23">
        <v>0</v>
      </c>
      <c r="AK103" s="23">
        <v>0</v>
      </c>
      <c r="AL103" s="23">
        <v>0</v>
      </c>
      <c r="AM103" s="23">
        <v>0</v>
      </c>
      <c r="AN103" s="23">
        <v>0</v>
      </c>
      <c r="AO103" s="23">
        <v>0</v>
      </c>
      <c r="AP103" s="23">
        <v>0</v>
      </c>
      <c r="AQ103" s="23">
        <v>0</v>
      </c>
      <c r="AR103" s="23">
        <v>0</v>
      </c>
      <c r="AS103" s="23">
        <v>0</v>
      </c>
      <c r="AT103" s="23">
        <v>0</v>
      </c>
      <c r="AU103" s="23">
        <v>0</v>
      </c>
      <c r="AV103" s="23">
        <v>0</v>
      </c>
      <c r="AW103" s="23">
        <v>0</v>
      </c>
      <c r="AX103" s="23">
        <v>0</v>
      </c>
      <c r="AY103" s="23">
        <v>0</v>
      </c>
      <c r="AZ103" s="23" t="s">
        <v>908</v>
      </c>
      <c r="BA103" s="23">
        <v>0</v>
      </c>
      <c r="BB103" s="23">
        <v>0</v>
      </c>
      <c r="BC103" s="23">
        <v>0</v>
      </c>
      <c r="BD103" s="23" t="s">
        <v>908</v>
      </c>
      <c r="BE103" s="23">
        <v>0</v>
      </c>
      <c r="BF103" s="23">
        <v>0</v>
      </c>
      <c r="BG103" s="23">
        <v>0</v>
      </c>
      <c r="BH103" s="23">
        <v>0</v>
      </c>
      <c r="BI103" s="23">
        <v>0</v>
      </c>
      <c r="BJ103" s="23">
        <v>0</v>
      </c>
      <c r="BK103" t="s">
        <v>402</v>
      </c>
    </row>
    <row r="104" spans="1:63">
      <c r="A104" s="23">
        <v>1712</v>
      </c>
      <c r="B104" t="s">
        <v>143</v>
      </c>
      <c r="C104" t="s">
        <v>144</v>
      </c>
      <c r="D104" s="48">
        <v>38047</v>
      </c>
      <c r="E104" t="s">
        <v>66</v>
      </c>
      <c r="F104" t="s">
        <v>524</v>
      </c>
      <c r="G104" t="s">
        <v>189</v>
      </c>
      <c r="H104" s="45">
        <v>42200</v>
      </c>
      <c r="K104" s="45">
        <v>622</v>
      </c>
      <c r="L104" s="45">
        <v>315000</v>
      </c>
      <c r="M104" s="45">
        <v>1.5</v>
      </c>
      <c r="N104" t="s">
        <v>70</v>
      </c>
      <c r="O104" t="s">
        <v>145</v>
      </c>
      <c r="P104" t="s">
        <v>345</v>
      </c>
      <c r="Q104" t="s">
        <v>525</v>
      </c>
      <c r="R104" t="s">
        <v>63</v>
      </c>
      <c r="S104" s="23">
        <v>0</v>
      </c>
      <c r="T104" s="23">
        <v>1</v>
      </c>
      <c r="U104" s="23">
        <v>0</v>
      </c>
      <c r="V104" s="23">
        <v>0</v>
      </c>
      <c r="W104" s="23">
        <v>0</v>
      </c>
      <c r="X104" s="23">
        <v>0</v>
      </c>
      <c r="Y104" s="23">
        <v>0</v>
      </c>
      <c r="Z104" s="23">
        <v>1</v>
      </c>
      <c r="AA104" s="23">
        <v>1</v>
      </c>
      <c r="AB104" s="23">
        <v>0</v>
      </c>
      <c r="AC104" s="23">
        <v>1</v>
      </c>
      <c r="AD104" s="23">
        <v>0</v>
      </c>
      <c r="AE104" s="23">
        <v>0</v>
      </c>
      <c r="AF104" s="23">
        <v>0</v>
      </c>
      <c r="AG104" s="23">
        <v>0</v>
      </c>
      <c r="AH104" s="23">
        <v>0</v>
      </c>
      <c r="AI104" s="23" t="s">
        <v>909</v>
      </c>
      <c r="AJ104" s="23" t="s">
        <v>909</v>
      </c>
      <c r="AK104" s="23">
        <v>0</v>
      </c>
      <c r="AL104" s="23">
        <v>0</v>
      </c>
      <c r="AM104" s="23">
        <v>0</v>
      </c>
      <c r="AN104" s="23">
        <v>0</v>
      </c>
      <c r="AO104" s="23">
        <v>0</v>
      </c>
      <c r="AP104" s="23">
        <v>0</v>
      </c>
      <c r="AQ104" s="23">
        <v>0</v>
      </c>
      <c r="AR104" s="23">
        <v>0</v>
      </c>
      <c r="AS104" s="23">
        <v>0</v>
      </c>
      <c r="AT104" s="23">
        <v>0</v>
      </c>
      <c r="AU104" s="23">
        <v>0</v>
      </c>
      <c r="AV104" s="23" t="s">
        <v>909</v>
      </c>
      <c r="AW104" s="23">
        <v>0</v>
      </c>
      <c r="AX104" s="23">
        <v>0</v>
      </c>
      <c r="AY104" s="23">
        <v>0</v>
      </c>
      <c r="AZ104" s="23">
        <v>0</v>
      </c>
      <c r="BA104" s="23">
        <v>0</v>
      </c>
      <c r="BB104" s="23">
        <v>0</v>
      </c>
      <c r="BC104" s="23">
        <v>0</v>
      </c>
      <c r="BD104" s="23">
        <v>0</v>
      </c>
      <c r="BE104" s="23">
        <v>0</v>
      </c>
      <c r="BF104" s="23">
        <v>0</v>
      </c>
      <c r="BG104" s="23">
        <v>0</v>
      </c>
      <c r="BH104" s="23">
        <v>0</v>
      </c>
      <c r="BI104" s="23">
        <v>0</v>
      </c>
      <c r="BJ104" s="23">
        <v>0</v>
      </c>
      <c r="BK104" t="s">
        <v>526</v>
      </c>
    </row>
    <row r="105" spans="1:63">
      <c r="A105" s="23">
        <v>1968</v>
      </c>
      <c r="B105" t="s">
        <v>164</v>
      </c>
      <c r="C105" t="s">
        <v>165</v>
      </c>
      <c r="D105" s="48">
        <v>40057</v>
      </c>
      <c r="E105" t="s">
        <v>166</v>
      </c>
      <c r="F105" t="s">
        <v>416</v>
      </c>
      <c r="G105" t="s">
        <v>189</v>
      </c>
      <c r="H105" s="45">
        <v>42200</v>
      </c>
      <c r="L105" s="45">
        <v>1100</v>
      </c>
      <c r="M105" s="45">
        <v>4</v>
      </c>
      <c r="N105" t="s">
        <v>20</v>
      </c>
      <c r="O105" t="s">
        <v>26</v>
      </c>
      <c r="P105" t="s">
        <v>344</v>
      </c>
      <c r="Q105" t="s">
        <v>664</v>
      </c>
      <c r="R105" t="s">
        <v>63</v>
      </c>
      <c r="S105" s="23">
        <v>1</v>
      </c>
      <c r="T105" s="23">
        <v>0</v>
      </c>
      <c r="U105" s="23">
        <v>0</v>
      </c>
      <c r="V105" s="23">
        <v>0</v>
      </c>
      <c r="W105" s="23">
        <v>0</v>
      </c>
      <c r="X105" s="23">
        <v>0</v>
      </c>
      <c r="Y105" s="23">
        <v>0</v>
      </c>
      <c r="Z105" s="23">
        <v>0</v>
      </c>
      <c r="AA105" s="23">
        <v>0</v>
      </c>
      <c r="AB105" s="23">
        <v>0</v>
      </c>
      <c r="AC105" s="23">
        <v>1</v>
      </c>
      <c r="AD105" s="23">
        <v>0</v>
      </c>
      <c r="AE105" s="23">
        <v>0</v>
      </c>
      <c r="AF105" s="23">
        <v>0</v>
      </c>
      <c r="AG105" s="23">
        <v>0</v>
      </c>
      <c r="AH105" s="23">
        <v>1</v>
      </c>
      <c r="AI105" s="23">
        <v>0</v>
      </c>
      <c r="AJ105" s="23">
        <v>0</v>
      </c>
      <c r="AK105" s="23">
        <v>0</v>
      </c>
      <c r="AL105" s="23" t="s">
        <v>923</v>
      </c>
      <c r="AM105" s="23">
        <v>0</v>
      </c>
      <c r="AN105" s="23">
        <v>0</v>
      </c>
      <c r="AO105" s="23">
        <v>0</v>
      </c>
      <c r="AP105" s="23">
        <v>0</v>
      </c>
      <c r="AQ105" s="23">
        <v>0</v>
      </c>
      <c r="AR105" s="23">
        <v>0</v>
      </c>
      <c r="AS105" s="23">
        <v>0</v>
      </c>
      <c r="AT105" s="23">
        <v>0</v>
      </c>
      <c r="AU105" s="23">
        <v>0</v>
      </c>
      <c r="AV105" s="23">
        <v>0</v>
      </c>
      <c r="AW105" s="23">
        <v>0</v>
      </c>
      <c r="AX105" s="23">
        <v>0</v>
      </c>
      <c r="AY105" s="23">
        <v>0</v>
      </c>
      <c r="AZ105" s="23">
        <v>0</v>
      </c>
      <c r="BA105" s="23">
        <v>0</v>
      </c>
      <c r="BB105" s="23">
        <v>0</v>
      </c>
      <c r="BC105" s="23">
        <v>0</v>
      </c>
      <c r="BD105" s="23">
        <v>0</v>
      </c>
      <c r="BE105" s="23">
        <v>0</v>
      </c>
      <c r="BF105" s="23">
        <v>0</v>
      </c>
      <c r="BG105" s="23">
        <v>0</v>
      </c>
      <c r="BH105" s="23">
        <v>0</v>
      </c>
      <c r="BI105" s="23">
        <v>0</v>
      </c>
      <c r="BJ105" s="23">
        <v>0</v>
      </c>
      <c r="BK105" t="s">
        <v>531</v>
      </c>
    </row>
    <row r="106" spans="1:63">
      <c r="A106" s="23">
        <v>3017</v>
      </c>
      <c r="B106" t="s">
        <v>274</v>
      </c>
      <c r="C106" t="s">
        <v>275</v>
      </c>
      <c r="D106" s="48">
        <v>41487</v>
      </c>
      <c r="E106" t="s">
        <v>233</v>
      </c>
      <c r="F106" t="s">
        <v>479</v>
      </c>
      <c r="G106" t="s">
        <v>189</v>
      </c>
      <c r="H106" s="45">
        <v>42200</v>
      </c>
      <c r="L106" s="45">
        <v>1000</v>
      </c>
      <c r="M106" s="45">
        <v>8.3333333333333301E-2</v>
      </c>
      <c r="N106" t="s">
        <v>20</v>
      </c>
      <c r="O106" t="s">
        <v>219</v>
      </c>
      <c r="P106" t="s">
        <v>353</v>
      </c>
      <c r="Q106" t="s">
        <v>480</v>
      </c>
      <c r="R106" t="s">
        <v>4</v>
      </c>
      <c r="S106" s="23">
        <v>0</v>
      </c>
      <c r="T106" s="23">
        <v>1</v>
      </c>
      <c r="U106" s="23">
        <v>0</v>
      </c>
      <c r="V106" s="23">
        <v>0</v>
      </c>
      <c r="W106" s="23">
        <v>0</v>
      </c>
      <c r="X106" s="23">
        <v>0</v>
      </c>
      <c r="Y106" s="23">
        <v>0</v>
      </c>
      <c r="Z106" s="23">
        <v>0</v>
      </c>
      <c r="AA106" s="23">
        <v>0</v>
      </c>
      <c r="AB106" s="23">
        <v>0</v>
      </c>
      <c r="AC106" s="23">
        <v>0</v>
      </c>
      <c r="AD106" s="23">
        <v>0</v>
      </c>
      <c r="AE106" s="23">
        <v>0</v>
      </c>
      <c r="AF106" s="23">
        <v>0</v>
      </c>
      <c r="AG106" s="23">
        <v>1</v>
      </c>
      <c r="AH106" s="23">
        <v>1</v>
      </c>
      <c r="AI106" s="23">
        <v>0</v>
      </c>
      <c r="AJ106" s="23">
        <v>0</v>
      </c>
      <c r="AK106" s="23">
        <v>0</v>
      </c>
      <c r="AL106" s="23">
        <v>0</v>
      </c>
      <c r="AM106" s="23">
        <v>0</v>
      </c>
      <c r="AN106" s="23">
        <v>0</v>
      </c>
      <c r="AO106" s="23">
        <v>0</v>
      </c>
      <c r="AP106" s="23">
        <v>0</v>
      </c>
      <c r="AQ106" s="23">
        <v>0</v>
      </c>
      <c r="AR106" s="23">
        <v>0</v>
      </c>
      <c r="AS106" s="23">
        <v>0</v>
      </c>
      <c r="AT106" s="23">
        <v>0</v>
      </c>
      <c r="AU106" s="23">
        <v>0</v>
      </c>
      <c r="AV106" s="23">
        <v>0</v>
      </c>
      <c r="AW106" s="23">
        <v>0</v>
      </c>
      <c r="AX106" s="23">
        <v>0</v>
      </c>
      <c r="AY106" s="23">
        <v>0</v>
      </c>
      <c r="AZ106" s="23" t="s">
        <v>924</v>
      </c>
      <c r="BA106" s="23">
        <v>0</v>
      </c>
      <c r="BB106" s="23">
        <v>0</v>
      </c>
      <c r="BC106" s="23">
        <v>0</v>
      </c>
      <c r="BD106" s="23">
        <v>0</v>
      </c>
      <c r="BE106" s="23">
        <v>0</v>
      </c>
      <c r="BF106" s="23">
        <v>0</v>
      </c>
      <c r="BG106" s="23">
        <v>0</v>
      </c>
      <c r="BH106" s="23">
        <v>0</v>
      </c>
      <c r="BI106" s="23">
        <v>0</v>
      </c>
      <c r="BJ106" s="23">
        <v>0</v>
      </c>
      <c r="BK106" t="s">
        <v>481</v>
      </c>
    </row>
    <row r="107" spans="1:63">
      <c r="A107" s="23">
        <v>267</v>
      </c>
      <c r="B107" t="s">
        <v>651</v>
      </c>
      <c r="C107" t="s">
        <v>232</v>
      </c>
      <c r="D107" s="48">
        <v>36166</v>
      </c>
      <c r="E107" t="s">
        <v>233</v>
      </c>
      <c r="F107" t="s">
        <v>387</v>
      </c>
      <c r="G107" t="s">
        <v>189</v>
      </c>
      <c r="H107" s="45">
        <v>42200</v>
      </c>
      <c r="L107" s="45">
        <v>2000</v>
      </c>
      <c r="M107" s="45" t="s">
        <v>653</v>
      </c>
      <c r="N107" t="s">
        <v>20</v>
      </c>
      <c r="O107" t="s">
        <v>39</v>
      </c>
      <c r="P107" t="s">
        <v>344</v>
      </c>
      <c r="Q107" t="s">
        <v>652</v>
      </c>
      <c r="R107" t="s">
        <v>4</v>
      </c>
      <c r="S107" s="23">
        <v>1</v>
      </c>
      <c r="T107" s="23">
        <v>0</v>
      </c>
      <c r="U107" s="23">
        <v>0</v>
      </c>
      <c r="V107" s="23">
        <v>0</v>
      </c>
      <c r="W107" s="23">
        <v>0</v>
      </c>
      <c r="X107" s="23">
        <v>0</v>
      </c>
      <c r="Y107" s="23">
        <v>0</v>
      </c>
      <c r="Z107" s="23">
        <v>0</v>
      </c>
      <c r="AA107" s="23">
        <v>0</v>
      </c>
      <c r="AB107" s="23">
        <v>0</v>
      </c>
      <c r="AC107" s="23">
        <v>0</v>
      </c>
      <c r="AD107" s="23">
        <v>0</v>
      </c>
      <c r="AE107" s="23">
        <v>0</v>
      </c>
      <c r="AF107" s="23">
        <v>0</v>
      </c>
      <c r="AG107" s="23">
        <v>1</v>
      </c>
      <c r="AH107" s="23">
        <v>1</v>
      </c>
      <c r="AI107" s="23" t="s">
        <v>918</v>
      </c>
      <c r="AJ107" s="23">
        <v>0</v>
      </c>
      <c r="AK107" s="23">
        <v>0</v>
      </c>
      <c r="AL107" s="23">
        <v>0</v>
      </c>
      <c r="AM107" s="23">
        <v>0</v>
      </c>
      <c r="AN107" s="23">
        <v>0</v>
      </c>
      <c r="AO107" s="23">
        <v>0</v>
      </c>
      <c r="AP107" s="23" t="s">
        <v>908</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t="s">
        <v>858</v>
      </c>
    </row>
    <row r="108" spans="1:63">
      <c r="A108" s="23">
        <v>3958</v>
      </c>
      <c r="B108" t="s">
        <v>764</v>
      </c>
      <c r="C108" t="s">
        <v>637</v>
      </c>
      <c r="D108" s="48">
        <v>42248</v>
      </c>
      <c r="E108" t="s">
        <v>57</v>
      </c>
      <c r="F108" t="s">
        <v>377</v>
      </c>
      <c r="G108" t="s">
        <v>189</v>
      </c>
      <c r="H108" s="45">
        <v>42200</v>
      </c>
      <c r="K108" s="45">
        <v>1.5</v>
      </c>
      <c r="L108" s="45">
        <v>1000</v>
      </c>
      <c r="M108" s="45">
        <v>0.33</v>
      </c>
      <c r="N108" t="s">
        <v>765</v>
      </c>
      <c r="O108" t="s">
        <v>21</v>
      </c>
      <c r="P108" t="s">
        <v>345</v>
      </c>
      <c r="Q108" t="s">
        <v>766</v>
      </c>
      <c r="R108" t="s">
        <v>4</v>
      </c>
      <c r="S108" s="23">
        <v>1</v>
      </c>
      <c r="T108" s="23">
        <v>0</v>
      </c>
      <c r="U108" s="23">
        <v>0</v>
      </c>
      <c r="V108" s="23">
        <v>0</v>
      </c>
      <c r="W108" s="23">
        <v>0</v>
      </c>
      <c r="X108" s="23">
        <v>0</v>
      </c>
      <c r="Y108" s="23">
        <v>0</v>
      </c>
      <c r="Z108" s="23">
        <v>0</v>
      </c>
      <c r="AA108" s="23">
        <v>0</v>
      </c>
      <c r="AB108" s="23">
        <v>0</v>
      </c>
      <c r="AC108" s="23">
        <v>0</v>
      </c>
      <c r="AD108" s="23">
        <v>0</v>
      </c>
      <c r="AE108" s="23">
        <v>0</v>
      </c>
      <c r="AF108" s="23">
        <v>0</v>
      </c>
      <c r="AG108" s="23">
        <v>1</v>
      </c>
      <c r="AH108" s="23">
        <v>1</v>
      </c>
      <c r="AI108" s="23" t="s">
        <v>924</v>
      </c>
      <c r="AJ108" s="23">
        <v>0</v>
      </c>
      <c r="AK108" s="23">
        <v>0</v>
      </c>
      <c r="AL108" s="23">
        <v>0</v>
      </c>
      <c r="AM108" s="23">
        <v>0</v>
      </c>
      <c r="AN108" s="23">
        <v>0</v>
      </c>
      <c r="AO108" s="23">
        <v>0</v>
      </c>
      <c r="AP108" s="23">
        <v>0</v>
      </c>
      <c r="AQ108" s="23">
        <v>0</v>
      </c>
      <c r="AR108" s="23">
        <v>0</v>
      </c>
      <c r="AS108" s="23">
        <v>0</v>
      </c>
      <c r="AT108" s="23">
        <v>0</v>
      </c>
      <c r="AU108" s="23">
        <v>0</v>
      </c>
      <c r="AV108" s="23">
        <v>0</v>
      </c>
      <c r="AW108" s="23">
        <v>0</v>
      </c>
      <c r="AX108" s="23">
        <v>0</v>
      </c>
      <c r="AY108" s="23">
        <v>0</v>
      </c>
      <c r="AZ108" s="23">
        <v>0</v>
      </c>
      <c r="BA108" s="23" t="s">
        <v>924</v>
      </c>
      <c r="BB108" s="23">
        <v>0</v>
      </c>
      <c r="BC108" s="23">
        <v>0</v>
      </c>
      <c r="BD108" s="23">
        <v>0</v>
      </c>
      <c r="BE108" s="23">
        <v>0</v>
      </c>
      <c r="BF108" s="23">
        <v>0</v>
      </c>
      <c r="BG108" s="23">
        <v>0</v>
      </c>
      <c r="BH108" s="23">
        <v>0</v>
      </c>
      <c r="BI108" s="23">
        <v>0</v>
      </c>
      <c r="BJ108" s="23">
        <v>0</v>
      </c>
      <c r="BK108" t="s">
        <v>1125</v>
      </c>
    </row>
    <row r="109" spans="1:63">
      <c r="A109" s="23">
        <v>3972</v>
      </c>
      <c r="B109" t="s">
        <v>811</v>
      </c>
      <c r="C109" t="s">
        <v>637</v>
      </c>
      <c r="D109" s="48">
        <v>40575</v>
      </c>
      <c r="E109" t="s">
        <v>57</v>
      </c>
      <c r="F109" t="s">
        <v>387</v>
      </c>
      <c r="G109" t="s">
        <v>189</v>
      </c>
      <c r="H109" s="45">
        <v>42200</v>
      </c>
      <c r="K109" s="45">
        <v>1.5</v>
      </c>
      <c r="L109" s="45">
        <v>1000</v>
      </c>
      <c r="M109" s="45">
        <v>0.33</v>
      </c>
      <c r="N109" t="s">
        <v>20</v>
      </c>
      <c r="O109" t="s">
        <v>26</v>
      </c>
      <c r="P109" t="s">
        <v>345</v>
      </c>
      <c r="Q109" t="s">
        <v>812</v>
      </c>
      <c r="R109" t="s">
        <v>4</v>
      </c>
      <c r="S109" s="23">
        <v>0</v>
      </c>
      <c r="T109" s="23">
        <v>1</v>
      </c>
      <c r="U109" s="23">
        <v>0</v>
      </c>
      <c r="V109" s="23">
        <v>0</v>
      </c>
      <c r="W109" s="23">
        <v>0</v>
      </c>
      <c r="X109" s="23">
        <v>0</v>
      </c>
      <c r="Y109" s="23">
        <v>0</v>
      </c>
      <c r="Z109" s="23">
        <v>0</v>
      </c>
      <c r="AA109" s="23">
        <v>1</v>
      </c>
      <c r="AB109" s="23">
        <v>0</v>
      </c>
      <c r="AC109" s="23">
        <v>0</v>
      </c>
      <c r="AD109" s="23">
        <v>0</v>
      </c>
      <c r="AE109" s="23">
        <v>0</v>
      </c>
      <c r="AF109" s="23">
        <v>0</v>
      </c>
      <c r="AG109" s="23">
        <v>0</v>
      </c>
      <c r="AH109" s="23">
        <v>1</v>
      </c>
      <c r="AI109" s="23">
        <v>0</v>
      </c>
      <c r="AJ109" s="23">
        <v>0</v>
      </c>
      <c r="AK109" s="23">
        <v>0</v>
      </c>
      <c r="AL109" s="23">
        <v>0</v>
      </c>
      <c r="AM109" s="23">
        <v>0</v>
      </c>
      <c r="AN109" s="23">
        <v>0</v>
      </c>
      <c r="AO109" s="23" t="s">
        <v>908</v>
      </c>
      <c r="AP109" s="23">
        <v>0</v>
      </c>
      <c r="AQ109" s="23">
        <v>0</v>
      </c>
      <c r="AR109" s="23">
        <v>0</v>
      </c>
      <c r="AS109" s="23">
        <v>0</v>
      </c>
      <c r="AT109" s="23">
        <v>0</v>
      </c>
      <c r="AU109" s="23">
        <v>0</v>
      </c>
      <c r="AV109" s="23">
        <v>0</v>
      </c>
      <c r="AW109" s="23">
        <v>0</v>
      </c>
      <c r="AX109" s="23">
        <v>0</v>
      </c>
      <c r="AY109" s="23">
        <v>0</v>
      </c>
      <c r="AZ109" s="23">
        <v>0</v>
      </c>
      <c r="BA109" s="23">
        <v>0</v>
      </c>
      <c r="BB109" s="23">
        <v>0</v>
      </c>
      <c r="BC109" s="23">
        <v>0</v>
      </c>
      <c r="BD109" s="23">
        <v>0</v>
      </c>
      <c r="BE109" s="23">
        <v>0</v>
      </c>
      <c r="BF109" s="23">
        <v>0</v>
      </c>
      <c r="BG109" s="23">
        <v>0</v>
      </c>
      <c r="BH109" s="23">
        <v>0</v>
      </c>
      <c r="BI109" s="23">
        <v>0</v>
      </c>
      <c r="BJ109" s="23">
        <v>0</v>
      </c>
      <c r="BK109" t="s">
        <v>813</v>
      </c>
    </row>
    <row r="110" spans="1:63">
      <c r="A110" s="23">
        <v>3973</v>
      </c>
      <c r="B110" t="s">
        <v>814</v>
      </c>
      <c r="C110" t="s">
        <v>637</v>
      </c>
      <c r="D110" s="48">
        <v>41487</v>
      </c>
      <c r="E110" t="s">
        <v>57</v>
      </c>
      <c r="F110" t="s">
        <v>454</v>
      </c>
      <c r="G110" t="s">
        <v>189</v>
      </c>
      <c r="H110" s="45">
        <v>42200</v>
      </c>
      <c r="K110" s="45">
        <v>1.5</v>
      </c>
      <c r="L110" s="45">
        <v>1000</v>
      </c>
      <c r="M110" s="45">
        <v>1.65</v>
      </c>
      <c r="N110" t="s">
        <v>20</v>
      </c>
      <c r="O110" t="s">
        <v>26</v>
      </c>
      <c r="P110" t="s">
        <v>345</v>
      </c>
      <c r="Q110" t="s">
        <v>375</v>
      </c>
      <c r="R110" t="s">
        <v>4</v>
      </c>
      <c r="S110" s="23">
        <v>0</v>
      </c>
      <c r="T110" s="23">
        <v>1</v>
      </c>
      <c r="U110" s="23">
        <v>0</v>
      </c>
      <c r="V110" s="23">
        <v>0</v>
      </c>
      <c r="W110" s="23">
        <v>0</v>
      </c>
      <c r="X110" s="23">
        <v>0</v>
      </c>
      <c r="Y110" s="23">
        <v>0</v>
      </c>
      <c r="Z110" s="23">
        <v>0</v>
      </c>
      <c r="AA110" s="23">
        <v>0</v>
      </c>
      <c r="AB110" s="23">
        <v>0</v>
      </c>
      <c r="AC110" s="23">
        <v>0</v>
      </c>
      <c r="AD110" s="23">
        <v>0</v>
      </c>
      <c r="AE110" s="23">
        <v>0</v>
      </c>
      <c r="AF110" s="23">
        <v>0</v>
      </c>
      <c r="AG110" s="23">
        <v>1</v>
      </c>
      <c r="AH110" s="23">
        <v>1</v>
      </c>
      <c r="AI110" s="23">
        <v>0</v>
      </c>
      <c r="AJ110" s="23">
        <v>0</v>
      </c>
      <c r="AK110" s="23">
        <v>0</v>
      </c>
      <c r="AL110" s="23">
        <v>0</v>
      </c>
      <c r="AM110" s="23">
        <v>0</v>
      </c>
      <c r="AN110" s="23">
        <v>0</v>
      </c>
      <c r="AO110" s="23" t="s">
        <v>908</v>
      </c>
      <c r="AP110" s="23">
        <v>0</v>
      </c>
      <c r="AQ110" s="23">
        <v>0</v>
      </c>
      <c r="AR110" s="23">
        <v>0</v>
      </c>
      <c r="AS110" s="23">
        <v>0</v>
      </c>
      <c r="AT110" s="23">
        <v>0</v>
      </c>
      <c r="AU110" s="23" t="s">
        <v>908</v>
      </c>
      <c r="AV110" s="23">
        <v>0</v>
      </c>
      <c r="AW110" s="23" t="s">
        <v>924</v>
      </c>
      <c r="AX110" s="23">
        <v>0</v>
      </c>
      <c r="AY110" s="23">
        <v>0</v>
      </c>
      <c r="AZ110" s="23">
        <v>0</v>
      </c>
      <c r="BA110" s="23">
        <v>0</v>
      </c>
      <c r="BB110" s="23">
        <v>0</v>
      </c>
      <c r="BC110" s="23" t="s">
        <v>924</v>
      </c>
      <c r="BD110" s="23">
        <v>0</v>
      </c>
      <c r="BE110" s="23">
        <v>0</v>
      </c>
      <c r="BF110" s="23">
        <v>0</v>
      </c>
      <c r="BG110" s="23">
        <v>0</v>
      </c>
      <c r="BH110" s="23">
        <v>0</v>
      </c>
      <c r="BI110" s="23">
        <v>0</v>
      </c>
      <c r="BJ110" s="23">
        <v>0</v>
      </c>
      <c r="BK110" t="s">
        <v>1128</v>
      </c>
    </row>
    <row r="111" spans="1:63">
      <c r="A111" s="23">
        <v>3974</v>
      </c>
      <c r="B111" t="s">
        <v>815</v>
      </c>
      <c r="C111" t="s">
        <v>637</v>
      </c>
      <c r="D111" s="48">
        <v>42034</v>
      </c>
      <c r="E111" t="s">
        <v>57</v>
      </c>
      <c r="F111" t="s">
        <v>454</v>
      </c>
      <c r="G111" t="s">
        <v>189</v>
      </c>
      <c r="H111" s="45">
        <v>42200</v>
      </c>
      <c r="K111" s="45">
        <v>1.5</v>
      </c>
      <c r="L111" s="45">
        <v>1000</v>
      </c>
      <c r="M111" s="45">
        <v>0.33</v>
      </c>
      <c r="N111" t="s">
        <v>20</v>
      </c>
      <c r="O111" t="s">
        <v>21</v>
      </c>
      <c r="P111" t="s">
        <v>345</v>
      </c>
      <c r="Q111" t="s">
        <v>375</v>
      </c>
      <c r="R111" t="s">
        <v>4</v>
      </c>
      <c r="S111" s="23">
        <v>0</v>
      </c>
      <c r="T111" s="23">
        <v>1</v>
      </c>
      <c r="U111" s="23">
        <v>0</v>
      </c>
      <c r="V111" s="23">
        <v>0</v>
      </c>
      <c r="W111" s="23">
        <v>0</v>
      </c>
      <c r="X111" s="23">
        <v>0</v>
      </c>
      <c r="Y111" s="23">
        <v>0</v>
      </c>
      <c r="Z111" s="23">
        <v>0</v>
      </c>
      <c r="AA111" s="23">
        <v>1</v>
      </c>
      <c r="AB111" s="23">
        <v>0</v>
      </c>
      <c r="AC111" s="23">
        <v>0</v>
      </c>
      <c r="AD111" s="23">
        <v>0</v>
      </c>
      <c r="AE111" s="23">
        <v>0</v>
      </c>
      <c r="AF111" s="23">
        <v>0</v>
      </c>
      <c r="AG111" s="23">
        <v>0</v>
      </c>
      <c r="AH111" s="23">
        <v>1</v>
      </c>
      <c r="AI111" s="23">
        <v>0</v>
      </c>
      <c r="AJ111" s="23">
        <v>0</v>
      </c>
      <c r="AK111" s="23">
        <v>0</v>
      </c>
      <c r="AL111" s="23">
        <v>0</v>
      </c>
      <c r="AM111" s="23">
        <v>0</v>
      </c>
      <c r="AN111" s="23">
        <v>0</v>
      </c>
      <c r="AO111" s="23">
        <v>0</v>
      </c>
      <c r="AP111" s="23">
        <v>0</v>
      </c>
      <c r="AQ111" s="23">
        <v>0</v>
      </c>
      <c r="AR111" s="23">
        <v>0</v>
      </c>
      <c r="AS111" s="23">
        <v>0</v>
      </c>
      <c r="AT111" s="23" t="s">
        <v>908</v>
      </c>
      <c r="AU111" s="23" t="s">
        <v>923</v>
      </c>
      <c r="AV111" s="23">
        <v>0</v>
      </c>
      <c r="AW111" s="23">
        <v>0</v>
      </c>
      <c r="AX111" s="23">
        <v>0</v>
      </c>
      <c r="AY111" s="23">
        <v>0</v>
      </c>
      <c r="AZ111" s="23">
        <v>0</v>
      </c>
      <c r="BA111" s="23">
        <v>0</v>
      </c>
      <c r="BB111" s="23">
        <v>0</v>
      </c>
      <c r="BC111" s="23">
        <v>0</v>
      </c>
      <c r="BD111" s="23">
        <v>0</v>
      </c>
      <c r="BE111" s="23">
        <v>0</v>
      </c>
      <c r="BF111" s="23">
        <v>0</v>
      </c>
      <c r="BG111" s="23">
        <v>0</v>
      </c>
      <c r="BH111" s="23">
        <v>0</v>
      </c>
      <c r="BI111" s="23">
        <v>0</v>
      </c>
      <c r="BJ111" s="23">
        <v>0</v>
      </c>
      <c r="BK111" t="s">
        <v>1129</v>
      </c>
    </row>
    <row r="112" spans="1:63">
      <c r="A112" s="23">
        <v>4136</v>
      </c>
      <c r="B112" t="s">
        <v>1002</v>
      </c>
      <c r="C112" t="s">
        <v>637</v>
      </c>
      <c r="D112" s="49" t="s">
        <v>1006</v>
      </c>
      <c r="E112" t="s">
        <v>57</v>
      </c>
      <c r="F112" t="s">
        <v>387</v>
      </c>
      <c r="G112" t="s">
        <v>189</v>
      </c>
      <c r="H112" s="45">
        <v>42200</v>
      </c>
      <c r="L112" s="45" t="s">
        <v>1003</v>
      </c>
      <c r="M112" s="45">
        <v>0.33333000000000002</v>
      </c>
      <c r="N112" t="s">
        <v>20</v>
      </c>
      <c r="O112" t="s">
        <v>21</v>
      </c>
      <c r="P112" t="s">
        <v>345</v>
      </c>
      <c r="Q112" t="s">
        <v>351</v>
      </c>
      <c r="R112" t="s">
        <v>4</v>
      </c>
      <c r="S112" s="23">
        <v>0</v>
      </c>
      <c r="T112" s="23">
        <v>1</v>
      </c>
      <c r="U112" s="23">
        <v>0</v>
      </c>
      <c r="V112" s="23">
        <v>0</v>
      </c>
      <c r="W112" s="23">
        <v>0</v>
      </c>
      <c r="X112" s="23">
        <v>0</v>
      </c>
      <c r="Y112" s="23">
        <v>0</v>
      </c>
      <c r="Z112" s="23">
        <v>0</v>
      </c>
      <c r="AA112" s="23">
        <v>1</v>
      </c>
      <c r="AB112" s="23">
        <v>0</v>
      </c>
      <c r="AC112" s="23">
        <v>0</v>
      </c>
      <c r="AD112" s="23">
        <v>0</v>
      </c>
      <c r="AE112" s="23">
        <v>0</v>
      </c>
      <c r="AF112" s="23">
        <v>0</v>
      </c>
      <c r="AG112" s="23">
        <v>0</v>
      </c>
      <c r="AH112" s="23">
        <v>1</v>
      </c>
      <c r="AI112" s="23">
        <v>0</v>
      </c>
      <c r="AJ112" s="23">
        <v>0</v>
      </c>
      <c r="AK112" s="23">
        <v>0</v>
      </c>
      <c r="AL112" s="23">
        <v>0</v>
      </c>
      <c r="AM112" s="23">
        <v>0</v>
      </c>
      <c r="AN112" s="23">
        <v>0</v>
      </c>
      <c r="AO112" s="23">
        <v>0</v>
      </c>
      <c r="AP112" s="23">
        <v>0</v>
      </c>
      <c r="AQ112" s="23">
        <v>0</v>
      </c>
      <c r="AR112" s="23">
        <v>0</v>
      </c>
      <c r="AS112" s="23">
        <v>0</v>
      </c>
      <c r="AT112" s="23">
        <v>0</v>
      </c>
      <c r="AU112" s="23" t="s">
        <v>908</v>
      </c>
      <c r="AV112" s="23">
        <v>0</v>
      </c>
      <c r="AW112" s="23">
        <v>0</v>
      </c>
      <c r="AX112" s="23">
        <v>0</v>
      </c>
      <c r="AY112" s="23">
        <v>0</v>
      </c>
      <c r="AZ112" s="23">
        <v>0</v>
      </c>
      <c r="BA112" s="23">
        <v>0</v>
      </c>
      <c r="BB112" s="23">
        <v>0</v>
      </c>
      <c r="BC112" s="23">
        <v>0</v>
      </c>
      <c r="BD112" s="23">
        <v>0</v>
      </c>
      <c r="BE112" s="23">
        <v>0</v>
      </c>
      <c r="BF112" s="23">
        <v>0</v>
      </c>
      <c r="BG112" s="23">
        <v>0</v>
      </c>
      <c r="BH112" s="23">
        <v>0</v>
      </c>
      <c r="BI112" s="23">
        <v>0</v>
      </c>
      <c r="BJ112" s="23">
        <v>0</v>
      </c>
      <c r="BK112" t="s">
        <v>1004</v>
      </c>
    </row>
    <row r="113" spans="1:63">
      <c r="A113" s="23">
        <v>1754</v>
      </c>
      <c r="B113" t="s">
        <v>150</v>
      </c>
      <c r="C113" t="s">
        <v>151</v>
      </c>
      <c r="D113" s="48">
        <v>38596</v>
      </c>
      <c r="E113" t="s">
        <v>66</v>
      </c>
      <c r="F113" t="s">
        <v>387</v>
      </c>
      <c r="H113" s="45">
        <v>42250</v>
      </c>
      <c r="L113" s="45">
        <v>2080000</v>
      </c>
      <c r="M113" s="45">
        <v>0.17</v>
      </c>
      <c r="N113" t="s">
        <v>70</v>
      </c>
      <c r="O113" t="s">
        <v>26</v>
      </c>
      <c r="P113" t="s">
        <v>344</v>
      </c>
      <c r="Q113" t="s">
        <v>464</v>
      </c>
      <c r="R113" t="s">
        <v>4</v>
      </c>
      <c r="S113" s="23">
        <v>0</v>
      </c>
      <c r="T113" s="23">
        <v>0</v>
      </c>
      <c r="U113" s="23">
        <v>0</v>
      </c>
      <c r="V113" s="23">
        <v>1</v>
      </c>
      <c r="W113" s="23">
        <v>0</v>
      </c>
      <c r="X113" s="23">
        <v>0</v>
      </c>
      <c r="Y113" s="23">
        <v>0</v>
      </c>
      <c r="Z113" s="23">
        <v>0</v>
      </c>
      <c r="AA113" s="23">
        <v>0</v>
      </c>
      <c r="AB113" s="23">
        <v>0</v>
      </c>
      <c r="AC113" s="23">
        <v>1</v>
      </c>
      <c r="AD113" s="23">
        <v>0</v>
      </c>
      <c r="AE113" s="23">
        <v>0</v>
      </c>
      <c r="AF113" s="23">
        <v>0</v>
      </c>
      <c r="AG113" s="23">
        <v>0</v>
      </c>
      <c r="AH113" s="23">
        <v>0</v>
      </c>
      <c r="AI113" s="23">
        <v>0</v>
      </c>
      <c r="AJ113" s="23">
        <v>0</v>
      </c>
      <c r="AK113" s="23">
        <v>0</v>
      </c>
      <c r="AL113" s="23">
        <v>0</v>
      </c>
      <c r="AM113" s="23">
        <v>0</v>
      </c>
      <c r="AN113" s="23">
        <v>0</v>
      </c>
      <c r="AO113" s="23">
        <v>0</v>
      </c>
      <c r="AP113" s="23">
        <v>0</v>
      </c>
      <c r="AQ113" s="23">
        <v>0</v>
      </c>
      <c r="AR113" s="23">
        <v>0</v>
      </c>
      <c r="AS113" s="23">
        <v>0</v>
      </c>
      <c r="AT113" s="23">
        <v>0</v>
      </c>
      <c r="AU113" s="23">
        <v>0</v>
      </c>
      <c r="AV113" s="23">
        <v>0</v>
      </c>
      <c r="AW113" s="23">
        <v>0</v>
      </c>
      <c r="AX113" s="23">
        <v>0</v>
      </c>
      <c r="AY113" s="23">
        <v>0</v>
      </c>
      <c r="AZ113" s="23">
        <v>0</v>
      </c>
      <c r="BA113" s="23">
        <v>0</v>
      </c>
      <c r="BB113" s="23" t="s">
        <v>909</v>
      </c>
      <c r="BC113" s="23">
        <v>0</v>
      </c>
      <c r="BD113" s="23">
        <v>0</v>
      </c>
      <c r="BE113" s="23">
        <v>0</v>
      </c>
      <c r="BF113" s="23">
        <v>0</v>
      </c>
      <c r="BG113" s="23">
        <v>0</v>
      </c>
      <c r="BH113" s="23">
        <v>0</v>
      </c>
      <c r="BI113" s="23">
        <v>0</v>
      </c>
      <c r="BJ113" s="23">
        <v>0</v>
      </c>
      <c r="BK113" t="s">
        <v>1058</v>
      </c>
    </row>
    <row r="114" spans="1:63">
      <c r="A114" s="23">
        <v>2244</v>
      </c>
      <c r="B114" t="s">
        <v>239</v>
      </c>
      <c r="C114" t="s">
        <v>240</v>
      </c>
      <c r="D114" s="48">
        <v>38742</v>
      </c>
      <c r="E114" t="s">
        <v>66</v>
      </c>
      <c r="F114" t="s">
        <v>387</v>
      </c>
      <c r="G114" t="s">
        <v>189</v>
      </c>
      <c r="H114" s="45">
        <v>42250</v>
      </c>
      <c r="L114" s="45">
        <v>5500</v>
      </c>
      <c r="M114" s="45">
        <v>0.5</v>
      </c>
      <c r="N114" t="s">
        <v>238</v>
      </c>
      <c r="O114" t="s">
        <v>26</v>
      </c>
      <c r="P114" t="s">
        <v>344</v>
      </c>
      <c r="Q114" t="s">
        <v>608</v>
      </c>
      <c r="R114" t="s">
        <v>4</v>
      </c>
      <c r="S114" s="23">
        <v>1</v>
      </c>
      <c r="T114" s="23">
        <v>0</v>
      </c>
      <c r="U114" s="23">
        <v>0</v>
      </c>
      <c r="V114" s="23">
        <v>0</v>
      </c>
      <c r="W114" s="23">
        <v>0</v>
      </c>
      <c r="X114" s="23">
        <v>0</v>
      </c>
      <c r="Y114" s="23">
        <v>0</v>
      </c>
      <c r="Z114" s="23">
        <v>0</v>
      </c>
      <c r="AA114" s="23">
        <v>1</v>
      </c>
      <c r="AB114" s="23">
        <v>0</v>
      </c>
      <c r="AC114" s="23">
        <v>0</v>
      </c>
      <c r="AD114" s="23">
        <v>0</v>
      </c>
      <c r="AE114" s="23">
        <v>0</v>
      </c>
      <c r="AF114" s="23">
        <v>0</v>
      </c>
      <c r="AG114" s="23">
        <v>0</v>
      </c>
      <c r="AH114" s="23">
        <v>1</v>
      </c>
      <c r="AI114" s="23">
        <v>0</v>
      </c>
      <c r="AJ114" s="23">
        <v>0</v>
      </c>
      <c r="AK114" s="23">
        <v>0</v>
      </c>
      <c r="AL114" s="23">
        <v>0</v>
      </c>
      <c r="AM114" s="23">
        <v>0</v>
      </c>
      <c r="AN114" s="23">
        <v>0</v>
      </c>
      <c r="AO114" s="23">
        <v>0</v>
      </c>
      <c r="AP114" s="23" t="s">
        <v>908</v>
      </c>
      <c r="AQ114" s="23">
        <v>0</v>
      </c>
      <c r="AR114" s="23">
        <v>0</v>
      </c>
      <c r="AS114" s="23">
        <v>0</v>
      </c>
      <c r="AT114" s="23">
        <v>0</v>
      </c>
      <c r="AU114" s="23">
        <v>0</v>
      </c>
      <c r="AV114" s="23" t="s">
        <v>908</v>
      </c>
      <c r="AW114" s="23">
        <v>0</v>
      </c>
      <c r="AX114" s="23">
        <v>0</v>
      </c>
      <c r="AY114" s="23">
        <v>0</v>
      </c>
      <c r="AZ114" s="23">
        <v>0</v>
      </c>
      <c r="BA114" s="23">
        <v>0</v>
      </c>
      <c r="BB114" s="23">
        <v>0</v>
      </c>
      <c r="BC114" s="23">
        <v>0</v>
      </c>
      <c r="BD114" s="23">
        <v>0</v>
      </c>
      <c r="BE114" s="23">
        <v>0</v>
      </c>
      <c r="BF114" s="23">
        <v>0</v>
      </c>
      <c r="BG114" s="23">
        <v>0</v>
      </c>
      <c r="BH114" s="23">
        <v>0</v>
      </c>
      <c r="BI114" s="23">
        <v>0</v>
      </c>
      <c r="BJ114" s="23">
        <v>0</v>
      </c>
      <c r="BK114" t="s">
        <v>609</v>
      </c>
    </row>
    <row r="115" spans="1:63">
      <c r="A115" s="23">
        <v>3960</v>
      </c>
      <c r="B115" t="s">
        <v>778</v>
      </c>
      <c r="C115" t="s">
        <v>779</v>
      </c>
      <c r="D115" s="48">
        <v>34736</v>
      </c>
      <c r="E115" t="s">
        <v>57</v>
      </c>
      <c r="F115" t="s">
        <v>780</v>
      </c>
      <c r="G115" t="s">
        <v>189</v>
      </c>
      <c r="H115" s="45">
        <v>42250</v>
      </c>
      <c r="L115" s="45">
        <v>1000</v>
      </c>
      <c r="M115" s="45">
        <v>0.33</v>
      </c>
      <c r="N115" t="s">
        <v>20</v>
      </c>
      <c r="O115" t="s">
        <v>26</v>
      </c>
      <c r="P115" t="s">
        <v>781</v>
      </c>
      <c r="Q115" t="s">
        <v>782</v>
      </c>
      <c r="R115" t="s">
        <v>4</v>
      </c>
      <c r="S115" s="23">
        <v>1</v>
      </c>
      <c r="T115" s="23">
        <v>0</v>
      </c>
      <c r="U115" s="23">
        <v>0</v>
      </c>
      <c r="V115" s="23">
        <v>0</v>
      </c>
      <c r="W115" s="23">
        <v>0</v>
      </c>
      <c r="X115" s="23">
        <v>0</v>
      </c>
      <c r="Y115" s="23">
        <v>0</v>
      </c>
      <c r="Z115" s="23">
        <v>0</v>
      </c>
      <c r="AA115" s="23">
        <v>1</v>
      </c>
      <c r="AB115" s="23">
        <v>0</v>
      </c>
      <c r="AC115" s="23">
        <v>1</v>
      </c>
      <c r="AD115" s="23">
        <v>0</v>
      </c>
      <c r="AE115" s="23">
        <v>0</v>
      </c>
      <c r="AF115" s="23">
        <v>0</v>
      </c>
      <c r="AG115" s="23">
        <v>0</v>
      </c>
      <c r="AH115" s="23">
        <v>1</v>
      </c>
      <c r="AI115" s="23">
        <v>0</v>
      </c>
      <c r="AJ115" s="23">
        <v>0</v>
      </c>
      <c r="AK115" s="23">
        <v>0</v>
      </c>
      <c r="AL115" s="23">
        <v>0</v>
      </c>
      <c r="AM115" s="23">
        <v>0</v>
      </c>
      <c r="AN115" s="23">
        <v>0</v>
      </c>
      <c r="AO115" s="23">
        <v>0</v>
      </c>
      <c r="AP115" s="23" t="s">
        <v>908</v>
      </c>
      <c r="AQ115" s="23">
        <v>0</v>
      </c>
      <c r="AR115" s="23">
        <v>0</v>
      </c>
      <c r="AS115" s="23">
        <v>0</v>
      </c>
      <c r="AT115" s="23">
        <v>0</v>
      </c>
      <c r="AU115" s="23">
        <v>0</v>
      </c>
      <c r="AV115" s="23">
        <v>0</v>
      </c>
      <c r="AW115" s="23">
        <v>0</v>
      </c>
      <c r="AX115" s="23">
        <v>0</v>
      </c>
      <c r="AY115" s="23">
        <v>0</v>
      </c>
      <c r="AZ115" s="23" t="s">
        <v>908</v>
      </c>
      <c r="BA115" s="23">
        <v>0</v>
      </c>
      <c r="BB115" s="23">
        <v>0</v>
      </c>
      <c r="BC115" s="23">
        <v>0</v>
      </c>
      <c r="BD115" s="23">
        <v>0</v>
      </c>
      <c r="BE115" s="23">
        <v>0</v>
      </c>
      <c r="BF115" s="23">
        <v>0</v>
      </c>
      <c r="BG115" s="23">
        <v>0</v>
      </c>
      <c r="BH115" s="23">
        <v>0</v>
      </c>
      <c r="BI115" s="23">
        <v>0</v>
      </c>
      <c r="BJ115" s="23">
        <v>0</v>
      </c>
      <c r="BK115" t="s">
        <v>878</v>
      </c>
    </row>
    <row r="116" spans="1:63">
      <c r="A116" s="23">
        <v>3967</v>
      </c>
      <c r="B116" t="s">
        <v>803</v>
      </c>
      <c r="C116" t="s">
        <v>804</v>
      </c>
      <c r="D116" s="48">
        <v>41438</v>
      </c>
      <c r="E116" t="s">
        <v>233</v>
      </c>
      <c r="F116" t="s">
        <v>802</v>
      </c>
      <c r="G116" t="s">
        <v>189</v>
      </c>
      <c r="H116" s="45">
        <v>42250</v>
      </c>
      <c r="L116" s="45">
        <v>300</v>
      </c>
      <c r="M116" s="45" t="s">
        <v>806</v>
      </c>
      <c r="N116" t="s">
        <v>20</v>
      </c>
      <c r="O116" t="s">
        <v>39</v>
      </c>
      <c r="P116" t="s">
        <v>344</v>
      </c>
      <c r="Q116" t="s">
        <v>805</v>
      </c>
      <c r="R116" t="s">
        <v>4</v>
      </c>
      <c r="S116" s="23">
        <v>1</v>
      </c>
      <c r="T116" s="23">
        <v>0</v>
      </c>
      <c r="U116" s="23">
        <v>0</v>
      </c>
      <c r="V116" s="23">
        <v>0</v>
      </c>
      <c r="W116" s="23">
        <v>0</v>
      </c>
      <c r="X116" s="23">
        <v>0</v>
      </c>
      <c r="Y116" s="23">
        <v>0</v>
      </c>
      <c r="Z116" s="23">
        <v>0</v>
      </c>
      <c r="AA116" s="23">
        <v>0</v>
      </c>
      <c r="AB116" s="23">
        <v>0</v>
      </c>
      <c r="AC116" s="23">
        <v>0</v>
      </c>
      <c r="AD116" s="23">
        <v>0</v>
      </c>
      <c r="AE116" s="23">
        <v>0</v>
      </c>
      <c r="AF116" s="23">
        <v>0</v>
      </c>
      <c r="AG116" s="23">
        <v>1</v>
      </c>
      <c r="AH116" s="23">
        <v>1</v>
      </c>
      <c r="AI116" s="23" t="s">
        <v>908</v>
      </c>
      <c r="AJ116" s="23">
        <v>0</v>
      </c>
      <c r="AK116" s="23">
        <v>0</v>
      </c>
      <c r="AL116" s="23">
        <v>0</v>
      </c>
      <c r="AM116" s="23">
        <v>0</v>
      </c>
      <c r="AN116" s="23">
        <v>0</v>
      </c>
      <c r="AO116" s="23">
        <v>0</v>
      </c>
      <c r="AP116" s="23" t="s">
        <v>908</v>
      </c>
      <c r="AQ116" s="23" t="s">
        <v>908</v>
      </c>
      <c r="AR116" s="23">
        <v>0</v>
      </c>
      <c r="AS116" s="23">
        <v>0</v>
      </c>
      <c r="AT116" s="23">
        <v>0</v>
      </c>
      <c r="AU116" s="23">
        <v>0</v>
      </c>
      <c r="AV116" s="23">
        <v>0</v>
      </c>
      <c r="AW116" s="23">
        <v>0</v>
      </c>
      <c r="AX116" s="23">
        <v>0</v>
      </c>
      <c r="AY116" s="23" t="s">
        <v>918</v>
      </c>
      <c r="AZ116" s="23">
        <v>0</v>
      </c>
      <c r="BA116" s="23">
        <v>0</v>
      </c>
      <c r="BB116" s="23">
        <v>0</v>
      </c>
      <c r="BC116" s="23">
        <v>0</v>
      </c>
      <c r="BD116" s="23">
        <v>0</v>
      </c>
      <c r="BE116" s="23">
        <v>0</v>
      </c>
      <c r="BF116" s="23">
        <v>0</v>
      </c>
      <c r="BG116" s="23">
        <v>0</v>
      </c>
      <c r="BH116" s="23">
        <v>0</v>
      </c>
      <c r="BI116" s="23">
        <v>0</v>
      </c>
      <c r="BJ116" s="23">
        <v>0</v>
      </c>
      <c r="BK116" t="s">
        <v>1127</v>
      </c>
    </row>
    <row r="117" spans="1:63">
      <c r="A117" s="23">
        <v>1742</v>
      </c>
      <c r="B117" t="s">
        <v>148</v>
      </c>
      <c r="C117" t="s">
        <v>149</v>
      </c>
      <c r="D117" s="48">
        <v>36526</v>
      </c>
      <c r="E117" t="s">
        <v>57</v>
      </c>
      <c r="F117" t="s">
        <v>462</v>
      </c>
      <c r="G117" t="s">
        <v>189</v>
      </c>
      <c r="H117" s="45">
        <v>42500</v>
      </c>
      <c r="L117" s="45">
        <v>500000</v>
      </c>
      <c r="M117" s="45">
        <v>0.25</v>
      </c>
      <c r="N117" t="s">
        <v>70</v>
      </c>
      <c r="O117" t="s">
        <v>39</v>
      </c>
      <c r="P117" t="s">
        <v>345</v>
      </c>
      <c r="Q117" t="s">
        <v>375</v>
      </c>
      <c r="R117" t="s">
        <v>4</v>
      </c>
      <c r="S117" s="23">
        <v>0</v>
      </c>
      <c r="T117" s="23">
        <v>1</v>
      </c>
      <c r="U117" s="23">
        <v>0</v>
      </c>
      <c r="V117" s="23">
        <v>0</v>
      </c>
      <c r="W117" s="23">
        <v>0</v>
      </c>
      <c r="X117" s="23">
        <v>0</v>
      </c>
      <c r="Y117" s="23">
        <v>0</v>
      </c>
      <c r="Z117" s="23">
        <v>0</v>
      </c>
      <c r="AA117" s="23">
        <v>0</v>
      </c>
      <c r="AB117" s="23">
        <v>0</v>
      </c>
      <c r="AC117" s="23">
        <v>0</v>
      </c>
      <c r="AD117" s="23">
        <v>0</v>
      </c>
      <c r="AE117" s="23">
        <v>0</v>
      </c>
      <c r="AF117" s="23">
        <v>0</v>
      </c>
      <c r="AG117" s="23">
        <v>1</v>
      </c>
      <c r="AH117" s="23">
        <v>0</v>
      </c>
      <c r="AI117" s="23">
        <v>0</v>
      </c>
      <c r="AJ117" s="23" t="s">
        <v>908</v>
      </c>
      <c r="AK117" s="23">
        <v>0</v>
      </c>
      <c r="AL117" s="23">
        <v>0</v>
      </c>
      <c r="AM117" s="23" t="s">
        <v>908</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t="s">
        <v>463</v>
      </c>
    </row>
    <row r="118" spans="1:63">
      <c r="A118" s="23">
        <v>3763</v>
      </c>
      <c r="B118" t="s">
        <v>314</v>
      </c>
      <c r="C118" t="s">
        <v>315</v>
      </c>
      <c r="D118" s="48">
        <v>28641</v>
      </c>
      <c r="E118" t="s">
        <v>57</v>
      </c>
      <c r="F118" t="s">
        <v>442</v>
      </c>
      <c r="G118" t="s">
        <v>853</v>
      </c>
      <c r="H118" s="45">
        <v>46000</v>
      </c>
      <c r="L118" s="45">
        <v>10000</v>
      </c>
      <c r="M118" s="45">
        <v>0</v>
      </c>
      <c r="N118" t="s">
        <v>20</v>
      </c>
      <c r="O118" t="s">
        <v>39</v>
      </c>
      <c r="P118" t="s">
        <v>344</v>
      </c>
      <c r="Q118" t="s">
        <v>440</v>
      </c>
      <c r="R118" t="s">
        <v>4</v>
      </c>
      <c r="S118" s="23">
        <v>1</v>
      </c>
      <c r="T118" s="23">
        <v>0</v>
      </c>
      <c r="U118" s="23">
        <v>0</v>
      </c>
      <c r="V118" s="23">
        <v>0</v>
      </c>
      <c r="W118" s="23">
        <v>0</v>
      </c>
      <c r="X118" s="23">
        <v>0</v>
      </c>
      <c r="Y118" s="23">
        <v>0</v>
      </c>
      <c r="Z118" s="23">
        <v>0</v>
      </c>
      <c r="AA118" s="23">
        <v>0</v>
      </c>
      <c r="AB118" s="23">
        <v>0</v>
      </c>
      <c r="AC118" s="23">
        <v>0</v>
      </c>
      <c r="AD118" s="23">
        <v>0</v>
      </c>
      <c r="AE118" s="23">
        <v>0</v>
      </c>
      <c r="AF118" s="23">
        <v>0</v>
      </c>
      <c r="AG118" s="23">
        <v>1</v>
      </c>
      <c r="AH118" s="23">
        <v>1</v>
      </c>
      <c r="AI118" s="23">
        <v>0</v>
      </c>
      <c r="AJ118" s="23">
        <v>0</v>
      </c>
      <c r="AK118" s="23">
        <v>0</v>
      </c>
      <c r="AL118" s="23" t="s">
        <v>908</v>
      </c>
      <c r="AM118" s="23">
        <v>0</v>
      </c>
      <c r="AN118" s="23" t="s">
        <v>908</v>
      </c>
      <c r="AO118" s="23" t="s">
        <v>908</v>
      </c>
      <c r="AP118" s="23">
        <v>0</v>
      </c>
      <c r="AQ118" s="23">
        <v>0</v>
      </c>
      <c r="AR118" s="23">
        <v>0</v>
      </c>
      <c r="AS118" s="23">
        <v>0</v>
      </c>
      <c r="AT118" s="23">
        <v>0</v>
      </c>
      <c r="AU118" s="23">
        <v>0</v>
      </c>
      <c r="AV118" s="23">
        <v>0</v>
      </c>
      <c r="AW118" s="23">
        <v>0</v>
      </c>
      <c r="AX118" s="23">
        <v>0</v>
      </c>
      <c r="AY118" s="23">
        <v>0</v>
      </c>
      <c r="AZ118" s="23" t="s">
        <v>908</v>
      </c>
      <c r="BA118" s="23">
        <v>0</v>
      </c>
      <c r="BB118" s="23">
        <v>0</v>
      </c>
      <c r="BC118" s="23">
        <v>0</v>
      </c>
      <c r="BD118" s="23">
        <v>0</v>
      </c>
      <c r="BE118" s="23">
        <v>0</v>
      </c>
      <c r="BF118" s="23">
        <v>0</v>
      </c>
      <c r="BG118" s="23">
        <v>0</v>
      </c>
      <c r="BH118" s="23">
        <v>0</v>
      </c>
      <c r="BI118" s="23">
        <v>0</v>
      </c>
      <c r="BJ118" s="23">
        <v>0</v>
      </c>
      <c r="BK118" t="s">
        <v>441</v>
      </c>
    </row>
    <row r="119" spans="1:63">
      <c r="A119" s="23">
        <v>1482</v>
      </c>
      <c r="B119" t="s">
        <v>71</v>
      </c>
      <c r="C119" t="s">
        <v>72</v>
      </c>
      <c r="D119" s="48">
        <v>40075</v>
      </c>
      <c r="E119" t="s">
        <v>27</v>
      </c>
      <c r="F119" t="s">
        <v>458</v>
      </c>
      <c r="G119" t="s">
        <v>189</v>
      </c>
      <c r="H119" s="45">
        <v>50000</v>
      </c>
      <c r="K119" s="45">
        <v>8.0000000000000004E-4</v>
      </c>
      <c r="L119" s="45">
        <v>8.6</v>
      </c>
      <c r="M119" s="45">
        <v>90</v>
      </c>
      <c r="N119" t="s">
        <v>73</v>
      </c>
      <c r="O119" t="s">
        <v>26</v>
      </c>
      <c r="P119" t="s">
        <v>353</v>
      </c>
      <c r="Q119" t="s">
        <v>375</v>
      </c>
      <c r="R119" t="s">
        <v>4</v>
      </c>
      <c r="S119" s="23">
        <v>0</v>
      </c>
      <c r="T119" s="23">
        <v>1</v>
      </c>
      <c r="U119" s="23">
        <v>0</v>
      </c>
      <c r="V119" s="23">
        <v>0</v>
      </c>
      <c r="W119" s="23">
        <v>0</v>
      </c>
      <c r="X119" s="23">
        <v>0</v>
      </c>
      <c r="Y119" s="23">
        <v>0</v>
      </c>
      <c r="Z119" s="23">
        <v>0</v>
      </c>
      <c r="AA119" s="23">
        <v>1</v>
      </c>
      <c r="AB119" s="23">
        <v>0</v>
      </c>
      <c r="AC119" s="23">
        <v>0</v>
      </c>
      <c r="AD119" s="23">
        <v>0</v>
      </c>
      <c r="AE119" s="23">
        <v>0</v>
      </c>
      <c r="AF119" s="23">
        <v>0</v>
      </c>
      <c r="AG119" s="23">
        <v>0</v>
      </c>
      <c r="AH119" s="23">
        <v>1</v>
      </c>
      <c r="AI119" s="23">
        <v>0</v>
      </c>
      <c r="AJ119" s="23">
        <v>0</v>
      </c>
      <c r="AK119" s="23">
        <v>0</v>
      </c>
      <c r="AL119" s="23">
        <v>0</v>
      </c>
      <c r="AM119" s="23">
        <v>0</v>
      </c>
      <c r="AN119" s="23" t="s">
        <v>908</v>
      </c>
      <c r="AO119" s="23" t="s">
        <v>908</v>
      </c>
      <c r="AP119" s="23">
        <v>0</v>
      </c>
      <c r="AQ119" s="23" t="s">
        <v>908</v>
      </c>
      <c r="AR119" s="23">
        <v>0</v>
      </c>
      <c r="AS119" s="23">
        <v>0</v>
      </c>
      <c r="AT119" s="23">
        <v>0</v>
      </c>
      <c r="AU119" s="23">
        <v>0</v>
      </c>
      <c r="AV119" s="23">
        <v>0</v>
      </c>
      <c r="AW119" s="23">
        <v>0</v>
      </c>
      <c r="AX119" s="23">
        <v>0</v>
      </c>
      <c r="AY119" s="23" t="s">
        <v>908</v>
      </c>
      <c r="AZ119" s="23">
        <v>0</v>
      </c>
      <c r="BA119" s="23" t="s">
        <v>908</v>
      </c>
      <c r="BB119" s="23">
        <v>0</v>
      </c>
      <c r="BC119" s="23">
        <v>0</v>
      </c>
      <c r="BD119" s="23">
        <v>0</v>
      </c>
      <c r="BE119" s="23">
        <v>0</v>
      </c>
      <c r="BF119" s="23">
        <v>0</v>
      </c>
      <c r="BG119" s="23">
        <v>0</v>
      </c>
      <c r="BH119" s="23">
        <v>0</v>
      </c>
      <c r="BI119" s="23">
        <v>0</v>
      </c>
      <c r="BJ119" s="23">
        <v>0</v>
      </c>
      <c r="BK119" t="s">
        <v>371</v>
      </c>
    </row>
    <row r="120" spans="1:63">
      <c r="A120" s="23">
        <v>1483</v>
      </c>
      <c r="B120" t="s">
        <v>74</v>
      </c>
      <c r="C120" t="s">
        <v>72</v>
      </c>
      <c r="D120" s="48">
        <v>39995</v>
      </c>
      <c r="E120" t="s">
        <v>27</v>
      </c>
      <c r="F120" t="s">
        <v>458</v>
      </c>
      <c r="G120" t="s">
        <v>189</v>
      </c>
      <c r="H120" s="45">
        <v>50000</v>
      </c>
      <c r="K120" s="45">
        <v>8.0000000000000004E-4</v>
      </c>
      <c r="L120" s="45">
        <v>8.6</v>
      </c>
      <c r="M120" s="45">
        <v>90</v>
      </c>
      <c r="N120" t="s">
        <v>20</v>
      </c>
      <c r="O120" t="s">
        <v>26</v>
      </c>
      <c r="P120" t="s">
        <v>353</v>
      </c>
      <c r="Q120" t="s">
        <v>375</v>
      </c>
      <c r="R120" t="s">
        <v>4</v>
      </c>
      <c r="S120" s="23">
        <v>0</v>
      </c>
      <c r="T120" s="23">
        <v>1</v>
      </c>
      <c r="U120" s="23">
        <v>0</v>
      </c>
      <c r="V120" s="23">
        <v>0</v>
      </c>
      <c r="W120" s="23">
        <v>0</v>
      </c>
      <c r="X120" s="23">
        <v>0</v>
      </c>
      <c r="Y120" s="23">
        <v>0</v>
      </c>
      <c r="Z120" s="23">
        <v>0</v>
      </c>
      <c r="AA120" s="23">
        <v>1</v>
      </c>
      <c r="AB120" s="23">
        <v>0</v>
      </c>
      <c r="AC120" s="23">
        <v>0</v>
      </c>
      <c r="AD120" s="23">
        <v>0</v>
      </c>
      <c r="AE120" s="23">
        <v>0</v>
      </c>
      <c r="AF120" s="23">
        <v>0</v>
      </c>
      <c r="AG120" s="23">
        <v>0</v>
      </c>
      <c r="AH120" s="23">
        <v>1</v>
      </c>
      <c r="AI120" s="23" t="s">
        <v>908</v>
      </c>
      <c r="AJ120" s="23">
        <v>0</v>
      </c>
      <c r="AK120" s="23">
        <v>0</v>
      </c>
      <c r="AL120" s="23">
        <v>0</v>
      </c>
      <c r="AM120" s="23">
        <v>0</v>
      </c>
      <c r="AN120" s="23" t="s">
        <v>908</v>
      </c>
      <c r="AO120" s="23" t="s">
        <v>908</v>
      </c>
      <c r="AP120" s="23">
        <v>0</v>
      </c>
      <c r="AQ120" s="23">
        <v>0</v>
      </c>
      <c r="AR120" s="23">
        <v>0</v>
      </c>
      <c r="AS120" s="23">
        <v>0</v>
      </c>
      <c r="AT120" s="23">
        <v>0</v>
      </c>
      <c r="AU120" s="23">
        <v>0</v>
      </c>
      <c r="AV120" s="23">
        <v>0</v>
      </c>
      <c r="AW120" s="23">
        <v>0</v>
      </c>
      <c r="AX120" s="23">
        <v>0</v>
      </c>
      <c r="AY120" s="23">
        <v>0</v>
      </c>
      <c r="AZ120" s="23">
        <v>0</v>
      </c>
      <c r="BA120" s="23" t="s">
        <v>908</v>
      </c>
      <c r="BB120" s="23">
        <v>0</v>
      </c>
      <c r="BC120" s="23">
        <v>0</v>
      </c>
      <c r="BD120" s="23">
        <v>0</v>
      </c>
      <c r="BE120" s="23">
        <v>0</v>
      </c>
      <c r="BF120" s="23">
        <v>0</v>
      </c>
      <c r="BG120" s="23">
        <v>0</v>
      </c>
      <c r="BH120" s="23">
        <v>0</v>
      </c>
      <c r="BI120" s="23">
        <v>0</v>
      </c>
      <c r="BJ120" s="23">
        <v>0</v>
      </c>
      <c r="BK120" t="s">
        <v>857</v>
      </c>
    </row>
    <row r="121" spans="1:63">
      <c r="A121" s="23">
        <v>2029</v>
      </c>
      <c r="B121" t="s">
        <v>188</v>
      </c>
      <c r="C121" t="s">
        <v>189</v>
      </c>
      <c r="D121" s="48">
        <v>39147</v>
      </c>
      <c r="E121" t="s">
        <v>171</v>
      </c>
      <c r="F121" t="s">
        <v>556</v>
      </c>
      <c r="G121" t="s">
        <v>189</v>
      </c>
      <c r="H121" s="45">
        <v>50000</v>
      </c>
      <c r="L121" s="45" t="s">
        <v>830</v>
      </c>
      <c r="M121" s="45" t="s">
        <v>830</v>
      </c>
      <c r="N121" t="s">
        <v>1696</v>
      </c>
      <c r="O121" t="s">
        <v>39</v>
      </c>
      <c r="P121" t="s">
        <v>476</v>
      </c>
      <c r="Q121" t="s">
        <v>557</v>
      </c>
      <c r="R121" t="s">
        <v>4</v>
      </c>
      <c r="S121" s="23">
        <v>0</v>
      </c>
      <c r="T121" s="23">
        <v>0</v>
      </c>
      <c r="U121" s="23">
        <v>0</v>
      </c>
      <c r="V121" s="23">
        <v>0</v>
      </c>
      <c r="W121" s="23">
        <v>0</v>
      </c>
      <c r="X121" s="23">
        <v>0</v>
      </c>
      <c r="Y121" s="23">
        <v>0</v>
      </c>
      <c r="Z121" s="23">
        <v>0</v>
      </c>
      <c r="AA121" s="23">
        <v>0</v>
      </c>
      <c r="AB121" s="23">
        <v>0</v>
      </c>
      <c r="AC121" s="23">
        <v>0</v>
      </c>
      <c r="AD121" s="23">
        <v>0</v>
      </c>
      <c r="AE121" s="23">
        <v>0</v>
      </c>
      <c r="AF121" s="23">
        <v>0</v>
      </c>
      <c r="AG121" s="23">
        <v>1</v>
      </c>
      <c r="AH121" s="23">
        <v>1</v>
      </c>
      <c r="AI121" s="23">
        <v>0</v>
      </c>
      <c r="AJ121" s="23">
        <v>0</v>
      </c>
      <c r="AK121" s="23">
        <v>0</v>
      </c>
      <c r="AL121" s="23">
        <v>0</v>
      </c>
      <c r="AM121" s="23">
        <v>0</v>
      </c>
      <c r="AN121" s="23">
        <v>0</v>
      </c>
      <c r="AO121" s="23" t="s">
        <v>908</v>
      </c>
      <c r="AP121" s="23">
        <v>0</v>
      </c>
      <c r="AQ121" s="23">
        <v>0</v>
      </c>
      <c r="AR121" s="23">
        <v>0</v>
      </c>
      <c r="AS121" s="23">
        <v>0</v>
      </c>
      <c r="AT121" s="23">
        <v>0</v>
      </c>
      <c r="AU121" s="23">
        <v>0</v>
      </c>
      <c r="AV121" s="23">
        <v>0</v>
      </c>
      <c r="AW121" s="23">
        <v>0</v>
      </c>
      <c r="AX121" s="23">
        <v>0</v>
      </c>
      <c r="AY121" s="23">
        <v>0</v>
      </c>
      <c r="AZ121" s="23">
        <v>0</v>
      </c>
      <c r="BA121" s="23">
        <v>0</v>
      </c>
      <c r="BB121" s="23">
        <v>0</v>
      </c>
      <c r="BC121" s="23">
        <v>0</v>
      </c>
      <c r="BD121" s="23">
        <v>0</v>
      </c>
      <c r="BE121" s="23">
        <v>0</v>
      </c>
      <c r="BF121" s="23">
        <v>0</v>
      </c>
      <c r="BG121" s="23">
        <v>0</v>
      </c>
      <c r="BH121" s="23">
        <v>0</v>
      </c>
      <c r="BI121" s="23">
        <v>0</v>
      </c>
      <c r="BJ121" s="23">
        <v>0</v>
      </c>
      <c r="BK121" t="s">
        <v>558</v>
      </c>
    </row>
    <row r="122" spans="1:63">
      <c r="A122" s="23">
        <v>3899</v>
      </c>
      <c r="B122" t="s">
        <v>326</v>
      </c>
      <c r="C122" t="s">
        <v>230</v>
      </c>
      <c r="D122" s="48">
        <v>35618</v>
      </c>
      <c r="E122" t="s">
        <v>57</v>
      </c>
      <c r="F122" t="s">
        <v>506</v>
      </c>
      <c r="G122" t="s">
        <v>189</v>
      </c>
      <c r="H122" s="45">
        <v>51675</v>
      </c>
      <c r="I122">
        <v>51665</v>
      </c>
      <c r="J122">
        <v>51688</v>
      </c>
      <c r="L122" s="45" t="s">
        <v>1096</v>
      </c>
      <c r="M122" s="45">
        <v>0.17</v>
      </c>
      <c r="N122" t="s">
        <v>20</v>
      </c>
      <c r="O122" t="s">
        <v>39</v>
      </c>
      <c r="P122" t="s">
        <v>431</v>
      </c>
      <c r="Q122" t="s">
        <v>770</v>
      </c>
      <c r="R122" t="s">
        <v>4</v>
      </c>
      <c r="S122" s="23">
        <v>0</v>
      </c>
      <c r="T122" s="23">
        <v>1</v>
      </c>
      <c r="U122" s="23">
        <v>0</v>
      </c>
      <c r="V122" s="23">
        <v>0</v>
      </c>
      <c r="W122" s="23">
        <v>0</v>
      </c>
      <c r="X122" s="23">
        <v>0</v>
      </c>
      <c r="Y122" s="23">
        <v>0</v>
      </c>
      <c r="Z122" s="23">
        <v>0</v>
      </c>
      <c r="AA122" s="23">
        <v>1</v>
      </c>
      <c r="AB122" s="23">
        <v>0</v>
      </c>
      <c r="AC122" s="23">
        <v>0</v>
      </c>
      <c r="AD122" s="23">
        <v>0</v>
      </c>
      <c r="AE122" s="23">
        <v>1</v>
      </c>
      <c r="AF122" s="23">
        <v>0</v>
      </c>
      <c r="AG122" s="23">
        <v>0</v>
      </c>
      <c r="AH122" s="23">
        <v>1</v>
      </c>
      <c r="AI122" s="23" t="s">
        <v>918</v>
      </c>
      <c r="AJ122" s="23">
        <v>0</v>
      </c>
      <c r="AK122" s="23">
        <v>0</v>
      </c>
      <c r="AL122" s="23">
        <v>0</v>
      </c>
      <c r="AM122" s="23">
        <v>0</v>
      </c>
      <c r="AN122" s="23">
        <v>0</v>
      </c>
      <c r="AO122" s="23">
        <v>0</v>
      </c>
      <c r="AP122" s="23">
        <v>0</v>
      </c>
      <c r="AQ122" s="23">
        <v>0</v>
      </c>
      <c r="AR122" s="23">
        <v>0</v>
      </c>
      <c r="AS122" s="23">
        <v>0</v>
      </c>
      <c r="AT122" s="23">
        <v>0</v>
      </c>
      <c r="AU122" s="23">
        <v>0</v>
      </c>
      <c r="AV122" s="23">
        <v>0</v>
      </c>
      <c r="AW122" s="23">
        <v>0</v>
      </c>
      <c r="AX122" s="23">
        <v>0</v>
      </c>
      <c r="AY122" s="23">
        <v>0</v>
      </c>
      <c r="AZ122" s="23">
        <v>0</v>
      </c>
      <c r="BA122" s="23">
        <v>0</v>
      </c>
      <c r="BB122" s="23">
        <v>0</v>
      </c>
      <c r="BC122" s="23">
        <v>0</v>
      </c>
      <c r="BD122" s="23">
        <v>0</v>
      </c>
      <c r="BE122" s="23">
        <v>0</v>
      </c>
      <c r="BF122" s="23">
        <v>0</v>
      </c>
      <c r="BG122" s="23">
        <v>0</v>
      </c>
      <c r="BH122" s="23">
        <v>0</v>
      </c>
      <c r="BI122" s="23">
        <v>0</v>
      </c>
      <c r="BJ122" s="23">
        <v>0</v>
      </c>
      <c r="BK122" t="s">
        <v>505</v>
      </c>
    </row>
    <row r="123" spans="1:63">
      <c r="A123" s="23">
        <v>3004</v>
      </c>
      <c r="B123" t="s">
        <v>272</v>
      </c>
      <c r="C123" t="s">
        <v>273</v>
      </c>
      <c r="D123" s="48">
        <v>36161</v>
      </c>
      <c r="E123" t="s">
        <v>57</v>
      </c>
      <c r="F123" t="s">
        <v>448</v>
      </c>
      <c r="G123" t="s">
        <v>189</v>
      </c>
      <c r="H123" s="45">
        <v>51755</v>
      </c>
      <c r="L123" s="45">
        <v>1000</v>
      </c>
      <c r="M123" s="45">
        <v>0.16666666666666671</v>
      </c>
      <c r="N123" t="s">
        <v>20</v>
      </c>
      <c r="O123" t="s">
        <v>26</v>
      </c>
      <c r="P123" t="s">
        <v>431</v>
      </c>
      <c r="Q123" t="s">
        <v>724</v>
      </c>
      <c r="R123" t="s">
        <v>4</v>
      </c>
      <c r="S123" s="23">
        <v>0</v>
      </c>
      <c r="T123" s="23">
        <v>1</v>
      </c>
      <c r="U123" s="23">
        <v>0</v>
      </c>
      <c r="V123" s="23">
        <v>0</v>
      </c>
      <c r="W123" s="23">
        <v>1</v>
      </c>
      <c r="X123" s="23">
        <v>0</v>
      </c>
      <c r="Y123" s="23">
        <v>0</v>
      </c>
      <c r="Z123" s="23">
        <v>0</v>
      </c>
      <c r="AA123" s="23">
        <v>1</v>
      </c>
      <c r="AB123" s="23">
        <v>0</v>
      </c>
      <c r="AC123" s="23">
        <v>0</v>
      </c>
      <c r="AD123" s="23">
        <v>0</v>
      </c>
      <c r="AE123" s="23">
        <v>1</v>
      </c>
      <c r="AF123" s="23">
        <v>0</v>
      </c>
      <c r="AG123" s="23">
        <v>0</v>
      </c>
      <c r="AH123" s="23">
        <v>1</v>
      </c>
      <c r="AI123" s="23" t="s">
        <v>918</v>
      </c>
      <c r="AJ123" s="23">
        <v>0</v>
      </c>
      <c r="AK123" s="23">
        <v>0</v>
      </c>
      <c r="AL123" s="23">
        <v>0</v>
      </c>
      <c r="AM123" s="23">
        <v>0</v>
      </c>
      <c r="AN123" s="23">
        <v>0</v>
      </c>
      <c r="AO123" s="23">
        <v>0</v>
      </c>
      <c r="AP123" s="23">
        <v>0</v>
      </c>
      <c r="AQ123" s="23">
        <v>0</v>
      </c>
      <c r="AR123" s="23">
        <v>0</v>
      </c>
      <c r="AS123" s="23">
        <v>0</v>
      </c>
      <c r="AT123" s="23">
        <v>0</v>
      </c>
      <c r="AU123" s="23">
        <v>0</v>
      </c>
      <c r="AV123" s="23">
        <v>0</v>
      </c>
      <c r="AW123" s="23">
        <v>0</v>
      </c>
      <c r="AX123" s="23">
        <v>0</v>
      </c>
      <c r="AY123" s="23">
        <v>0</v>
      </c>
      <c r="AZ123" s="23">
        <v>0</v>
      </c>
      <c r="BA123" s="23">
        <v>0</v>
      </c>
      <c r="BB123" s="23">
        <v>0</v>
      </c>
      <c r="BC123" s="23">
        <v>0</v>
      </c>
      <c r="BD123" s="23">
        <v>0</v>
      </c>
      <c r="BE123" s="23">
        <v>0</v>
      </c>
      <c r="BF123" s="23">
        <v>0</v>
      </c>
      <c r="BG123" s="23">
        <v>0</v>
      </c>
      <c r="BH123" s="23">
        <v>0</v>
      </c>
      <c r="BI123" s="23">
        <v>0</v>
      </c>
      <c r="BJ123" s="23">
        <v>0</v>
      </c>
      <c r="BK123" t="s">
        <v>508</v>
      </c>
    </row>
    <row r="124" spans="1:63">
      <c r="A124" s="23">
        <v>3900</v>
      </c>
      <c r="B124" t="s">
        <v>1097</v>
      </c>
      <c r="C124" t="s">
        <v>44</v>
      </c>
      <c r="D124" s="48">
        <v>35065</v>
      </c>
      <c r="E124" t="s">
        <v>57</v>
      </c>
      <c r="F124" t="s">
        <v>387</v>
      </c>
      <c r="G124" t="s">
        <v>189</v>
      </c>
      <c r="H124" s="45">
        <v>51755</v>
      </c>
      <c r="I124">
        <v>51640</v>
      </c>
      <c r="J124">
        <v>51850</v>
      </c>
      <c r="L124" s="45" t="s">
        <v>1098</v>
      </c>
      <c r="M124" s="45">
        <v>0.17</v>
      </c>
      <c r="N124" t="s">
        <v>20</v>
      </c>
      <c r="O124" t="s">
        <v>39</v>
      </c>
      <c r="P124" t="s">
        <v>431</v>
      </c>
      <c r="Q124" t="s">
        <v>724</v>
      </c>
      <c r="R124" t="s">
        <v>4</v>
      </c>
      <c r="S124" s="23">
        <v>0</v>
      </c>
      <c r="T124" s="23">
        <v>1</v>
      </c>
      <c r="U124" s="23">
        <v>0</v>
      </c>
      <c r="V124" s="23">
        <v>0</v>
      </c>
      <c r="W124" s="23">
        <v>0</v>
      </c>
      <c r="X124" s="23">
        <v>0</v>
      </c>
      <c r="Y124" s="23">
        <v>0</v>
      </c>
      <c r="Z124" s="23">
        <v>0</v>
      </c>
      <c r="AA124" s="23">
        <v>1</v>
      </c>
      <c r="AB124" s="23">
        <v>0</v>
      </c>
      <c r="AC124" s="23">
        <v>0</v>
      </c>
      <c r="AD124" s="23">
        <v>0</v>
      </c>
      <c r="AE124" s="23">
        <v>1</v>
      </c>
      <c r="AF124" s="23">
        <v>0</v>
      </c>
      <c r="AG124" s="23">
        <v>0</v>
      </c>
      <c r="AH124" s="23">
        <v>1</v>
      </c>
      <c r="AI124" s="23" t="s">
        <v>918</v>
      </c>
      <c r="AJ124" s="23">
        <v>0</v>
      </c>
      <c r="AK124" s="23">
        <v>0</v>
      </c>
      <c r="AL124" s="23">
        <v>0</v>
      </c>
      <c r="AM124" s="23">
        <v>0</v>
      </c>
      <c r="AN124" s="23">
        <v>0</v>
      </c>
      <c r="AO124" s="23">
        <v>0</v>
      </c>
      <c r="AP124" s="23">
        <v>0</v>
      </c>
      <c r="AQ124" s="23">
        <v>0</v>
      </c>
      <c r="AR124" s="23">
        <v>0</v>
      </c>
      <c r="AS124" s="23">
        <v>0</v>
      </c>
      <c r="AT124" s="23">
        <v>0</v>
      </c>
      <c r="AU124" s="23">
        <v>0</v>
      </c>
      <c r="AV124" s="23">
        <v>0</v>
      </c>
      <c r="AW124" s="23">
        <v>0</v>
      </c>
      <c r="AX124" s="23">
        <v>0</v>
      </c>
      <c r="AY124" s="23">
        <v>0</v>
      </c>
      <c r="AZ124" s="23">
        <v>0</v>
      </c>
      <c r="BA124" s="23">
        <v>0</v>
      </c>
      <c r="BB124" s="23">
        <v>0</v>
      </c>
      <c r="BC124" s="23">
        <v>0</v>
      </c>
      <c r="BD124" s="23">
        <v>0</v>
      </c>
      <c r="BE124" s="23">
        <v>0</v>
      </c>
      <c r="BF124" s="23">
        <v>0</v>
      </c>
      <c r="BG124" s="23">
        <v>0</v>
      </c>
      <c r="BH124" s="23">
        <v>0</v>
      </c>
      <c r="BI124" s="23">
        <v>0</v>
      </c>
      <c r="BJ124" s="23">
        <v>0</v>
      </c>
      <c r="BK124" t="s">
        <v>972</v>
      </c>
    </row>
    <row r="125" spans="1:63">
      <c r="A125" s="23">
        <v>3641</v>
      </c>
      <c r="B125" t="s">
        <v>299</v>
      </c>
      <c r="C125" t="s">
        <v>44</v>
      </c>
      <c r="D125" s="48">
        <v>34669</v>
      </c>
      <c r="E125" t="s">
        <v>57</v>
      </c>
      <c r="F125" t="s">
        <v>499</v>
      </c>
      <c r="G125" t="s">
        <v>189</v>
      </c>
      <c r="H125" s="45">
        <v>51760</v>
      </c>
      <c r="L125" s="45" t="s">
        <v>1088</v>
      </c>
      <c r="M125" s="45">
        <v>1.1666666666666667</v>
      </c>
      <c r="N125" t="s">
        <v>20</v>
      </c>
      <c r="O125" t="s">
        <v>39</v>
      </c>
      <c r="P125" t="s">
        <v>431</v>
      </c>
      <c r="Q125" t="s">
        <v>770</v>
      </c>
      <c r="R125" t="s">
        <v>4</v>
      </c>
      <c r="S125" s="23">
        <v>0</v>
      </c>
      <c r="T125" s="23">
        <v>1</v>
      </c>
      <c r="U125" s="23">
        <v>0</v>
      </c>
      <c r="V125" s="23">
        <v>0</v>
      </c>
      <c r="W125" s="23">
        <v>0</v>
      </c>
      <c r="X125" s="23">
        <v>0</v>
      </c>
      <c r="Y125" s="23">
        <v>0</v>
      </c>
      <c r="Z125" s="23">
        <v>0</v>
      </c>
      <c r="AA125" s="23">
        <v>0</v>
      </c>
      <c r="AB125" s="23">
        <v>0</v>
      </c>
      <c r="AC125" s="23">
        <v>0</v>
      </c>
      <c r="AD125" s="23">
        <v>0</v>
      </c>
      <c r="AE125" s="23">
        <v>0</v>
      </c>
      <c r="AF125" s="23">
        <v>0</v>
      </c>
      <c r="AG125" s="23">
        <v>1</v>
      </c>
      <c r="AH125" s="23">
        <v>1</v>
      </c>
      <c r="AI125" s="23" t="s">
        <v>918</v>
      </c>
      <c r="AJ125" s="23">
        <v>0</v>
      </c>
      <c r="AK125" s="23">
        <v>0</v>
      </c>
      <c r="AL125" s="23" t="s">
        <v>908</v>
      </c>
      <c r="AM125" s="23">
        <v>0</v>
      </c>
      <c r="AN125" s="23">
        <v>0</v>
      </c>
      <c r="AO125" s="23">
        <v>0</v>
      </c>
      <c r="AP125" s="23">
        <v>0</v>
      </c>
      <c r="AQ125" s="23">
        <v>0</v>
      </c>
      <c r="AR125" s="23">
        <v>0</v>
      </c>
      <c r="AS125" s="23">
        <v>0</v>
      </c>
      <c r="AT125" s="23">
        <v>0</v>
      </c>
      <c r="AU125" s="23">
        <v>0</v>
      </c>
      <c r="AV125" s="23">
        <v>0</v>
      </c>
      <c r="AW125" s="23">
        <v>0</v>
      </c>
      <c r="AX125" s="23">
        <v>0</v>
      </c>
      <c r="AY125" s="23">
        <v>0</v>
      </c>
      <c r="AZ125" s="23">
        <v>0</v>
      </c>
      <c r="BA125" s="23">
        <v>0</v>
      </c>
      <c r="BB125" s="23">
        <v>0</v>
      </c>
      <c r="BC125" s="23">
        <v>0</v>
      </c>
      <c r="BD125" s="23">
        <v>0</v>
      </c>
      <c r="BE125" s="23">
        <v>0</v>
      </c>
      <c r="BF125" s="23">
        <v>0</v>
      </c>
      <c r="BG125" s="23">
        <v>0</v>
      </c>
      <c r="BH125" s="23">
        <v>0</v>
      </c>
      <c r="BI125" s="23">
        <v>0</v>
      </c>
      <c r="BJ125" s="23">
        <v>0</v>
      </c>
      <c r="BK125" t="s">
        <v>971</v>
      </c>
    </row>
    <row r="126" spans="1:63">
      <c r="A126" s="23">
        <v>3905</v>
      </c>
      <c r="B126" t="s">
        <v>328</v>
      </c>
      <c r="C126" t="s">
        <v>44</v>
      </c>
      <c r="D126" s="48">
        <v>33786</v>
      </c>
      <c r="E126" t="s">
        <v>57</v>
      </c>
      <c r="F126" t="s">
        <v>424</v>
      </c>
      <c r="G126" t="s">
        <v>189</v>
      </c>
      <c r="H126" s="45">
        <v>51760</v>
      </c>
      <c r="I126">
        <v>51620</v>
      </c>
      <c r="J126">
        <v>51840</v>
      </c>
      <c r="K126" s="45" t="s">
        <v>869</v>
      </c>
      <c r="L126" s="45">
        <v>30000</v>
      </c>
      <c r="M126" s="45">
        <v>0.5</v>
      </c>
      <c r="N126" t="s">
        <v>20</v>
      </c>
      <c r="O126" t="s">
        <v>39</v>
      </c>
      <c r="P126" t="s">
        <v>431</v>
      </c>
      <c r="Q126" t="s">
        <v>724</v>
      </c>
      <c r="R126" t="s">
        <v>4</v>
      </c>
      <c r="S126" s="23">
        <v>0</v>
      </c>
      <c r="T126" s="23">
        <v>1</v>
      </c>
      <c r="U126" s="23">
        <v>0</v>
      </c>
      <c r="V126" s="23">
        <v>0</v>
      </c>
      <c r="W126" s="23">
        <v>0</v>
      </c>
      <c r="X126" s="23">
        <v>0</v>
      </c>
      <c r="Y126" s="23">
        <v>0</v>
      </c>
      <c r="Z126" s="23">
        <v>0</v>
      </c>
      <c r="AA126" s="23">
        <v>0</v>
      </c>
      <c r="AB126" s="23">
        <v>0</v>
      </c>
      <c r="AC126" s="23">
        <v>0</v>
      </c>
      <c r="AD126" s="23">
        <v>0</v>
      </c>
      <c r="AE126" s="23">
        <v>0</v>
      </c>
      <c r="AF126" s="23">
        <v>0</v>
      </c>
      <c r="AG126" s="23">
        <v>1</v>
      </c>
      <c r="AH126" s="23">
        <v>1</v>
      </c>
      <c r="AI126" s="23" t="s">
        <v>918</v>
      </c>
      <c r="AJ126" s="23">
        <v>0</v>
      </c>
      <c r="AK126" s="23">
        <v>0</v>
      </c>
      <c r="AL126" s="23">
        <v>0</v>
      </c>
      <c r="AM126" s="23">
        <v>0</v>
      </c>
      <c r="AN126" s="23">
        <v>0</v>
      </c>
      <c r="AO126" s="23">
        <v>0</v>
      </c>
      <c r="AP126" s="23">
        <v>0</v>
      </c>
      <c r="AQ126" s="23">
        <v>0</v>
      </c>
      <c r="AR126" s="23">
        <v>0</v>
      </c>
      <c r="AS126" s="23">
        <v>0</v>
      </c>
      <c r="AT126" s="23">
        <v>0</v>
      </c>
      <c r="AU126" s="23">
        <v>0</v>
      </c>
      <c r="AV126" s="23">
        <v>0</v>
      </c>
      <c r="AW126" s="23">
        <v>0</v>
      </c>
      <c r="AX126" s="23">
        <v>0</v>
      </c>
      <c r="AY126" s="23">
        <v>0</v>
      </c>
      <c r="AZ126" s="23">
        <v>0</v>
      </c>
      <c r="BA126" s="23">
        <v>0</v>
      </c>
      <c r="BB126" s="23">
        <v>0</v>
      </c>
      <c r="BC126" s="23">
        <v>0</v>
      </c>
      <c r="BD126" s="23">
        <v>0</v>
      </c>
      <c r="BE126" s="23">
        <v>0</v>
      </c>
      <c r="BF126" s="23">
        <v>0</v>
      </c>
      <c r="BG126" s="23">
        <v>0</v>
      </c>
      <c r="BH126" s="23">
        <v>0</v>
      </c>
      <c r="BI126" s="23">
        <v>0</v>
      </c>
      <c r="BJ126" s="23">
        <v>0</v>
      </c>
      <c r="BK126" t="s">
        <v>1099</v>
      </c>
    </row>
    <row r="127" spans="1:63">
      <c r="A127" s="23">
        <v>2225</v>
      </c>
      <c r="B127" t="s">
        <v>229</v>
      </c>
      <c r="C127" t="s">
        <v>230</v>
      </c>
      <c r="D127" s="48">
        <v>37469</v>
      </c>
      <c r="E127" t="s">
        <v>57</v>
      </c>
      <c r="F127" t="s">
        <v>489</v>
      </c>
      <c r="G127" t="s">
        <v>189</v>
      </c>
      <c r="H127" s="45">
        <v>51775</v>
      </c>
      <c r="L127" s="45" t="s">
        <v>1076</v>
      </c>
      <c r="M127" s="45">
        <v>0.17</v>
      </c>
      <c r="N127" t="s">
        <v>20</v>
      </c>
      <c r="O127" t="s">
        <v>39</v>
      </c>
      <c r="P127" t="s">
        <v>431</v>
      </c>
      <c r="Q127" t="s">
        <v>770</v>
      </c>
      <c r="R127" t="s">
        <v>4</v>
      </c>
      <c r="S127" s="23">
        <v>0</v>
      </c>
      <c r="T127" s="23">
        <v>1</v>
      </c>
      <c r="U127" s="23">
        <v>0</v>
      </c>
      <c r="V127" s="23">
        <v>0</v>
      </c>
      <c r="W127" s="23">
        <v>0</v>
      </c>
      <c r="X127" s="23">
        <v>0</v>
      </c>
      <c r="Y127" s="23">
        <v>0</v>
      </c>
      <c r="Z127" s="23">
        <v>0</v>
      </c>
      <c r="AA127" s="23">
        <v>1</v>
      </c>
      <c r="AB127" s="23">
        <v>0</v>
      </c>
      <c r="AC127" s="23">
        <v>0</v>
      </c>
      <c r="AD127" s="23">
        <v>0</v>
      </c>
      <c r="AE127" s="23">
        <v>0</v>
      </c>
      <c r="AF127" s="23">
        <v>0</v>
      </c>
      <c r="AG127" s="23">
        <v>0</v>
      </c>
      <c r="AH127" s="23">
        <v>1</v>
      </c>
      <c r="AI127" s="23" t="s">
        <v>918</v>
      </c>
      <c r="AJ127" s="23">
        <v>0</v>
      </c>
      <c r="AK127" s="23">
        <v>0</v>
      </c>
      <c r="AL127" s="23">
        <v>0</v>
      </c>
      <c r="AM127" s="23">
        <v>0</v>
      </c>
      <c r="AN127" s="23">
        <v>0</v>
      </c>
      <c r="AO127" s="23">
        <v>0</v>
      </c>
      <c r="AP127" s="23">
        <v>0</v>
      </c>
      <c r="AQ127" s="23">
        <v>0</v>
      </c>
      <c r="AR127" s="23">
        <v>0</v>
      </c>
      <c r="AS127" s="23">
        <v>0</v>
      </c>
      <c r="AT127" s="23">
        <v>0</v>
      </c>
      <c r="AU127" s="23">
        <v>0</v>
      </c>
      <c r="AV127" s="23">
        <v>0</v>
      </c>
      <c r="AW127" s="23">
        <v>0</v>
      </c>
      <c r="AX127" s="23" t="s">
        <v>908</v>
      </c>
      <c r="AY127" s="23">
        <v>0</v>
      </c>
      <c r="AZ127" s="23">
        <v>0</v>
      </c>
      <c r="BA127" s="23">
        <v>0</v>
      </c>
      <c r="BB127" s="23">
        <v>0</v>
      </c>
      <c r="BC127" s="23">
        <v>0</v>
      </c>
      <c r="BD127" s="23">
        <v>0</v>
      </c>
      <c r="BE127" s="23">
        <v>0</v>
      </c>
      <c r="BF127" s="23">
        <v>0</v>
      </c>
      <c r="BG127" s="23">
        <v>0</v>
      </c>
      <c r="BH127" s="23">
        <v>0</v>
      </c>
      <c r="BI127" s="23">
        <v>0</v>
      </c>
      <c r="BJ127" s="23">
        <v>0</v>
      </c>
      <c r="BK127" t="s">
        <v>596</v>
      </c>
    </row>
    <row r="128" spans="1:63">
      <c r="A128" s="23">
        <v>3924</v>
      </c>
      <c r="B128" t="s">
        <v>682</v>
      </c>
      <c r="C128" t="s">
        <v>683</v>
      </c>
      <c r="D128" s="48">
        <v>42892</v>
      </c>
      <c r="E128" t="s">
        <v>108</v>
      </c>
      <c r="F128" t="s">
        <v>684</v>
      </c>
      <c r="G128" t="s">
        <v>189</v>
      </c>
      <c r="H128" s="45">
        <v>51800</v>
      </c>
      <c r="L128" s="45">
        <v>600</v>
      </c>
      <c r="M128" s="45" t="s">
        <v>686</v>
      </c>
      <c r="N128" t="s">
        <v>20</v>
      </c>
      <c r="O128" t="s">
        <v>26</v>
      </c>
      <c r="P128" t="s">
        <v>431</v>
      </c>
      <c r="Q128" t="s">
        <v>687</v>
      </c>
      <c r="R128" t="s">
        <v>4</v>
      </c>
      <c r="S128" s="23">
        <v>0</v>
      </c>
      <c r="T128" s="23">
        <v>1</v>
      </c>
      <c r="U128" s="23">
        <v>0</v>
      </c>
      <c r="V128" s="23">
        <v>0</v>
      </c>
      <c r="W128" s="23">
        <v>0</v>
      </c>
      <c r="X128" s="23">
        <v>1</v>
      </c>
      <c r="Y128" s="23">
        <v>0</v>
      </c>
      <c r="Z128" s="23">
        <v>0</v>
      </c>
      <c r="AA128" s="23">
        <v>1</v>
      </c>
      <c r="AB128" s="23">
        <v>0</v>
      </c>
      <c r="AC128" s="23">
        <v>0</v>
      </c>
      <c r="AD128" s="23">
        <v>0</v>
      </c>
      <c r="AE128" s="23">
        <v>0</v>
      </c>
      <c r="AF128" s="23">
        <v>0</v>
      </c>
      <c r="AG128" s="23">
        <v>0</v>
      </c>
      <c r="AH128" s="23">
        <v>1</v>
      </c>
      <c r="AI128" s="23">
        <v>0</v>
      </c>
      <c r="AJ128" s="23" t="s">
        <v>908</v>
      </c>
      <c r="AK128" s="23">
        <v>0</v>
      </c>
      <c r="AL128" s="23" t="s">
        <v>908</v>
      </c>
      <c r="AM128" s="23">
        <v>0</v>
      </c>
      <c r="AN128" s="23">
        <v>0</v>
      </c>
      <c r="AO128" s="23">
        <v>0</v>
      </c>
      <c r="AP128" s="23" t="s">
        <v>908</v>
      </c>
      <c r="AQ128" s="23">
        <v>0</v>
      </c>
      <c r="AR128" s="23">
        <v>0</v>
      </c>
      <c r="AS128" s="23">
        <v>0</v>
      </c>
      <c r="AT128" s="23">
        <v>0</v>
      </c>
      <c r="AU128" s="23">
        <v>0</v>
      </c>
      <c r="AV128" s="23">
        <v>0</v>
      </c>
      <c r="AW128" s="23">
        <v>0</v>
      </c>
      <c r="AX128" s="23">
        <v>0</v>
      </c>
      <c r="AY128" s="23">
        <v>0</v>
      </c>
      <c r="AZ128" s="23">
        <v>0</v>
      </c>
      <c r="BA128" s="23">
        <v>0</v>
      </c>
      <c r="BB128" s="23">
        <v>0</v>
      </c>
      <c r="BC128" s="23">
        <v>0</v>
      </c>
      <c r="BD128" s="23">
        <v>0</v>
      </c>
      <c r="BE128" s="23">
        <v>0</v>
      </c>
      <c r="BF128" s="23">
        <v>0</v>
      </c>
      <c r="BG128" s="23">
        <v>0</v>
      </c>
      <c r="BH128" s="23">
        <v>0</v>
      </c>
      <c r="BI128" s="23">
        <v>0</v>
      </c>
      <c r="BJ128" s="23">
        <v>0</v>
      </c>
      <c r="BK128" t="s">
        <v>968</v>
      </c>
    </row>
    <row r="129" spans="1:63">
      <c r="A129" s="23">
        <v>3928</v>
      </c>
      <c r="B129" t="s">
        <v>699</v>
      </c>
      <c r="C129" t="s">
        <v>700</v>
      </c>
      <c r="D129" s="48">
        <v>41354</v>
      </c>
      <c r="E129" t="s">
        <v>108</v>
      </c>
      <c r="F129" t="s">
        <v>416</v>
      </c>
      <c r="G129" t="s">
        <v>189</v>
      </c>
      <c r="H129" s="45">
        <v>51800</v>
      </c>
      <c r="L129" s="45">
        <v>600</v>
      </c>
      <c r="M129" s="45">
        <v>1</v>
      </c>
      <c r="N129" t="s">
        <v>20</v>
      </c>
      <c r="O129" t="s">
        <v>219</v>
      </c>
      <c r="P129" t="s">
        <v>431</v>
      </c>
      <c r="Q129" t="s">
        <v>701</v>
      </c>
      <c r="R129" t="s">
        <v>4</v>
      </c>
      <c r="S129" s="23">
        <v>0</v>
      </c>
      <c r="T129" s="23">
        <v>1</v>
      </c>
      <c r="U129" s="23">
        <v>0</v>
      </c>
      <c r="V129" s="23">
        <v>0</v>
      </c>
      <c r="W129" s="23">
        <v>0</v>
      </c>
      <c r="X129" s="23">
        <v>0</v>
      </c>
      <c r="Y129" s="23">
        <v>0</v>
      </c>
      <c r="Z129" s="23">
        <v>0</v>
      </c>
      <c r="AA129" s="23">
        <v>1</v>
      </c>
      <c r="AB129" s="23">
        <v>0</v>
      </c>
      <c r="AC129" s="23">
        <v>0</v>
      </c>
      <c r="AD129" s="23">
        <v>0</v>
      </c>
      <c r="AE129" s="23">
        <v>0</v>
      </c>
      <c r="AF129" s="23">
        <v>0</v>
      </c>
      <c r="AG129" s="23">
        <v>0</v>
      </c>
      <c r="AH129" s="23">
        <v>1</v>
      </c>
      <c r="AI129" s="23">
        <v>0</v>
      </c>
      <c r="AJ129" s="23">
        <v>0</v>
      </c>
      <c r="AK129" s="23">
        <v>0</v>
      </c>
      <c r="AL129" s="23" t="s">
        <v>908</v>
      </c>
      <c r="AM129" s="23" t="s">
        <v>908</v>
      </c>
      <c r="AN129" s="23">
        <v>0</v>
      </c>
      <c r="AO129" s="23">
        <v>0</v>
      </c>
      <c r="AP129" s="23" t="s">
        <v>908</v>
      </c>
      <c r="AQ129" s="23">
        <v>0</v>
      </c>
      <c r="AR129" s="23">
        <v>0</v>
      </c>
      <c r="AS129" s="23">
        <v>0</v>
      </c>
      <c r="AT129" s="23" t="s">
        <v>923</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t="s">
        <v>1109</v>
      </c>
    </row>
    <row r="130" spans="1:63">
      <c r="A130" s="23">
        <v>3929</v>
      </c>
      <c r="B130" t="s">
        <v>703</v>
      </c>
      <c r="C130" t="s">
        <v>704</v>
      </c>
      <c r="D130" s="48">
        <v>39448</v>
      </c>
      <c r="E130" t="s">
        <v>108</v>
      </c>
      <c r="F130" t="s">
        <v>702</v>
      </c>
      <c r="G130" t="s">
        <v>189</v>
      </c>
      <c r="H130" s="45">
        <v>51800</v>
      </c>
      <c r="L130" s="45">
        <v>600</v>
      </c>
      <c r="M130" s="45" t="s">
        <v>718</v>
      </c>
      <c r="N130" t="s">
        <v>20</v>
      </c>
      <c r="O130" t="s">
        <v>219</v>
      </c>
      <c r="P130" t="s">
        <v>431</v>
      </c>
      <c r="Q130" t="s">
        <v>720</v>
      </c>
      <c r="R130" t="s">
        <v>4</v>
      </c>
      <c r="S130" s="23">
        <v>0</v>
      </c>
      <c r="T130" s="23">
        <v>1</v>
      </c>
      <c r="U130" s="23">
        <v>0</v>
      </c>
      <c r="V130" s="23">
        <v>0</v>
      </c>
      <c r="W130" s="23">
        <v>0</v>
      </c>
      <c r="X130" s="23">
        <v>1</v>
      </c>
      <c r="Y130" s="23">
        <v>0</v>
      </c>
      <c r="Z130" s="23">
        <v>0</v>
      </c>
      <c r="AA130" s="23">
        <v>1</v>
      </c>
      <c r="AB130" s="23">
        <v>0</v>
      </c>
      <c r="AC130" s="23">
        <v>0</v>
      </c>
      <c r="AD130" s="23">
        <v>0</v>
      </c>
      <c r="AE130" s="23">
        <v>0</v>
      </c>
      <c r="AF130" s="23">
        <v>0</v>
      </c>
      <c r="AG130" s="23">
        <v>0</v>
      </c>
      <c r="AH130" s="23">
        <v>1</v>
      </c>
      <c r="AI130" s="23">
        <v>0</v>
      </c>
      <c r="AJ130" s="23">
        <v>0</v>
      </c>
      <c r="AK130" s="23">
        <v>0</v>
      </c>
      <c r="AL130" s="23" t="s">
        <v>908</v>
      </c>
      <c r="AM130" s="23" t="s">
        <v>908</v>
      </c>
      <c r="AN130" s="23" t="s">
        <v>908</v>
      </c>
      <c r="AO130" s="23" t="s">
        <v>908</v>
      </c>
      <c r="AP130" s="23" t="s">
        <v>908</v>
      </c>
      <c r="AQ130" s="23">
        <v>0</v>
      </c>
      <c r="AR130" s="23">
        <v>0</v>
      </c>
      <c r="AS130" s="23">
        <v>0</v>
      </c>
      <c r="AT130" s="23" t="s">
        <v>908</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t="s">
        <v>867</v>
      </c>
    </row>
    <row r="131" spans="1:63">
      <c r="A131" s="23">
        <v>3931</v>
      </c>
      <c r="B131" t="s">
        <v>708</v>
      </c>
      <c r="C131" t="s">
        <v>248</v>
      </c>
      <c r="D131" s="48">
        <v>41200</v>
      </c>
      <c r="E131" t="s">
        <v>108</v>
      </c>
      <c r="F131" t="s">
        <v>707</v>
      </c>
      <c r="G131" t="s">
        <v>189</v>
      </c>
      <c r="H131" s="45">
        <v>51800</v>
      </c>
      <c r="L131" s="45">
        <v>600</v>
      </c>
      <c r="M131" s="45">
        <v>1</v>
      </c>
      <c r="N131" t="s">
        <v>20</v>
      </c>
      <c r="O131" t="s">
        <v>219</v>
      </c>
      <c r="P131" t="s">
        <v>431</v>
      </c>
      <c r="Q131" t="s">
        <v>720</v>
      </c>
      <c r="R131" t="s">
        <v>4</v>
      </c>
      <c r="S131" s="23">
        <v>0</v>
      </c>
      <c r="T131" s="23">
        <v>1</v>
      </c>
      <c r="U131" s="23">
        <v>0</v>
      </c>
      <c r="V131" s="23">
        <v>0</v>
      </c>
      <c r="W131" s="23">
        <v>0</v>
      </c>
      <c r="X131" s="23">
        <v>0</v>
      </c>
      <c r="Y131" s="23">
        <v>0</v>
      </c>
      <c r="Z131" s="23">
        <v>0</v>
      </c>
      <c r="AA131" s="23">
        <v>1</v>
      </c>
      <c r="AB131" s="23">
        <v>0</v>
      </c>
      <c r="AC131" s="23">
        <v>0</v>
      </c>
      <c r="AD131" s="23">
        <v>0</v>
      </c>
      <c r="AE131" s="23">
        <v>0</v>
      </c>
      <c r="AF131" s="23">
        <v>0</v>
      </c>
      <c r="AG131" s="23">
        <v>0</v>
      </c>
      <c r="AH131" s="23">
        <v>1</v>
      </c>
      <c r="AI131" s="23">
        <v>0</v>
      </c>
      <c r="AJ131" s="23" t="s">
        <v>908</v>
      </c>
      <c r="AK131" s="23">
        <v>0</v>
      </c>
      <c r="AL131" s="23" t="s">
        <v>908</v>
      </c>
      <c r="AM131" s="23">
        <v>0</v>
      </c>
      <c r="AN131" s="23">
        <v>0</v>
      </c>
      <c r="AO131" s="23" t="s">
        <v>908</v>
      </c>
      <c r="AP131" s="23" t="s">
        <v>908</v>
      </c>
      <c r="AQ131" s="23">
        <v>0</v>
      </c>
      <c r="AR131" s="23">
        <v>0</v>
      </c>
      <c r="AS131" s="23">
        <v>0</v>
      </c>
      <c r="AT131" s="23">
        <v>0</v>
      </c>
      <c r="AU131" s="23">
        <v>0</v>
      </c>
      <c r="AV131" s="23">
        <v>0</v>
      </c>
      <c r="AW131" s="23">
        <v>0</v>
      </c>
      <c r="AX131" s="23">
        <v>0</v>
      </c>
      <c r="AY131" s="23">
        <v>0</v>
      </c>
      <c r="AZ131" s="23">
        <v>0</v>
      </c>
      <c r="BA131" s="23" t="s">
        <v>908</v>
      </c>
      <c r="BB131" s="23">
        <v>0</v>
      </c>
      <c r="BC131" s="23">
        <v>0</v>
      </c>
      <c r="BD131" s="23">
        <v>0</v>
      </c>
      <c r="BE131" s="23">
        <v>0</v>
      </c>
      <c r="BF131" s="23">
        <v>0</v>
      </c>
      <c r="BG131" s="23">
        <v>0</v>
      </c>
      <c r="BH131" s="23">
        <v>0</v>
      </c>
      <c r="BI131" s="23">
        <v>0</v>
      </c>
      <c r="BJ131" s="23">
        <v>0</v>
      </c>
      <c r="BK131" t="s">
        <v>1110</v>
      </c>
    </row>
    <row r="132" spans="1:63">
      <c r="A132" s="23">
        <v>3932</v>
      </c>
      <c r="B132" t="s">
        <v>709</v>
      </c>
      <c r="C132" t="s">
        <v>248</v>
      </c>
      <c r="D132" s="48">
        <v>41000</v>
      </c>
      <c r="E132" t="s">
        <v>108</v>
      </c>
      <c r="F132" t="s">
        <v>710</v>
      </c>
      <c r="G132" t="s">
        <v>189</v>
      </c>
      <c r="H132" s="45">
        <v>51800</v>
      </c>
      <c r="L132" s="45">
        <v>600</v>
      </c>
      <c r="M132" s="45">
        <v>1</v>
      </c>
      <c r="N132" t="s">
        <v>20</v>
      </c>
      <c r="O132" t="s">
        <v>219</v>
      </c>
      <c r="P132" t="s">
        <v>431</v>
      </c>
      <c r="Q132" t="s">
        <v>687</v>
      </c>
      <c r="R132" t="s">
        <v>4</v>
      </c>
      <c r="S132" s="23">
        <v>0</v>
      </c>
      <c r="T132" s="23">
        <v>1</v>
      </c>
      <c r="U132" s="23">
        <v>0</v>
      </c>
      <c r="V132" s="23">
        <v>0</v>
      </c>
      <c r="W132" s="23">
        <v>0</v>
      </c>
      <c r="X132" s="23">
        <v>1</v>
      </c>
      <c r="Y132" s="23">
        <v>0</v>
      </c>
      <c r="Z132" s="23">
        <v>0</v>
      </c>
      <c r="AA132" s="23">
        <v>1</v>
      </c>
      <c r="AB132" s="23">
        <v>0</v>
      </c>
      <c r="AC132" s="23">
        <v>0</v>
      </c>
      <c r="AD132" s="23">
        <v>0</v>
      </c>
      <c r="AE132" s="23">
        <v>0</v>
      </c>
      <c r="AF132" s="23">
        <v>0</v>
      </c>
      <c r="AG132" s="23">
        <v>0</v>
      </c>
      <c r="AH132" s="23">
        <v>1</v>
      </c>
      <c r="AI132" s="23">
        <v>0</v>
      </c>
      <c r="AJ132" s="23">
        <v>0</v>
      </c>
      <c r="AK132" s="23">
        <v>0</v>
      </c>
      <c r="AL132" s="23" t="s">
        <v>908</v>
      </c>
      <c r="AM132" s="23">
        <v>0</v>
      </c>
      <c r="AN132" s="23" t="s">
        <v>908</v>
      </c>
      <c r="AO132" s="23" t="s">
        <v>908</v>
      </c>
      <c r="AP132" s="23" t="s">
        <v>908</v>
      </c>
      <c r="AQ132" s="23">
        <v>0</v>
      </c>
      <c r="AR132" s="23">
        <v>0</v>
      </c>
      <c r="AS132" s="23">
        <v>0</v>
      </c>
      <c r="AT132" s="23">
        <v>0</v>
      </c>
      <c r="AU132" s="23">
        <v>0</v>
      </c>
      <c r="AV132" s="23">
        <v>0</v>
      </c>
      <c r="AW132" s="23">
        <v>0</v>
      </c>
      <c r="AX132" s="23">
        <v>0</v>
      </c>
      <c r="AY132" s="23">
        <v>0</v>
      </c>
      <c r="AZ132" s="23">
        <v>0</v>
      </c>
      <c r="BA132" s="23">
        <v>0</v>
      </c>
      <c r="BB132" s="23">
        <v>0</v>
      </c>
      <c r="BC132" s="23">
        <v>0</v>
      </c>
      <c r="BD132" s="23">
        <v>0</v>
      </c>
      <c r="BE132" s="23">
        <v>0</v>
      </c>
      <c r="BF132" s="23">
        <v>0</v>
      </c>
      <c r="BG132" s="23">
        <v>0</v>
      </c>
      <c r="BH132" s="23">
        <v>0</v>
      </c>
      <c r="BI132" s="23">
        <v>0</v>
      </c>
      <c r="BJ132" s="23">
        <v>0</v>
      </c>
      <c r="BK132" t="s">
        <v>1111</v>
      </c>
    </row>
    <row r="133" spans="1:63">
      <c r="A133" s="23">
        <v>1969</v>
      </c>
      <c r="B133" t="s">
        <v>167</v>
      </c>
      <c r="C133" t="s">
        <v>165</v>
      </c>
      <c r="D133" s="48">
        <v>39203</v>
      </c>
      <c r="E133" t="s">
        <v>166</v>
      </c>
      <c r="F133" t="s">
        <v>532</v>
      </c>
      <c r="G133" t="s">
        <v>189</v>
      </c>
      <c r="H133" s="45">
        <v>53370</v>
      </c>
      <c r="L133" s="45">
        <v>10</v>
      </c>
      <c r="M133" s="45">
        <v>4</v>
      </c>
      <c r="N133" t="s">
        <v>31</v>
      </c>
      <c r="O133" t="s">
        <v>26</v>
      </c>
      <c r="P133" t="s">
        <v>344</v>
      </c>
      <c r="Q133" t="s">
        <v>533</v>
      </c>
      <c r="R133" t="s">
        <v>4</v>
      </c>
      <c r="S133" s="23">
        <v>1</v>
      </c>
      <c r="T133" s="23">
        <v>0</v>
      </c>
      <c r="U133" s="23">
        <v>0</v>
      </c>
      <c r="V133" s="23">
        <v>0</v>
      </c>
      <c r="W133" s="23">
        <v>0</v>
      </c>
      <c r="X133" s="23">
        <v>0</v>
      </c>
      <c r="Y133" s="23">
        <v>0</v>
      </c>
      <c r="Z133" s="23">
        <v>0</v>
      </c>
      <c r="AA133" s="23">
        <v>1</v>
      </c>
      <c r="AB133" s="23">
        <v>0</v>
      </c>
      <c r="AC133" s="23">
        <v>1</v>
      </c>
      <c r="AD133" s="23">
        <v>0</v>
      </c>
      <c r="AE133" s="23">
        <v>0</v>
      </c>
      <c r="AF133" s="23">
        <v>0</v>
      </c>
      <c r="AG133" s="23">
        <v>0</v>
      </c>
      <c r="AH133" s="23">
        <v>1</v>
      </c>
      <c r="AI133" s="23">
        <v>0</v>
      </c>
      <c r="AJ133" s="23" t="s">
        <v>908</v>
      </c>
      <c r="AK133" s="23">
        <v>0</v>
      </c>
      <c r="AL133" s="23" t="s">
        <v>924</v>
      </c>
      <c r="AM133" s="23" t="s">
        <v>909</v>
      </c>
      <c r="AN133" s="23" t="s">
        <v>908</v>
      </c>
      <c r="AO133" s="23" t="s">
        <v>923</v>
      </c>
      <c r="AP133" s="23">
        <v>0</v>
      </c>
      <c r="AQ133" s="23">
        <v>0</v>
      </c>
      <c r="AR133" s="23">
        <v>0</v>
      </c>
      <c r="AS133" s="23">
        <v>0</v>
      </c>
      <c r="AT133" s="23">
        <v>0</v>
      </c>
      <c r="AU133" s="23">
        <v>0</v>
      </c>
      <c r="AV133" s="23">
        <v>0</v>
      </c>
      <c r="AW133" s="23">
        <v>0</v>
      </c>
      <c r="AX133" s="23">
        <v>0</v>
      </c>
      <c r="AY133" s="23">
        <v>0</v>
      </c>
      <c r="AZ133" s="23">
        <v>0</v>
      </c>
      <c r="BA133" s="23">
        <v>0</v>
      </c>
      <c r="BB133" s="23">
        <v>0</v>
      </c>
      <c r="BC133" s="23">
        <v>0</v>
      </c>
      <c r="BD133" s="23">
        <v>0</v>
      </c>
      <c r="BE133" s="23">
        <v>0</v>
      </c>
      <c r="BF133" s="23">
        <v>0</v>
      </c>
      <c r="BG133" s="23">
        <v>0</v>
      </c>
      <c r="BH133" s="23">
        <v>0</v>
      </c>
      <c r="BI133" s="23">
        <v>0</v>
      </c>
      <c r="BJ133" s="23">
        <v>0</v>
      </c>
      <c r="BK133" t="s">
        <v>1061</v>
      </c>
    </row>
    <row r="134" spans="1:63">
      <c r="A134" s="23">
        <v>2021</v>
      </c>
      <c r="B134" t="s">
        <v>184</v>
      </c>
      <c r="C134" t="s">
        <v>185</v>
      </c>
      <c r="D134" s="48">
        <v>41214</v>
      </c>
      <c r="E134" t="s">
        <v>166</v>
      </c>
      <c r="F134" t="s">
        <v>403</v>
      </c>
      <c r="G134" t="s">
        <v>189</v>
      </c>
      <c r="H134" s="45">
        <v>53370</v>
      </c>
      <c r="K134" s="45">
        <v>0.26600000000000001</v>
      </c>
      <c r="L134" s="45">
        <v>1000</v>
      </c>
      <c r="M134" s="45">
        <v>3.3333333333333298E-2</v>
      </c>
      <c r="N134" t="s">
        <v>194</v>
      </c>
      <c r="O134" t="s">
        <v>26</v>
      </c>
      <c r="P134" s="34" t="s">
        <v>472</v>
      </c>
      <c r="Q134" t="s">
        <v>551</v>
      </c>
      <c r="R134" t="s">
        <v>4</v>
      </c>
      <c r="S134" s="23">
        <v>1</v>
      </c>
      <c r="T134" s="23">
        <v>0</v>
      </c>
      <c r="U134" s="23">
        <v>0</v>
      </c>
      <c r="V134" s="23">
        <v>0</v>
      </c>
      <c r="W134" s="23">
        <v>0</v>
      </c>
      <c r="X134" s="23">
        <v>0</v>
      </c>
      <c r="Y134" s="23">
        <v>0</v>
      </c>
      <c r="Z134" s="23">
        <v>0</v>
      </c>
      <c r="AA134" s="23">
        <v>1</v>
      </c>
      <c r="AB134" s="23">
        <v>0</v>
      </c>
      <c r="AC134" s="23">
        <v>0</v>
      </c>
      <c r="AD134" s="23">
        <v>0</v>
      </c>
      <c r="AE134" s="23">
        <v>0</v>
      </c>
      <c r="AF134" s="23">
        <v>0</v>
      </c>
      <c r="AG134" s="23">
        <v>0</v>
      </c>
      <c r="AH134" s="23">
        <v>1</v>
      </c>
      <c r="AI134" s="23">
        <v>0</v>
      </c>
      <c r="AJ134" s="23">
        <v>0</v>
      </c>
      <c r="AK134" s="23">
        <v>0</v>
      </c>
      <c r="AL134" s="23">
        <v>0</v>
      </c>
      <c r="AM134" s="23">
        <v>0</v>
      </c>
      <c r="AN134" s="23">
        <v>0</v>
      </c>
      <c r="AO134" s="23">
        <v>0</v>
      </c>
      <c r="AP134" s="23" t="s">
        <v>908</v>
      </c>
      <c r="AQ134" s="23">
        <v>0</v>
      </c>
      <c r="AR134" s="23">
        <v>0</v>
      </c>
      <c r="AS134" s="23">
        <v>0</v>
      </c>
      <c r="AT134" s="23">
        <v>0</v>
      </c>
      <c r="AU134" s="23">
        <v>0</v>
      </c>
      <c r="AV134" s="23">
        <v>0</v>
      </c>
      <c r="AW134" s="23">
        <v>0</v>
      </c>
      <c r="AX134" s="23">
        <v>0</v>
      </c>
      <c r="AY134" s="23">
        <v>0</v>
      </c>
      <c r="AZ134" s="23">
        <v>0</v>
      </c>
      <c r="BA134" s="23">
        <v>0</v>
      </c>
      <c r="BB134" s="23">
        <v>0</v>
      </c>
      <c r="BC134" s="23">
        <v>0</v>
      </c>
      <c r="BD134" s="23">
        <v>0</v>
      </c>
      <c r="BE134" s="23">
        <v>0</v>
      </c>
      <c r="BF134" s="23">
        <v>0</v>
      </c>
      <c r="BG134" s="23">
        <v>0</v>
      </c>
      <c r="BH134" s="23">
        <v>0</v>
      </c>
      <c r="BI134" s="23">
        <v>0</v>
      </c>
      <c r="BJ134" s="23">
        <v>0</v>
      </c>
      <c r="BK134" t="s">
        <v>1068</v>
      </c>
    </row>
    <row r="135" spans="1:63">
      <c r="A135" s="23">
        <v>2195</v>
      </c>
      <c r="B135" t="s">
        <v>224</v>
      </c>
      <c r="C135" t="s">
        <v>223</v>
      </c>
      <c r="D135" s="48">
        <v>39995</v>
      </c>
      <c r="E135" t="s">
        <v>166</v>
      </c>
      <c r="F135" t="s">
        <v>489</v>
      </c>
      <c r="G135" t="s">
        <v>189</v>
      </c>
      <c r="H135" s="45">
        <v>53370</v>
      </c>
      <c r="K135" s="45" t="s">
        <v>879</v>
      </c>
      <c r="L135" s="45">
        <v>1000</v>
      </c>
      <c r="M135" s="45">
        <v>0.17</v>
      </c>
      <c r="N135" t="s">
        <v>579</v>
      </c>
      <c r="O135" t="s">
        <v>39</v>
      </c>
      <c r="P135" s="34" t="s">
        <v>1205</v>
      </c>
      <c r="Q135" t="s">
        <v>591</v>
      </c>
      <c r="R135" t="s">
        <v>4</v>
      </c>
      <c r="S135" s="23">
        <v>1</v>
      </c>
      <c r="T135" s="23">
        <v>0</v>
      </c>
      <c r="U135" s="23">
        <v>0</v>
      </c>
      <c r="V135" s="23">
        <v>0</v>
      </c>
      <c r="W135" s="23">
        <v>0</v>
      </c>
      <c r="X135" s="23">
        <v>0</v>
      </c>
      <c r="Y135" s="23">
        <v>0</v>
      </c>
      <c r="Z135" s="23">
        <v>0</v>
      </c>
      <c r="AA135" s="23">
        <v>1</v>
      </c>
      <c r="AB135" s="23">
        <v>0</v>
      </c>
      <c r="AC135" s="23">
        <v>0</v>
      </c>
      <c r="AD135" s="23">
        <v>0</v>
      </c>
      <c r="AE135" s="23">
        <v>0</v>
      </c>
      <c r="AF135" s="23">
        <v>0</v>
      </c>
      <c r="AG135" s="23">
        <v>0</v>
      </c>
      <c r="AH135" s="23">
        <v>1</v>
      </c>
      <c r="AI135" s="23">
        <v>0</v>
      </c>
      <c r="AJ135" s="23" t="s">
        <v>908</v>
      </c>
      <c r="AK135" s="23">
        <v>0</v>
      </c>
      <c r="AL135" s="23">
        <v>0</v>
      </c>
      <c r="AM135" s="23">
        <v>0</v>
      </c>
      <c r="AN135" s="23">
        <v>0</v>
      </c>
      <c r="AO135" s="23">
        <v>0</v>
      </c>
      <c r="AP135" s="23" t="s">
        <v>908</v>
      </c>
      <c r="AQ135" s="23">
        <v>0</v>
      </c>
      <c r="AR135" s="23">
        <v>0</v>
      </c>
      <c r="AS135" s="23">
        <v>0</v>
      </c>
      <c r="AT135" s="23">
        <v>0</v>
      </c>
      <c r="AU135" s="23">
        <v>0</v>
      </c>
      <c r="AV135" s="23">
        <v>0</v>
      </c>
      <c r="AW135" s="23">
        <v>0</v>
      </c>
      <c r="AX135" s="23">
        <v>0</v>
      </c>
      <c r="AY135" s="23">
        <v>0</v>
      </c>
      <c r="AZ135" s="23">
        <v>0</v>
      </c>
      <c r="BA135" s="23">
        <v>0</v>
      </c>
      <c r="BB135" s="23">
        <v>0</v>
      </c>
      <c r="BC135" s="23">
        <v>0</v>
      </c>
      <c r="BD135" s="23">
        <v>0</v>
      </c>
      <c r="BE135" s="23">
        <v>0</v>
      </c>
      <c r="BF135" s="23">
        <v>0</v>
      </c>
      <c r="BG135" s="23">
        <v>0</v>
      </c>
      <c r="BH135" s="23">
        <v>0</v>
      </c>
      <c r="BI135" s="23">
        <v>0</v>
      </c>
      <c r="BJ135" s="23">
        <v>0</v>
      </c>
      <c r="BK135" t="s">
        <v>958</v>
      </c>
    </row>
    <row r="136" spans="1:63">
      <c r="A136" s="23">
        <v>3372</v>
      </c>
      <c r="B136" t="s">
        <v>287</v>
      </c>
      <c r="C136" t="s">
        <v>288</v>
      </c>
      <c r="D136" s="48">
        <v>41821</v>
      </c>
      <c r="E136" t="s">
        <v>166</v>
      </c>
      <c r="F136" t="s">
        <v>489</v>
      </c>
      <c r="G136" t="s">
        <v>189</v>
      </c>
      <c r="H136" s="45">
        <v>53370</v>
      </c>
      <c r="K136" s="45">
        <v>0.2</v>
      </c>
      <c r="L136" s="45" t="s">
        <v>830</v>
      </c>
      <c r="M136" s="45">
        <v>0.17</v>
      </c>
      <c r="N136" t="s">
        <v>20</v>
      </c>
      <c r="O136" t="s">
        <v>26</v>
      </c>
      <c r="P136" t="s">
        <v>476</v>
      </c>
      <c r="Q136" t="s">
        <v>490</v>
      </c>
      <c r="R136" t="s">
        <v>4</v>
      </c>
      <c r="S136" s="23">
        <v>1</v>
      </c>
      <c r="T136" s="23">
        <v>0</v>
      </c>
      <c r="U136" s="23">
        <v>0</v>
      </c>
      <c r="V136" s="23">
        <v>0</v>
      </c>
      <c r="W136" s="23">
        <v>0</v>
      </c>
      <c r="X136" s="23">
        <v>0</v>
      </c>
      <c r="Y136" s="23">
        <v>0</v>
      </c>
      <c r="Z136" s="23">
        <v>0</v>
      </c>
      <c r="AA136" s="23">
        <v>1</v>
      </c>
      <c r="AB136" s="23">
        <v>0</v>
      </c>
      <c r="AC136" s="23">
        <v>0</v>
      </c>
      <c r="AD136" s="23">
        <v>0</v>
      </c>
      <c r="AE136" s="23">
        <v>1</v>
      </c>
      <c r="AF136" s="23">
        <v>0</v>
      </c>
      <c r="AG136" s="23">
        <v>0</v>
      </c>
      <c r="AH136" s="23">
        <v>1</v>
      </c>
      <c r="AI136" s="23">
        <v>0</v>
      </c>
      <c r="AJ136" s="23">
        <v>0</v>
      </c>
      <c r="AK136" s="23">
        <v>0</v>
      </c>
      <c r="AL136" s="23">
        <v>0</v>
      </c>
      <c r="AM136" s="23">
        <v>0</v>
      </c>
      <c r="AN136" s="23">
        <v>0</v>
      </c>
      <c r="AO136" s="23">
        <v>0</v>
      </c>
      <c r="AP136" s="23">
        <v>0</v>
      </c>
      <c r="AQ136" s="23">
        <v>0</v>
      </c>
      <c r="AR136" s="23">
        <v>0</v>
      </c>
      <c r="AS136" s="23">
        <v>0</v>
      </c>
      <c r="AT136" s="23">
        <v>0</v>
      </c>
      <c r="AU136" s="23">
        <v>0</v>
      </c>
      <c r="AV136" s="23">
        <v>0</v>
      </c>
      <c r="AW136" s="23">
        <v>0</v>
      </c>
      <c r="AX136" s="23">
        <v>0</v>
      </c>
      <c r="AY136" s="23">
        <v>0</v>
      </c>
      <c r="AZ136" s="23">
        <v>0</v>
      </c>
      <c r="BA136" s="23">
        <v>0</v>
      </c>
      <c r="BB136" s="23">
        <v>0</v>
      </c>
      <c r="BC136" s="23">
        <v>0</v>
      </c>
      <c r="BD136" s="23">
        <v>0</v>
      </c>
      <c r="BE136" s="23">
        <v>0</v>
      </c>
      <c r="BF136" s="23">
        <v>0</v>
      </c>
      <c r="BG136" s="23">
        <v>0</v>
      </c>
      <c r="BH136" s="23">
        <v>0</v>
      </c>
      <c r="BI136" s="23">
        <v>0</v>
      </c>
      <c r="BJ136" s="23">
        <v>0</v>
      </c>
      <c r="BK136" t="s">
        <v>491</v>
      </c>
    </row>
    <row r="137" spans="1:63">
      <c r="A137" s="23">
        <v>3962</v>
      </c>
      <c r="B137" t="s">
        <v>787</v>
      </c>
      <c r="C137" t="s">
        <v>788</v>
      </c>
      <c r="D137" s="48">
        <v>43269</v>
      </c>
      <c r="E137" t="s">
        <v>166</v>
      </c>
      <c r="F137" t="s">
        <v>789</v>
      </c>
      <c r="G137" t="s">
        <v>189</v>
      </c>
      <c r="H137" s="45">
        <v>53370</v>
      </c>
      <c r="K137" s="45">
        <v>1.1000000000000001</v>
      </c>
      <c r="M137" s="45">
        <v>0.5</v>
      </c>
      <c r="N137" t="s">
        <v>20</v>
      </c>
      <c r="O137" t="s">
        <v>39</v>
      </c>
      <c r="P137" s="34" t="s">
        <v>472</v>
      </c>
      <c r="Q137" t="s">
        <v>790</v>
      </c>
      <c r="R137" t="s">
        <v>4</v>
      </c>
      <c r="S137" s="23">
        <v>1</v>
      </c>
      <c r="T137" s="23">
        <v>0</v>
      </c>
      <c r="U137" s="23">
        <v>0</v>
      </c>
      <c r="V137" s="23">
        <v>0</v>
      </c>
      <c r="W137" s="23">
        <v>0</v>
      </c>
      <c r="X137" s="23">
        <v>1</v>
      </c>
      <c r="Y137" s="23">
        <v>0</v>
      </c>
      <c r="Z137" s="23">
        <v>0</v>
      </c>
      <c r="AA137" s="23">
        <v>0</v>
      </c>
      <c r="AB137" s="23">
        <v>0</v>
      </c>
      <c r="AC137" s="23">
        <v>0</v>
      </c>
      <c r="AD137" s="23">
        <v>0</v>
      </c>
      <c r="AE137" s="23">
        <v>0</v>
      </c>
      <c r="AF137" s="23">
        <v>0</v>
      </c>
      <c r="AG137" s="23">
        <v>1</v>
      </c>
      <c r="AH137" s="23">
        <v>1</v>
      </c>
      <c r="AI137" s="23">
        <v>0</v>
      </c>
      <c r="AJ137" s="23">
        <v>0</v>
      </c>
      <c r="AK137" s="23">
        <v>0</v>
      </c>
      <c r="AL137" s="23">
        <v>0</v>
      </c>
      <c r="AM137" s="23">
        <v>0</v>
      </c>
      <c r="AN137" s="23">
        <v>0</v>
      </c>
      <c r="AO137" s="23" t="s">
        <v>908</v>
      </c>
      <c r="AP137" s="23" t="s">
        <v>908</v>
      </c>
      <c r="AQ137" s="23">
        <v>0</v>
      </c>
      <c r="AR137" s="23">
        <v>0</v>
      </c>
      <c r="AS137" s="23">
        <v>0</v>
      </c>
      <c r="AT137" s="23">
        <v>0</v>
      </c>
      <c r="AU137" s="23">
        <v>0</v>
      </c>
      <c r="AV137" s="23">
        <v>0</v>
      </c>
      <c r="AW137" s="23">
        <v>0</v>
      </c>
      <c r="AX137" s="23">
        <v>0</v>
      </c>
      <c r="AY137" s="23">
        <v>0</v>
      </c>
      <c r="AZ137" s="23">
        <v>0</v>
      </c>
      <c r="BA137" s="23">
        <v>0</v>
      </c>
      <c r="BB137" s="23">
        <v>0</v>
      </c>
      <c r="BC137" s="23">
        <v>0</v>
      </c>
      <c r="BD137" s="23">
        <v>0</v>
      </c>
      <c r="BE137" s="23">
        <v>0</v>
      </c>
      <c r="BF137" s="23">
        <v>0</v>
      </c>
      <c r="BG137" s="23">
        <v>0</v>
      </c>
      <c r="BH137" s="23">
        <v>0</v>
      </c>
      <c r="BI137" s="23">
        <v>0</v>
      </c>
      <c r="BJ137" s="23">
        <v>0</v>
      </c>
      <c r="BK137" t="s">
        <v>791</v>
      </c>
    </row>
    <row r="138" spans="1:63">
      <c r="A138" s="23">
        <v>1961</v>
      </c>
      <c r="B138" t="s">
        <v>162</v>
      </c>
      <c r="C138" t="s">
        <v>163</v>
      </c>
      <c r="D138" s="48">
        <v>36951</v>
      </c>
      <c r="E138" t="s">
        <v>108</v>
      </c>
      <c r="F138" t="s">
        <v>475</v>
      </c>
      <c r="G138" t="s">
        <v>189</v>
      </c>
      <c r="H138" s="45">
        <v>53534</v>
      </c>
      <c r="L138" s="45">
        <v>100000</v>
      </c>
      <c r="M138" s="45">
        <v>0.1333333333333333</v>
      </c>
      <c r="N138" t="s">
        <v>70</v>
      </c>
      <c r="O138" t="s">
        <v>39</v>
      </c>
      <c r="P138" t="s">
        <v>476</v>
      </c>
      <c r="Q138" t="s">
        <v>477</v>
      </c>
      <c r="R138" t="s">
        <v>4</v>
      </c>
      <c r="S138" s="23">
        <v>1</v>
      </c>
      <c r="T138" s="23">
        <v>0</v>
      </c>
      <c r="U138" s="23">
        <v>0</v>
      </c>
      <c r="V138" s="23">
        <v>0</v>
      </c>
      <c r="W138" s="23">
        <v>0</v>
      </c>
      <c r="X138" s="23">
        <v>0</v>
      </c>
      <c r="Y138" s="23">
        <v>0</v>
      </c>
      <c r="Z138" s="23">
        <v>0</v>
      </c>
      <c r="AA138" s="23">
        <v>0</v>
      </c>
      <c r="AB138" s="23">
        <v>0</v>
      </c>
      <c r="AC138" s="23">
        <v>0</v>
      </c>
      <c r="AD138" s="23">
        <v>0</v>
      </c>
      <c r="AE138" s="23">
        <v>0</v>
      </c>
      <c r="AF138" s="23">
        <v>0</v>
      </c>
      <c r="AG138" s="23">
        <v>1</v>
      </c>
      <c r="AH138" s="23">
        <v>1</v>
      </c>
      <c r="AI138" s="23">
        <v>0</v>
      </c>
      <c r="AJ138" s="23" t="s">
        <v>908</v>
      </c>
      <c r="AK138" s="23">
        <v>0</v>
      </c>
      <c r="AL138" s="23" t="s">
        <v>923</v>
      </c>
      <c r="AM138" s="23" t="s">
        <v>908</v>
      </c>
      <c r="AN138" s="23">
        <v>0</v>
      </c>
      <c r="AO138" s="23">
        <v>0</v>
      </c>
      <c r="AP138" s="23">
        <v>0</v>
      </c>
      <c r="AQ138" s="23">
        <v>0</v>
      </c>
      <c r="AR138" s="23">
        <v>0</v>
      </c>
      <c r="AS138" s="23">
        <v>0</v>
      </c>
      <c r="AT138" s="23">
        <v>0</v>
      </c>
      <c r="AU138" s="23">
        <v>0</v>
      </c>
      <c r="AV138" s="23">
        <v>0</v>
      </c>
      <c r="AW138" s="23">
        <v>0</v>
      </c>
      <c r="AX138" s="23">
        <v>0</v>
      </c>
      <c r="AY138" s="23">
        <v>0</v>
      </c>
      <c r="AZ138" s="23">
        <v>0</v>
      </c>
      <c r="BA138" s="23">
        <v>0</v>
      </c>
      <c r="BB138" s="23">
        <v>0</v>
      </c>
      <c r="BC138" s="23">
        <v>0</v>
      </c>
      <c r="BD138" s="23">
        <v>0</v>
      </c>
      <c r="BE138" s="23">
        <v>0</v>
      </c>
      <c r="BF138" s="23">
        <v>0</v>
      </c>
      <c r="BG138" s="23">
        <v>0</v>
      </c>
      <c r="BH138" s="23">
        <v>0</v>
      </c>
      <c r="BI138" s="23">
        <v>0</v>
      </c>
      <c r="BJ138" s="23">
        <v>0</v>
      </c>
      <c r="BK138" t="s">
        <v>1060</v>
      </c>
    </row>
    <row r="139" spans="1:63">
      <c r="A139" s="23">
        <v>1599</v>
      </c>
      <c r="B139" t="s">
        <v>112</v>
      </c>
      <c r="C139" t="s">
        <v>113</v>
      </c>
      <c r="D139" s="48">
        <v>36526</v>
      </c>
      <c r="E139" t="s">
        <v>114</v>
      </c>
      <c r="F139" t="s">
        <v>412</v>
      </c>
      <c r="G139" t="s">
        <v>189</v>
      </c>
      <c r="H139" s="45">
        <v>53570</v>
      </c>
      <c r="L139" s="45" t="s">
        <v>846</v>
      </c>
      <c r="M139" s="45" t="s">
        <v>883</v>
      </c>
      <c r="N139" t="s">
        <v>20</v>
      </c>
      <c r="O139" t="s">
        <v>39</v>
      </c>
      <c r="P139" t="s">
        <v>353</v>
      </c>
      <c r="Q139" t="s">
        <v>1694</v>
      </c>
      <c r="R139" t="s">
        <v>4</v>
      </c>
      <c r="S139" s="23">
        <v>0</v>
      </c>
      <c r="T139" s="23">
        <v>1</v>
      </c>
      <c r="U139" s="23">
        <v>0</v>
      </c>
      <c r="V139" s="23">
        <v>0</v>
      </c>
      <c r="W139" s="23">
        <v>0</v>
      </c>
      <c r="X139" s="23">
        <v>0</v>
      </c>
      <c r="Y139" s="23">
        <v>0</v>
      </c>
      <c r="Z139" s="23">
        <v>0</v>
      </c>
      <c r="AA139" s="23">
        <v>0</v>
      </c>
      <c r="AB139" s="23">
        <v>0</v>
      </c>
      <c r="AC139" s="23">
        <v>0</v>
      </c>
      <c r="AD139" s="23">
        <v>0</v>
      </c>
      <c r="AE139" s="23">
        <v>0</v>
      </c>
      <c r="AF139" s="23">
        <v>0</v>
      </c>
      <c r="AG139" s="23">
        <v>1</v>
      </c>
      <c r="AH139" s="23">
        <v>1</v>
      </c>
      <c r="AI139" s="23">
        <v>0</v>
      </c>
      <c r="AJ139" s="23">
        <v>0</v>
      </c>
      <c r="AK139" s="23">
        <v>0</v>
      </c>
      <c r="AL139" s="23">
        <v>0</v>
      </c>
      <c r="AM139" s="23">
        <v>0</v>
      </c>
      <c r="AN139" s="23" t="s">
        <v>908</v>
      </c>
      <c r="AO139" s="23">
        <v>0</v>
      </c>
      <c r="AP139" s="23">
        <v>0</v>
      </c>
      <c r="AQ139" s="23">
        <v>0</v>
      </c>
      <c r="AR139" s="23">
        <v>0</v>
      </c>
      <c r="AS139" s="23">
        <v>0</v>
      </c>
      <c r="AT139" s="23">
        <v>0</v>
      </c>
      <c r="AU139" s="23">
        <v>0</v>
      </c>
      <c r="AV139" s="23">
        <v>0</v>
      </c>
      <c r="AW139" s="23">
        <v>0</v>
      </c>
      <c r="AX139" s="23">
        <v>0</v>
      </c>
      <c r="AY139" s="23">
        <v>0</v>
      </c>
      <c r="AZ139" s="23">
        <v>0</v>
      </c>
      <c r="BA139" s="23">
        <v>0</v>
      </c>
      <c r="BB139" s="23">
        <v>0</v>
      </c>
      <c r="BC139" s="23" t="s">
        <v>908</v>
      </c>
      <c r="BD139" s="23">
        <v>0</v>
      </c>
      <c r="BE139" s="23">
        <v>0</v>
      </c>
      <c r="BF139" s="23">
        <v>0</v>
      </c>
      <c r="BG139" s="23">
        <v>0</v>
      </c>
      <c r="BH139" s="23">
        <v>0</v>
      </c>
      <c r="BI139" s="23">
        <v>0</v>
      </c>
      <c r="BJ139" s="23">
        <v>0</v>
      </c>
      <c r="BK139" t="s">
        <v>847</v>
      </c>
    </row>
    <row r="140" spans="1:63">
      <c r="A140" s="23">
        <v>1276</v>
      </c>
      <c r="B140" t="s">
        <v>51</v>
      </c>
      <c r="C140" t="s">
        <v>52</v>
      </c>
      <c r="D140" s="48">
        <v>36841</v>
      </c>
      <c r="E140" t="s">
        <v>34</v>
      </c>
      <c r="F140" t="s">
        <v>447</v>
      </c>
      <c r="G140" t="s">
        <v>189</v>
      </c>
      <c r="H140" s="45">
        <v>60000</v>
      </c>
      <c r="K140" s="45">
        <v>0.31</v>
      </c>
      <c r="L140" s="45">
        <v>5100</v>
      </c>
      <c r="M140" s="45" t="s">
        <v>372</v>
      </c>
      <c r="N140" t="s">
        <v>20</v>
      </c>
      <c r="O140" t="s">
        <v>39</v>
      </c>
      <c r="P140" t="s">
        <v>345</v>
      </c>
      <c r="Q140" t="s">
        <v>351</v>
      </c>
      <c r="R140" t="s">
        <v>4</v>
      </c>
      <c r="S140" s="23">
        <v>0</v>
      </c>
      <c r="T140" s="23">
        <v>1</v>
      </c>
      <c r="U140" s="23">
        <v>0</v>
      </c>
      <c r="V140" s="23">
        <v>0</v>
      </c>
      <c r="W140" s="23">
        <v>0</v>
      </c>
      <c r="X140" s="23">
        <v>1</v>
      </c>
      <c r="Y140" s="23">
        <v>0</v>
      </c>
      <c r="Z140" s="23">
        <v>0</v>
      </c>
      <c r="AA140" s="23">
        <v>0</v>
      </c>
      <c r="AB140" s="23">
        <v>0</v>
      </c>
      <c r="AC140" s="23">
        <v>0</v>
      </c>
      <c r="AD140" s="23">
        <v>0</v>
      </c>
      <c r="AE140" s="23">
        <v>0</v>
      </c>
      <c r="AF140" s="23">
        <v>0</v>
      </c>
      <c r="AG140" s="23">
        <v>1</v>
      </c>
      <c r="AH140" s="23">
        <v>1</v>
      </c>
      <c r="AI140" s="23">
        <v>0</v>
      </c>
      <c r="AJ140" s="23">
        <v>0</v>
      </c>
      <c r="AK140" s="23">
        <v>0</v>
      </c>
      <c r="AL140" s="23">
        <v>0</v>
      </c>
      <c r="AM140" s="23">
        <v>0</v>
      </c>
      <c r="AN140" s="23">
        <v>0</v>
      </c>
      <c r="AO140" s="23">
        <v>0</v>
      </c>
      <c r="AP140" s="23">
        <v>0</v>
      </c>
      <c r="AQ140" s="23">
        <v>0</v>
      </c>
      <c r="AR140" s="23">
        <v>0</v>
      </c>
      <c r="AS140" s="23">
        <v>0</v>
      </c>
      <c r="AT140" s="23">
        <v>0</v>
      </c>
      <c r="AU140" s="23">
        <v>0</v>
      </c>
      <c r="AV140" s="23">
        <v>0</v>
      </c>
      <c r="AW140" s="23" t="s">
        <v>908</v>
      </c>
      <c r="AX140" s="23">
        <v>0</v>
      </c>
      <c r="AY140" s="23">
        <v>0</v>
      </c>
      <c r="AZ140" s="23">
        <v>0</v>
      </c>
      <c r="BA140" s="23">
        <v>0</v>
      </c>
      <c r="BB140" s="23">
        <v>0</v>
      </c>
      <c r="BC140" s="23">
        <v>0</v>
      </c>
      <c r="BD140" s="23">
        <v>0</v>
      </c>
      <c r="BE140" s="23">
        <v>0</v>
      </c>
      <c r="BF140" s="23">
        <v>0</v>
      </c>
      <c r="BG140" s="23">
        <v>0</v>
      </c>
      <c r="BH140" s="23" t="s">
        <v>908</v>
      </c>
      <c r="BI140" s="23">
        <v>0</v>
      </c>
      <c r="BJ140" s="23">
        <v>0</v>
      </c>
      <c r="BK140" t="s">
        <v>1045</v>
      </c>
    </row>
    <row r="141" spans="1:63">
      <c r="A141" s="23">
        <v>1497</v>
      </c>
      <c r="B141" t="s">
        <v>75</v>
      </c>
      <c r="C141" t="s">
        <v>76</v>
      </c>
      <c r="D141" s="48">
        <v>38473</v>
      </c>
      <c r="E141" t="s">
        <v>77</v>
      </c>
      <c r="F141" t="s">
        <v>459</v>
      </c>
      <c r="G141" t="s">
        <v>854</v>
      </c>
      <c r="H141" s="45">
        <v>60000</v>
      </c>
      <c r="L141" s="45" t="s">
        <v>830</v>
      </c>
      <c r="M141" s="45">
        <v>0.05</v>
      </c>
      <c r="N141" t="s">
        <v>20</v>
      </c>
      <c r="O141" t="s">
        <v>26</v>
      </c>
      <c r="P141" t="s">
        <v>373</v>
      </c>
      <c r="Q141" t="s">
        <v>374</v>
      </c>
      <c r="R141" t="s">
        <v>4</v>
      </c>
      <c r="S141" s="23">
        <v>0</v>
      </c>
      <c r="T141" s="23">
        <v>1</v>
      </c>
      <c r="U141" s="23">
        <v>0</v>
      </c>
      <c r="V141" s="23">
        <v>0</v>
      </c>
      <c r="W141" s="23">
        <v>0</v>
      </c>
      <c r="X141" s="23">
        <v>1</v>
      </c>
      <c r="Y141" s="23">
        <v>0</v>
      </c>
      <c r="Z141" s="23">
        <v>0</v>
      </c>
      <c r="AA141" s="23">
        <v>0</v>
      </c>
      <c r="AB141" s="23">
        <v>0</v>
      </c>
      <c r="AC141" s="23">
        <v>0</v>
      </c>
      <c r="AD141" s="23">
        <v>0</v>
      </c>
      <c r="AE141" s="23">
        <v>0</v>
      </c>
      <c r="AF141" s="23">
        <v>0</v>
      </c>
      <c r="AG141" s="23">
        <v>1</v>
      </c>
      <c r="AH141" s="23">
        <v>0</v>
      </c>
      <c r="AI141" s="23">
        <v>0</v>
      </c>
      <c r="AJ141" s="23" t="s">
        <v>908</v>
      </c>
      <c r="AK141" s="23">
        <v>0</v>
      </c>
      <c r="AL141" s="23">
        <v>0</v>
      </c>
      <c r="AM141" s="23">
        <v>0</v>
      </c>
      <c r="AN141" s="23">
        <v>0</v>
      </c>
      <c r="AO141" s="23">
        <v>0</v>
      </c>
      <c r="AP141" s="23">
        <v>0</v>
      </c>
      <c r="AQ141" s="23">
        <v>0</v>
      </c>
      <c r="AR141" s="23">
        <v>0</v>
      </c>
      <c r="AS141" s="23">
        <v>0</v>
      </c>
      <c r="AT141" s="23">
        <v>0</v>
      </c>
      <c r="AU141" s="23" t="s">
        <v>908</v>
      </c>
      <c r="AV141" s="23">
        <v>0</v>
      </c>
      <c r="AW141" s="23">
        <v>0</v>
      </c>
      <c r="AX141" s="23">
        <v>0</v>
      </c>
      <c r="AY141" s="23">
        <v>0</v>
      </c>
      <c r="AZ141" s="23">
        <v>0</v>
      </c>
      <c r="BA141" s="23">
        <v>0</v>
      </c>
      <c r="BB141" s="23">
        <v>0</v>
      </c>
      <c r="BC141" s="23">
        <v>0</v>
      </c>
      <c r="BD141" s="23">
        <v>0</v>
      </c>
      <c r="BE141" s="23" t="s">
        <v>908</v>
      </c>
      <c r="BF141" s="23">
        <v>0</v>
      </c>
      <c r="BG141" s="23">
        <v>0</v>
      </c>
      <c r="BH141" s="23">
        <v>0</v>
      </c>
      <c r="BI141" s="23">
        <v>0</v>
      </c>
      <c r="BJ141" s="23">
        <v>0</v>
      </c>
      <c r="BK141" t="s">
        <v>960</v>
      </c>
    </row>
    <row r="142" spans="1:63">
      <c r="A142" s="23">
        <v>1500</v>
      </c>
      <c r="B142" t="s">
        <v>80</v>
      </c>
      <c r="C142" t="s">
        <v>76</v>
      </c>
      <c r="D142" s="48">
        <v>40057</v>
      </c>
      <c r="E142" t="s">
        <v>77</v>
      </c>
      <c r="F142" t="s">
        <v>429</v>
      </c>
      <c r="G142" t="s">
        <v>189</v>
      </c>
      <c r="H142" s="45">
        <v>60000</v>
      </c>
      <c r="L142" s="45">
        <v>18980000</v>
      </c>
      <c r="M142" s="45">
        <v>0.1</v>
      </c>
      <c r="N142" t="s">
        <v>20</v>
      </c>
      <c r="O142" t="s">
        <v>26</v>
      </c>
      <c r="P142" t="s">
        <v>373</v>
      </c>
      <c r="Q142" t="s">
        <v>374</v>
      </c>
      <c r="R142" t="s">
        <v>4</v>
      </c>
      <c r="S142" s="23">
        <v>0</v>
      </c>
      <c r="T142" s="23">
        <v>1</v>
      </c>
      <c r="U142" s="23">
        <v>0</v>
      </c>
      <c r="V142" s="23">
        <v>0</v>
      </c>
      <c r="W142" s="23">
        <v>0</v>
      </c>
      <c r="X142" s="23">
        <v>1</v>
      </c>
      <c r="Y142" s="23">
        <v>1</v>
      </c>
      <c r="Z142" s="23">
        <v>0</v>
      </c>
      <c r="AA142" s="23">
        <v>1</v>
      </c>
      <c r="AB142" s="23">
        <v>0</v>
      </c>
      <c r="AC142" s="23">
        <v>0</v>
      </c>
      <c r="AD142" s="23">
        <v>0</v>
      </c>
      <c r="AE142" s="23">
        <v>0</v>
      </c>
      <c r="AF142" s="23">
        <v>0</v>
      </c>
      <c r="AG142" s="23">
        <v>0</v>
      </c>
      <c r="AH142" s="23">
        <v>0</v>
      </c>
      <c r="AI142" s="23">
        <v>0</v>
      </c>
      <c r="AJ142" s="23" t="s">
        <v>908</v>
      </c>
      <c r="AK142" s="23">
        <v>0</v>
      </c>
      <c r="AL142" s="23">
        <v>0</v>
      </c>
      <c r="AM142" s="23">
        <v>0</v>
      </c>
      <c r="AN142" s="23">
        <v>0</v>
      </c>
      <c r="AO142" s="23">
        <v>0</v>
      </c>
      <c r="AP142" s="23">
        <v>0</v>
      </c>
      <c r="AQ142" s="23">
        <v>0</v>
      </c>
      <c r="AR142" s="23">
        <v>0</v>
      </c>
      <c r="AS142" s="23">
        <v>0</v>
      </c>
      <c r="AT142" s="23">
        <v>0</v>
      </c>
      <c r="AU142" s="23">
        <v>0</v>
      </c>
      <c r="AV142" s="23">
        <v>0</v>
      </c>
      <c r="AW142" s="23">
        <v>0</v>
      </c>
      <c r="AX142" s="23">
        <v>0</v>
      </c>
      <c r="AY142" s="23">
        <v>0</v>
      </c>
      <c r="AZ142" s="23">
        <v>0</v>
      </c>
      <c r="BA142" s="23">
        <v>0</v>
      </c>
      <c r="BB142" s="23">
        <v>0</v>
      </c>
      <c r="BC142" s="23">
        <v>0</v>
      </c>
      <c r="BD142" s="23">
        <v>0</v>
      </c>
      <c r="BE142" s="23" t="s">
        <v>908</v>
      </c>
      <c r="BF142" s="23">
        <v>0</v>
      </c>
      <c r="BG142" s="23">
        <v>0</v>
      </c>
      <c r="BH142" s="23">
        <v>0</v>
      </c>
      <c r="BI142" s="23">
        <v>0</v>
      </c>
      <c r="BJ142" s="23">
        <v>0</v>
      </c>
      <c r="BK142" t="s">
        <v>962</v>
      </c>
    </row>
    <row r="143" spans="1:63">
      <c r="A143" s="23">
        <v>2139</v>
      </c>
      <c r="B143" t="s">
        <v>207</v>
      </c>
      <c r="C143" t="s">
        <v>208</v>
      </c>
      <c r="D143" s="48">
        <v>36526</v>
      </c>
      <c r="E143" t="s">
        <v>57</v>
      </c>
      <c r="F143" t="s">
        <v>572</v>
      </c>
      <c r="G143" t="s">
        <v>189</v>
      </c>
      <c r="H143" s="45">
        <v>60000</v>
      </c>
      <c r="I143">
        <v>54000</v>
      </c>
      <c r="J143">
        <v>78000</v>
      </c>
      <c r="L143" s="45">
        <v>600</v>
      </c>
      <c r="M143" s="45">
        <v>1</v>
      </c>
      <c r="N143" t="s">
        <v>20</v>
      </c>
      <c r="O143" t="s">
        <v>26</v>
      </c>
      <c r="P143" t="s">
        <v>345</v>
      </c>
      <c r="Q143" t="s">
        <v>571</v>
      </c>
      <c r="R143" t="s">
        <v>4</v>
      </c>
      <c r="S143" s="23">
        <v>1</v>
      </c>
      <c r="T143" s="23">
        <v>0</v>
      </c>
      <c r="U143" s="23">
        <v>0</v>
      </c>
      <c r="V143" s="23">
        <v>0</v>
      </c>
      <c r="W143" s="23">
        <v>0</v>
      </c>
      <c r="X143" s="23">
        <v>0</v>
      </c>
      <c r="Y143" s="23">
        <v>0</v>
      </c>
      <c r="Z143" s="23">
        <v>0</v>
      </c>
      <c r="AA143" s="23">
        <v>0</v>
      </c>
      <c r="AB143" s="23">
        <v>0</v>
      </c>
      <c r="AC143" s="23">
        <v>0</v>
      </c>
      <c r="AD143" s="23">
        <v>0</v>
      </c>
      <c r="AE143" s="23">
        <v>0</v>
      </c>
      <c r="AF143" s="23">
        <v>0</v>
      </c>
      <c r="AG143" s="23">
        <v>1</v>
      </c>
      <c r="AH143" s="23">
        <v>1</v>
      </c>
      <c r="AI143" s="23">
        <v>0</v>
      </c>
      <c r="AJ143" s="23">
        <v>0</v>
      </c>
      <c r="AK143" s="23">
        <v>0</v>
      </c>
      <c r="AL143" s="23" t="s">
        <v>908</v>
      </c>
      <c r="AM143" s="23">
        <v>0</v>
      </c>
      <c r="AN143" s="23">
        <v>0</v>
      </c>
      <c r="AO143" s="23">
        <v>0</v>
      </c>
      <c r="AP143" s="23">
        <v>0</v>
      </c>
      <c r="AQ143" s="23">
        <v>0</v>
      </c>
      <c r="AR143" s="23">
        <v>0</v>
      </c>
      <c r="AS143" s="23">
        <v>0</v>
      </c>
      <c r="AT143" s="23">
        <v>0</v>
      </c>
      <c r="AU143" s="23">
        <v>0</v>
      </c>
      <c r="AV143" s="23">
        <v>0</v>
      </c>
      <c r="AW143" s="23">
        <v>0</v>
      </c>
      <c r="AX143" s="23">
        <v>0</v>
      </c>
      <c r="AY143" s="23">
        <v>0</v>
      </c>
      <c r="AZ143" s="23">
        <v>0</v>
      </c>
      <c r="BA143" s="23">
        <v>0</v>
      </c>
      <c r="BB143" s="23">
        <v>0</v>
      </c>
      <c r="BC143" s="23">
        <v>0</v>
      </c>
      <c r="BD143" s="23">
        <v>0</v>
      </c>
      <c r="BE143" s="23">
        <v>0</v>
      </c>
      <c r="BF143" s="23">
        <v>0</v>
      </c>
      <c r="BG143" s="23">
        <v>0</v>
      </c>
      <c r="BH143" s="23">
        <v>0</v>
      </c>
      <c r="BI143" s="23">
        <v>0</v>
      </c>
      <c r="BJ143" s="23">
        <v>0</v>
      </c>
      <c r="BK143" t="s">
        <v>1071</v>
      </c>
    </row>
    <row r="144" spans="1:63">
      <c r="A144" s="23">
        <v>2155</v>
      </c>
      <c r="B144" t="s">
        <v>213</v>
      </c>
      <c r="C144" t="s">
        <v>212</v>
      </c>
      <c r="D144" s="48">
        <v>39881</v>
      </c>
      <c r="E144" t="s">
        <v>34</v>
      </c>
      <c r="F144" t="s">
        <v>387</v>
      </c>
      <c r="G144" t="s">
        <v>189</v>
      </c>
      <c r="H144" s="45">
        <v>60000</v>
      </c>
      <c r="I144">
        <v>59.1</v>
      </c>
      <c r="J144">
        <v>61.2</v>
      </c>
      <c r="K144" s="45">
        <v>2.64</v>
      </c>
      <c r="L144" s="45" t="s">
        <v>870</v>
      </c>
      <c r="M144" s="45">
        <v>24</v>
      </c>
      <c r="N144" t="s">
        <v>579</v>
      </c>
      <c r="O144" t="s">
        <v>26</v>
      </c>
      <c r="P144" t="s">
        <v>344</v>
      </c>
      <c r="Q144" t="s">
        <v>576</v>
      </c>
      <c r="R144" t="s">
        <v>63</v>
      </c>
      <c r="S144" s="23">
        <v>1</v>
      </c>
      <c r="T144" s="23">
        <v>0</v>
      </c>
      <c r="U144" s="23">
        <v>0</v>
      </c>
      <c r="V144" s="23">
        <v>0</v>
      </c>
      <c r="W144" s="23">
        <v>0</v>
      </c>
      <c r="X144" s="23">
        <v>1</v>
      </c>
      <c r="Y144" s="23">
        <v>0</v>
      </c>
      <c r="Z144" s="23">
        <v>0</v>
      </c>
      <c r="AA144" s="23">
        <v>1</v>
      </c>
      <c r="AB144" s="23">
        <v>0</v>
      </c>
      <c r="AC144" s="23">
        <v>0</v>
      </c>
      <c r="AD144" s="23">
        <v>1</v>
      </c>
      <c r="AE144" s="23">
        <v>0</v>
      </c>
      <c r="AF144" s="23">
        <v>0</v>
      </c>
      <c r="AG144" s="23">
        <v>0</v>
      </c>
      <c r="AH144" s="23">
        <v>1</v>
      </c>
      <c r="AI144" s="23">
        <v>0</v>
      </c>
      <c r="AJ144" s="23">
        <v>0</v>
      </c>
      <c r="AK144" s="23" t="s">
        <v>909</v>
      </c>
      <c r="AL144" s="23">
        <v>0</v>
      </c>
      <c r="AM144" s="23">
        <v>0</v>
      </c>
      <c r="AN144" s="23">
        <v>0</v>
      </c>
      <c r="AO144" s="23" t="s">
        <v>909</v>
      </c>
      <c r="AP144" s="23">
        <v>0</v>
      </c>
      <c r="AQ144" s="23">
        <v>0</v>
      </c>
      <c r="AR144" s="23">
        <v>0</v>
      </c>
      <c r="AS144" s="23">
        <v>0</v>
      </c>
      <c r="AT144" s="23">
        <v>0</v>
      </c>
      <c r="AU144" s="23">
        <v>0</v>
      </c>
      <c r="AV144" s="23">
        <v>0</v>
      </c>
      <c r="AW144" s="23">
        <v>0</v>
      </c>
      <c r="AX144" s="23">
        <v>0</v>
      </c>
      <c r="AY144" s="23">
        <v>0</v>
      </c>
      <c r="AZ144" s="23">
        <v>0</v>
      </c>
      <c r="BA144" s="23">
        <v>0</v>
      </c>
      <c r="BB144" s="23">
        <v>0</v>
      </c>
      <c r="BC144" s="23">
        <v>0</v>
      </c>
      <c r="BD144" s="23">
        <v>0</v>
      </c>
      <c r="BE144" s="23">
        <v>0</v>
      </c>
      <c r="BF144" s="23">
        <v>0</v>
      </c>
      <c r="BG144" s="23">
        <v>0</v>
      </c>
      <c r="BH144" s="23">
        <v>0</v>
      </c>
      <c r="BI144" s="23">
        <v>0</v>
      </c>
      <c r="BJ144" s="23">
        <v>0</v>
      </c>
      <c r="BK144" t="s">
        <v>580</v>
      </c>
    </row>
    <row r="145" spans="1:63">
      <c r="A145" s="23">
        <v>2304</v>
      </c>
      <c r="B145" t="s">
        <v>258</v>
      </c>
      <c r="C145" t="s">
        <v>259</v>
      </c>
      <c r="D145" s="48">
        <v>38887</v>
      </c>
      <c r="E145" t="s">
        <v>34</v>
      </c>
      <c r="F145" t="s">
        <v>447</v>
      </c>
      <c r="G145" t="s">
        <v>189</v>
      </c>
      <c r="H145" s="45">
        <v>60000</v>
      </c>
      <c r="L145" s="45" t="s">
        <v>626</v>
      </c>
      <c r="M145" s="45">
        <v>5</v>
      </c>
      <c r="N145" t="s">
        <v>20</v>
      </c>
      <c r="O145" t="s">
        <v>628</v>
      </c>
      <c r="P145" s="34" t="s">
        <v>472</v>
      </c>
      <c r="Q145" t="s">
        <v>627</v>
      </c>
      <c r="R145" t="s">
        <v>4</v>
      </c>
      <c r="S145" s="23">
        <v>1</v>
      </c>
      <c r="T145" s="23">
        <v>0</v>
      </c>
      <c r="U145" s="23">
        <v>0</v>
      </c>
      <c r="V145" s="23">
        <v>0</v>
      </c>
      <c r="W145" s="23">
        <v>0</v>
      </c>
      <c r="X145" s="23">
        <v>1</v>
      </c>
      <c r="Y145" s="23">
        <v>0</v>
      </c>
      <c r="Z145" s="23">
        <v>0</v>
      </c>
      <c r="AA145" s="23">
        <v>0</v>
      </c>
      <c r="AB145" s="23">
        <v>0</v>
      </c>
      <c r="AC145" s="23">
        <v>0</v>
      </c>
      <c r="AD145" s="23">
        <v>1</v>
      </c>
      <c r="AE145" s="23">
        <v>0</v>
      </c>
      <c r="AF145" s="23">
        <v>0</v>
      </c>
      <c r="AG145" s="23">
        <v>0</v>
      </c>
      <c r="AH145" s="23">
        <v>1</v>
      </c>
      <c r="AI145" s="23">
        <v>0</v>
      </c>
      <c r="AJ145" s="23" t="s">
        <v>909</v>
      </c>
      <c r="AK145" s="23">
        <v>0</v>
      </c>
      <c r="AL145" s="23">
        <v>0</v>
      </c>
      <c r="AM145" s="23">
        <v>0</v>
      </c>
      <c r="AN145" s="23">
        <v>0</v>
      </c>
      <c r="AO145" s="23">
        <v>0</v>
      </c>
      <c r="AP145" s="23" t="s">
        <v>909</v>
      </c>
      <c r="AQ145" s="23">
        <v>0</v>
      </c>
      <c r="AR145" s="23">
        <v>0</v>
      </c>
      <c r="AS145" s="23">
        <v>0</v>
      </c>
      <c r="AT145" s="23">
        <v>0</v>
      </c>
      <c r="AU145" s="23">
        <v>0</v>
      </c>
      <c r="AV145" s="23">
        <v>0</v>
      </c>
      <c r="AW145" s="23">
        <v>0</v>
      </c>
      <c r="AX145" s="23">
        <v>0</v>
      </c>
      <c r="AY145" s="23">
        <v>0</v>
      </c>
      <c r="AZ145" s="23">
        <v>0</v>
      </c>
      <c r="BA145" s="23">
        <v>0</v>
      </c>
      <c r="BB145" s="23">
        <v>0</v>
      </c>
      <c r="BC145" s="23">
        <v>0</v>
      </c>
      <c r="BD145" s="23">
        <v>0</v>
      </c>
      <c r="BE145" s="23">
        <v>0</v>
      </c>
      <c r="BF145" s="23">
        <v>0</v>
      </c>
      <c r="BG145" s="23">
        <v>0</v>
      </c>
      <c r="BH145" s="23">
        <v>0</v>
      </c>
      <c r="BI145" s="23">
        <v>0</v>
      </c>
      <c r="BJ145" s="23">
        <v>0</v>
      </c>
      <c r="BK145" t="s">
        <v>1080</v>
      </c>
    </row>
    <row r="146" spans="1:63">
      <c r="A146" s="23">
        <v>2305</v>
      </c>
      <c r="B146" t="s">
        <v>260</v>
      </c>
      <c r="C146" t="s">
        <v>259</v>
      </c>
      <c r="D146" s="48">
        <v>39022</v>
      </c>
      <c r="E146" t="s">
        <v>34</v>
      </c>
      <c r="F146" t="s">
        <v>387</v>
      </c>
      <c r="G146" t="s">
        <v>189</v>
      </c>
      <c r="H146" s="45">
        <v>60000</v>
      </c>
      <c r="L146" s="45">
        <v>5400</v>
      </c>
      <c r="M146" s="45">
        <v>33</v>
      </c>
      <c r="N146" t="s">
        <v>252</v>
      </c>
      <c r="O146" t="s">
        <v>219</v>
      </c>
      <c r="P146" t="s">
        <v>344</v>
      </c>
      <c r="Q146" t="s">
        <v>629</v>
      </c>
      <c r="R146" t="s">
        <v>63</v>
      </c>
      <c r="S146" s="23">
        <v>1</v>
      </c>
      <c r="T146" s="23">
        <v>0</v>
      </c>
      <c r="U146" s="23">
        <v>0</v>
      </c>
      <c r="V146" s="23">
        <v>0</v>
      </c>
      <c r="W146" s="23">
        <v>0</v>
      </c>
      <c r="X146" s="23">
        <v>1</v>
      </c>
      <c r="Y146" s="23">
        <v>0</v>
      </c>
      <c r="Z146" s="23">
        <v>0</v>
      </c>
      <c r="AA146" s="23">
        <v>0</v>
      </c>
      <c r="AB146" s="23">
        <v>0</v>
      </c>
      <c r="AC146" s="23">
        <v>0</v>
      </c>
      <c r="AD146" s="23">
        <v>1</v>
      </c>
      <c r="AE146" s="23">
        <v>0</v>
      </c>
      <c r="AF146" s="23">
        <v>0</v>
      </c>
      <c r="AG146" s="23">
        <v>0</v>
      </c>
      <c r="AH146" s="23">
        <v>1</v>
      </c>
      <c r="AI146" s="23">
        <v>0</v>
      </c>
      <c r="AJ146" s="23">
        <v>0</v>
      </c>
      <c r="AK146" s="23" t="s">
        <v>909</v>
      </c>
      <c r="AL146" s="23">
        <v>0</v>
      </c>
      <c r="AM146" s="23">
        <v>0</v>
      </c>
      <c r="AN146" s="23">
        <v>0</v>
      </c>
      <c r="AO146" s="23" t="s">
        <v>909</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t="s">
        <v>974</v>
      </c>
    </row>
    <row r="147" spans="1:63">
      <c r="A147" s="23">
        <v>2443</v>
      </c>
      <c r="B147" t="s">
        <v>649</v>
      </c>
      <c r="C147" t="s">
        <v>298</v>
      </c>
      <c r="D147" s="48">
        <v>42590</v>
      </c>
      <c r="E147" t="s">
        <v>77</v>
      </c>
      <c r="F147" t="s">
        <v>435</v>
      </c>
      <c r="G147" t="s">
        <v>189</v>
      </c>
      <c r="H147" s="45">
        <v>60000</v>
      </c>
      <c r="L147" s="45">
        <v>10000</v>
      </c>
      <c r="M147" s="45">
        <v>24</v>
      </c>
      <c r="N147" t="s">
        <v>20</v>
      </c>
      <c r="O147" t="s">
        <v>39</v>
      </c>
      <c r="P147" t="s">
        <v>344</v>
      </c>
      <c r="Q147" t="s">
        <v>650</v>
      </c>
      <c r="R147" t="s">
        <v>63</v>
      </c>
      <c r="S147" s="23">
        <v>1</v>
      </c>
      <c r="T147" s="23">
        <v>0</v>
      </c>
      <c r="U147" s="23">
        <v>0</v>
      </c>
      <c r="V147" s="23">
        <v>0</v>
      </c>
      <c r="W147" s="23">
        <v>0</v>
      </c>
      <c r="X147" s="23">
        <v>1</v>
      </c>
      <c r="Y147" s="23">
        <v>1</v>
      </c>
      <c r="Z147" s="23">
        <v>0</v>
      </c>
      <c r="AA147" s="23">
        <v>1</v>
      </c>
      <c r="AB147" s="23">
        <v>0</v>
      </c>
      <c r="AC147" s="23">
        <v>0</v>
      </c>
      <c r="AD147" s="23">
        <v>0</v>
      </c>
      <c r="AE147" s="23">
        <v>0</v>
      </c>
      <c r="AF147" s="23">
        <v>0</v>
      </c>
      <c r="AG147" s="23">
        <v>0</v>
      </c>
      <c r="AH147" s="23">
        <v>1</v>
      </c>
      <c r="AI147" s="23" t="s">
        <v>909</v>
      </c>
      <c r="AJ147" s="23">
        <v>0</v>
      </c>
      <c r="AK147" s="23" t="s">
        <v>923</v>
      </c>
      <c r="AL147" s="23">
        <v>0</v>
      </c>
      <c r="AM147" s="23">
        <v>0</v>
      </c>
      <c r="AN147" s="23">
        <v>0</v>
      </c>
      <c r="AO147" s="23" t="s">
        <v>923</v>
      </c>
      <c r="AP147" s="23">
        <v>0</v>
      </c>
      <c r="AQ147" s="23">
        <v>0</v>
      </c>
      <c r="AR147" s="23">
        <v>0</v>
      </c>
      <c r="AS147" s="23">
        <v>0</v>
      </c>
      <c r="AT147" s="23">
        <v>0</v>
      </c>
      <c r="AU147" s="23">
        <v>0</v>
      </c>
      <c r="AV147" s="23">
        <v>0</v>
      </c>
      <c r="AW147" s="23">
        <v>0</v>
      </c>
      <c r="AX147" s="23">
        <v>0</v>
      </c>
      <c r="AY147" s="23">
        <v>0</v>
      </c>
      <c r="AZ147" s="23">
        <v>0</v>
      </c>
      <c r="BA147" s="23">
        <v>0</v>
      </c>
      <c r="BB147" s="23">
        <v>0</v>
      </c>
      <c r="BC147" s="23">
        <v>0</v>
      </c>
      <c r="BD147" s="23">
        <v>0</v>
      </c>
      <c r="BE147" s="23">
        <v>0</v>
      </c>
      <c r="BF147" s="23">
        <v>0</v>
      </c>
      <c r="BG147" s="23">
        <v>0</v>
      </c>
      <c r="BH147" s="23">
        <v>0</v>
      </c>
      <c r="BI147" s="23">
        <v>0</v>
      </c>
      <c r="BJ147" s="23">
        <v>0</v>
      </c>
      <c r="BK147" t="s">
        <v>1103</v>
      </c>
    </row>
    <row r="148" spans="1:63">
      <c r="A148" s="23">
        <v>3927</v>
      </c>
      <c r="B148" t="s">
        <v>695</v>
      </c>
      <c r="C148" t="s">
        <v>696</v>
      </c>
      <c r="D148" s="48">
        <v>42002</v>
      </c>
      <c r="E148" t="s">
        <v>77</v>
      </c>
      <c r="F148" t="s">
        <v>447</v>
      </c>
      <c r="G148" t="s">
        <v>189</v>
      </c>
      <c r="H148" s="45">
        <v>60000</v>
      </c>
      <c r="L148" s="45">
        <v>10000</v>
      </c>
      <c r="M148" s="45">
        <v>24</v>
      </c>
      <c r="N148" t="s">
        <v>20</v>
      </c>
      <c r="O148" t="s">
        <v>26</v>
      </c>
      <c r="P148" t="s">
        <v>553</v>
      </c>
      <c r="Q148" t="s">
        <v>697</v>
      </c>
      <c r="R148" t="s">
        <v>291</v>
      </c>
      <c r="S148" s="23">
        <v>1</v>
      </c>
      <c r="T148" s="23">
        <v>0</v>
      </c>
      <c r="U148" s="23">
        <v>0</v>
      </c>
      <c r="V148" s="23">
        <v>0</v>
      </c>
      <c r="W148" s="23">
        <v>0</v>
      </c>
      <c r="X148" s="23">
        <v>1</v>
      </c>
      <c r="Y148" s="23">
        <v>1</v>
      </c>
      <c r="Z148" s="23">
        <v>0</v>
      </c>
      <c r="AA148" s="23">
        <v>1</v>
      </c>
      <c r="AB148" s="23">
        <v>0</v>
      </c>
      <c r="AC148" s="23">
        <v>0</v>
      </c>
      <c r="AD148" s="23">
        <v>0</v>
      </c>
      <c r="AE148" s="23">
        <v>0</v>
      </c>
      <c r="AF148" s="23">
        <v>0</v>
      </c>
      <c r="AG148" s="23">
        <v>0</v>
      </c>
      <c r="AH148" s="23">
        <v>1</v>
      </c>
      <c r="AI148" s="23">
        <v>0</v>
      </c>
      <c r="AJ148" s="23">
        <v>0</v>
      </c>
      <c r="AK148" s="23">
        <v>0</v>
      </c>
      <c r="AL148" s="23" t="s">
        <v>923</v>
      </c>
      <c r="AM148" s="23">
        <v>0</v>
      </c>
      <c r="AN148" s="23">
        <v>0</v>
      </c>
      <c r="AO148" s="23">
        <v>0</v>
      </c>
      <c r="AP148" s="23">
        <v>0</v>
      </c>
      <c r="AQ148" s="23">
        <v>0</v>
      </c>
      <c r="AR148" s="23">
        <v>0</v>
      </c>
      <c r="AS148" s="23">
        <v>0</v>
      </c>
      <c r="AT148" s="23">
        <v>0</v>
      </c>
      <c r="AU148" s="23">
        <v>0</v>
      </c>
      <c r="AV148" s="23">
        <v>0</v>
      </c>
      <c r="AW148" s="23">
        <v>0</v>
      </c>
      <c r="AX148" s="23">
        <v>0</v>
      </c>
      <c r="AY148" s="23">
        <v>0</v>
      </c>
      <c r="AZ148" s="23">
        <v>0</v>
      </c>
      <c r="BA148" s="23">
        <v>0</v>
      </c>
      <c r="BB148" s="23">
        <v>0</v>
      </c>
      <c r="BC148" s="23">
        <v>0</v>
      </c>
      <c r="BD148" s="23">
        <v>0</v>
      </c>
      <c r="BE148" s="23">
        <v>0</v>
      </c>
      <c r="BF148" s="23">
        <v>0</v>
      </c>
      <c r="BG148" s="23">
        <v>0</v>
      </c>
      <c r="BH148" s="23">
        <v>0</v>
      </c>
      <c r="BI148" s="23">
        <v>0</v>
      </c>
      <c r="BJ148" s="23">
        <v>0</v>
      </c>
      <c r="BK148" t="s">
        <v>698</v>
      </c>
    </row>
    <row r="149" spans="1:63">
      <c r="A149" s="23">
        <v>3941</v>
      </c>
      <c r="B149" t="s">
        <v>731</v>
      </c>
      <c r="C149" t="s">
        <v>259</v>
      </c>
      <c r="D149" s="48">
        <v>38518</v>
      </c>
      <c r="E149" t="s">
        <v>34</v>
      </c>
      <c r="F149" t="s">
        <v>447</v>
      </c>
      <c r="G149" t="s">
        <v>189</v>
      </c>
      <c r="H149" s="45">
        <v>60000</v>
      </c>
      <c r="L149" s="45">
        <v>2700</v>
      </c>
      <c r="M149" s="45" t="s">
        <v>733</v>
      </c>
      <c r="N149" t="s">
        <v>20</v>
      </c>
      <c r="O149" t="s">
        <v>26</v>
      </c>
      <c r="P149" t="s">
        <v>344</v>
      </c>
      <c r="Q149" t="s">
        <v>732</v>
      </c>
      <c r="R149" t="s">
        <v>63</v>
      </c>
      <c r="S149" s="23">
        <v>1</v>
      </c>
      <c r="T149" s="23">
        <v>0</v>
      </c>
      <c r="U149" s="23">
        <v>0</v>
      </c>
      <c r="V149" s="23">
        <v>0</v>
      </c>
      <c r="W149" s="23">
        <v>0</v>
      </c>
      <c r="X149" s="23">
        <v>1</v>
      </c>
      <c r="Y149" s="23">
        <v>0</v>
      </c>
      <c r="Z149" s="23">
        <v>0</v>
      </c>
      <c r="AA149" s="23">
        <v>0</v>
      </c>
      <c r="AB149" s="23">
        <v>0</v>
      </c>
      <c r="AC149" s="23">
        <v>0</v>
      </c>
      <c r="AD149" s="23">
        <v>0</v>
      </c>
      <c r="AE149" s="23">
        <v>0</v>
      </c>
      <c r="AF149" s="23">
        <v>0</v>
      </c>
      <c r="AG149" s="23">
        <v>1</v>
      </c>
      <c r="AH149" s="23">
        <v>1</v>
      </c>
      <c r="AI149" s="23">
        <v>0</v>
      </c>
      <c r="AJ149" s="23">
        <v>0</v>
      </c>
      <c r="AK149" s="23" t="s">
        <v>909</v>
      </c>
      <c r="AL149" s="23">
        <v>0</v>
      </c>
      <c r="AM149" s="23">
        <v>0</v>
      </c>
      <c r="AN149" s="23">
        <v>0</v>
      </c>
      <c r="AO149" s="23">
        <v>0</v>
      </c>
      <c r="AP149" s="23">
        <v>0</v>
      </c>
      <c r="AQ149" s="23">
        <v>0</v>
      </c>
      <c r="AR149" s="23">
        <v>0</v>
      </c>
      <c r="AS149" s="23">
        <v>0</v>
      </c>
      <c r="AT149" s="23">
        <v>0</v>
      </c>
      <c r="AU149" s="23">
        <v>0</v>
      </c>
      <c r="AV149" s="23">
        <v>0</v>
      </c>
      <c r="AW149" s="23">
        <v>0</v>
      </c>
      <c r="AX149" s="23">
        <v>0</v>
      </c>
      <c r="AY149" s="23">
        <v>0</v>
      </c>
      <c r="AZ149" s="23">
        <v>0</v>
      </c>
      <c r="BA149" s="23">
        <v>0</v>
      </c>
      <c r="BB149" s="23">
        <v>0</v>
      </c>
      <c r="BC149" s="23">
        <v>0</v>
      </c>
      <c r="BD149" s="23">
        <v>0</v>
      </c>
      <c r="BE149" s="23">
        <v>0</v>
      </c>
      <c r="BF149" s="23">
        <v>0</v>
      </c>
      <c r="BG149" s="23">
        <v>0</v>
      </c>
      <c r="BH149" s="23">
        <v>0</v>
      </c>
      <c r="BI149" s="23">
        <v>0</v>
      </c>
      <c r="BJ149" s="23">
        <v>0</v>
      </c>
      <c r="BK149" t="s">
        <v>970</v>
      </c>
    </row>
    <row r="150" spans="1:63">
      <c r="A150" s="23">
        <v>3942</v>
      </c>
      <c r="B150" t="s">
        <v>734</v>
      </c>
      <c r="C150" t="s">
        <v>259</v>
      </c>
      <c r="D150" s="48">
        <v>40029</v>
      </c>
      <c r="E150" t="s">
        <v>34</v>
      </c>
      <c r="F150" t="s">
        <v>447</v>
      </c>
      <c r="G150" t="s">
        <v>189</v>
      </c>
      <c r="H150" s="45">
        <v>60000</v>
      </c>
      <c r="K150" s="45">
        <v>21.43</v>
      </c>
      <c r="L150" s="45">
        <v>9200</v>
      </c>
      <c r="M150" s="45">
        <v>24</v>
      </c>
      <c r="N150" t="s">
        <v>20</v>
      </c>
      <c r="O150" t="s">
        <v>26</v>
      </c>
      <c r="P150" t="s">
        <v>344</v>
      </c>
      <c r="Q150" t="s">
        <v>845</v>
      </c>
      <c r="R150" t="s">
        <v>63</v>
      </c>
      <c r="S150" s="23">
        <v>1</v>
      </c>
      <c r="T150" s="23">
        <v>0</v>
      </c>
      <c r="U150" s="23">
        <v>0</v>
      </c>
      <c r="V150" s="23">
        <v>0</v>
      </c>
      <c r="W150" s="23">
        <v>0</v>
      </c>
      <c r="X150" s="23">
        <v>1</v>
      </c>
      <c r="Y150" s="23">
        <v>0</v>
      </c>
      <c r="Z150" s="23">
        <v>0</v>
      </c>
      <c r="AA150" s="23">
        <v>1</v>
      </c>
      <c r="AB150" s="23">
        <v>0</v>
      </c>
      <c r="AC150" s="23">
        <v>0</v>
      </c>
      <c r="AD150" s="23">
        <v>0</v>
      </c>
      <c r="AE150" s="23">
        <v>0</v>
      </c>
      <c r="AF150" s="23">
        <v>0</v>
      </c>
      <c r="AG150" s="23">
        <v>0</v>
      </c>
      <c r="AH150" s="23">
        <v>1</v>
      </c>
      <c r="AI150" s="23">
        <v>0</v>
      </c>
      <c r="AJ150" s="23">
        <v>0</v>
      </c>
      <c r="AK150" s="23" t="s">
        <v>923</v>
      </c>
      <c r="AL150" s="23">
        <v>0</v>
      </c>
      <c r="AM150" s="23" t="s">
        <v>923</v>
      </c>
      <c r="AN150" s="23" t="s">
        <v>923</v>
      </c>
      <c r="AO150" s="23" t="s">
        <v>923</v>
      </c>
      <c r="AP150" s="23">
        <v>0</v>
      </c>
      <c r="AQ150" s="23">
        <v>0</v>
      </c>
      <c r="AR150" s="23">
        <v>0</v>
      </c>
      <c r="AS150" s="23">
        <v>0</v>
      </c>
      <c r="AT150" s="23">
        <v>0</v>
      </c>
      <c r="AU150" s="23">
        <v>0</v>
      </c>
      <c r="AV150" s="23">
        <v>0</v>
      </c>
      <c r="AW150" s="23">
        <v>0</v>
      </c>
      <c r="AX150" s="23">
        <v>0</v>
      </c>
      <c r="AY150" s="23">
        <v>0</v>
      </c>
      <c r="AZ150" s="23">
        <v>0</v>
      </c>
      <c r="BA150" s="23">
        <v>0</v>
      </c>
      <c r="BB150" s="23">
        <v>0</v>
      </c>
      <c r="BC150" s="23">
        <v>0</v>
      </c>
      <c r="BD150" s="23">
        <v>0</v>
      </c>
      <c r="BE150" s="23">
        <v>0</v>
      </c>
      <c r="BF150" s="23">
        <v>0</v>
      </c>
      <c r="BG150" s="23">
        <v>0</v>
      </c>
      <c r="BH150" s="23">
        <v>0</v>
      </c>
      <c r="BI150" s="23">
        <v>0</v>
      </c>
      <c r="BJ150" s="23">
        <v>0</v>
      </c>
      <c r="BK150" t="s">
        <v>1117</v>
      </c>
    </row>
    <row r="151" spans="1:63">
      <c r="A151" s="23">
        <v>3954</v>
      </c>
      <c r="B151" t="s">
        <v>757</v>
      </c>
      <c r="C151" t="s">
        <v>760</v>
      </c>
      <c r="D151" s="48">
        <v>41453</v>
      </c>
      <c r="E151" t="s">
        <v>66</v>
      </c>
      <c r="F151" t="s">
        <v>447</v>
      </c>
      <c r="G151" t="s">
        <v>189</v>
      </c>
      <c r="H151" s="45">
        <v>60000</v>
      </c>
      <c r="L151" s="45" t="s">
        <v>758</v>
      </c>
      <c r="M151" s="45">
        <v>0.02</v>
      </c>
      <c r="N151" t="s">
        <v>20</v>
      </c>
      <c r="O151" t="s">
        <v>26</v>
      </c>
      <c r="P151" t="s">
        <v>753</v>
      </c>
      <c r="Q151" t="s">
        <v>756</v>
      </c>
      <c r="R151" t="s">
        <v>4</v>
      </c>
      <c r="S151" s="23">
        <v>1</v>
      </c>
      <c r="T151" s="23">
        <v>0</v>
      </c>
      <c r="U151" s="23">
        <v>0</v>
      </c>
      <c r="V151" s="23">
        <v>0</v>
      </c>
      <c r="W151" s="23">
        <v>0</v>
      </c>
      <c r="X151" s="23">
        <v>0</v>
      </c>
      <c r="Y151" s="23">
        <v>0</v>
      </c>
      <c r="Z151" s="23">
        <v>0</v>
      </c>
      <c r="AA151" s="23">
        <v>0</v>
      </c>
      <c r="AB151" s="23">
        <v>0</v>
      </c>
      <c r="AC151" s="23">
        <v>0</v>
      </c>
      <c r="AD151" s="23">
        <v>0</v>
      </c>
      <c r="AE151" s="23">
        <v>0</v>
      </c>
      <c r="AF151" s="23">
        <v>0</v>
      </c>
      <c r="AG151" s="23">
        <v>1</v>
      </c>
      <c r="AH151" s="23">
        <v>1</v>
      </c>
      <c r="AI151" s="23">
        <v>0</v>
      </c>
      <c r="AJ151" s="23">
        <v>0</v>
      </c>
      <c r="AK151" s="23">
        <v>0</v>
      </c>
      <c r="AL151" s="23">
        <v>0</v>
      </c>
      <c r="AM151" s="23">
        <v>0</v>
      </c>
      <c r="AN151" s="23">
        <v>0</v>
      </c>
      <c r="AO151" s="23">
        <v>0</v>
      </c>
      <c r="AP151" s="23">
        <v>0</v>
      </c>
      <c r="AQ151" s="23">
        <v>0</v>
      </c>
      <c r="AR151" s="23">
        <v>0</v>
      </c>
      <c r="AS151" s="23">
        <v>0</v>
      </c>
      <c r="AT151" s="23">
        <v>0</v>
      </c>
      <c r="AU151" s="23">
        <v>0</v>
      </c>
      <c r="AV151" s="23">
        <v>0</v>
      </c>
      <c r="AW151" s="23">
        <v>0</v>
      </c>
      <c r="AX151" s="23">
        <v>0</v>
      </c>
      <c r="AY151" s="23">
        <v>0</v>
      </c>
      <c r="AZ151" s="23" t="s">
        <v>908</v>
      </c>
      <c r="BA151" s="23">
        <v>0</v>
      </c>
      <c r="BB151" s="23">
        <v>0</v>
      </c>
      <c r="BC151" s="23">
        <v>0</v>
      </c>
      <c r="BD151" s="23" t="s">
        <v>908</v>
      </c>
      <c r="BE151" s="23">
        <v>0</v>
      </c>
      <c r="BF151" s="23">
        <v>0</v>
      </c>
      <c r="BG151" s="23">
        <v>0</v>
      </c>
      <c r="BH151" s="23">
        <v>0</v>
      </c>
      <c r="BI151" s="23">
        <v>0</v>
      </c>
      <c r="BJ151" s="23">
        <v>0</v>
      </c>
      <c r="BK151" t="s">
        <v>1123</v>
      </c>
    </row>
    <row r="152" spans="1:63">
      <c r="A152" s="23">
        <v>3955</v>
      </c>
      <c r="B152" t="s">
        <v>759</v>
      </c>
      <c r="C152" t="s">
        <v>760</v>
      </c>
      <c r="D152" s="48">
        <v>41958</v>
      </c>
      <c r="E152" t="s">
        <v>66</v>
      </c>
      <c r="F152" t="s">
        <v>761</v>
      </c>
      <c r="G152" t="s">
        <v>189</v>
      </c>
      <c r="H152" s="45">
        <v>60000</v>
      </c>
      <c r="L152" s="45" t="s">
        <v>763</v>
      </c>
      <c r="M152" s="45">
        <v>0.02</v>
      </c>
      <c r="N152" t="s">
        <v>20</v>
      </c>
      <c r="O152" t="s">
        <v>26</v>
      </c>
      <c r="P152" t="s">
        <v>762</v>
      </c>
      <c r="Q152" t="s">
        <v>756</v>
      </c>
      <c r="R152" t="s">
        <v>4</v>
      </c>
      <c r="S152" s="23">
        <v>1</v>
      </c>
      <c r="T152" s="23">
        <v>0</v>
      </c>
      <c r="U152" s="23">
        <v>0</v>
      </c>
      <c r="V152" s="23">
        <v>0</v>
      </c>
      <c r="W152" s="23">
        <v>0</v>
      </c>
      <c r="X152" s="23">
        <v>1</v>
      </c>
      <c r="Y152" s="23">
        <v>0</v>
      </c>
      <c r="Z152" s="23">
        <v>0</v>
      </c>
      <c r="AA152" s="23">
        <v>0</v>
      </c>
      <c r="AB152" s="23">
        <v>0</v>
      </c>
      <c r="AC152" s="23">
        <v>0</v>
      </c>
      <c r="AD152" s="23">
        <v>1</v>
      </c>
      <c r="AE152" s="23">
        <v>1</v>
      </c>
      <c r="AF152" s="23">
        <v>0</v>
      </c>
      <c r="AG152" s="23">
        <v>0</v>
      </c>
      <c r="AH152" s="23">
        <v>1</v>
      </c>
      <c r="AI152" s="23">
        <v>0</v>
      </c>
      <c r="AJ152" s="23">
        <v>0</v>
      </c>
      <c r="AK152" s="23">
        <v>0</v>
      </c>
      <c r="AL152" s="23">
        <v>0</v>
      </c>
      <c r="AM152" s="23">
        <v>0</v>
      </c>
      <c r="AN152" s="23">
        <v>0</v>
      </c>
      <c r="AO152" s="23">
        <v>0</v>
      </c>
      <c r="AP152" s="23" t="s">
        <v>923</v>
      </c>
      <c r="AQ152" s="23">
        <v>0</v>
      </c>
      <c r="AR152" s="23">
        <v>0</v>
      </c>
      <c r="AS152" s="23">
        <v>0</v>
      </c>
      <c r="AT152" s="23">
        <v>0</v>
      </c>
      <c r="AU152" s="23">
        <v>0</v>
      </c>
      <c r="AV152" s="23">
        <v>0</v>
      </c>
      <c r="AW152" s="23">
        <v>0</v>
      </c>
      <c r="AX152" s="23">
        <v>0</v>
      </c>
      <c r="AY152" s="23">
        <v>0</v>
      </c>
      <c r="AZ152" s="23" t="s">
        <v>908</v>
      </c>
      <c r="BA152" s="23">
        <v>0</v>
      </c>
      <c r="BB152" s="23">
        <v>0</v>
      </c>
      <c r="BC152" s="23">
        <v>0</v>
      </c>
      <c r="BD152" s="23" t="s">
        <v>908</v>
      </c>
      <c r="BE152" s="23">
        <v>0</v>
      </c>
      <c r="BF152" s="23">
        <v>0</v>
      </c>
      <c r="BG152" s="23">
        <v>0</v>
      </c>
      <c r="BH152" s="23">
        <v>0</v>
      </c>
      <c r="BI152" s="23">
        <v>0</v>
      </c>
      <c r="BJ152" s="23">
        <v>0</v>
      </c>
      <c r="BK152" t="s">
        <v>1124</v>
      </c>
    </row>
    <row r="153" spans="1:63">
      <c r="A153" s="23">
        <v>3947</v>
      </c>
      <c r="B153" t="s">
        <v>736</v>
      </c>
      <c r="C153" t="s">
        <v>742</v>
      </c>
      <c r="D153" s="48">
        <v>40378</v>
      </c>
      <c r="E153" t="s">
        <v>66</v>
      </c>
      <c r="F153" t="s">
        <v>735</v>
      </c>
      <c r="G153" t="s">
        <v>189</v>
      </c>
      <c r="H153" s="45">
        <v>60125</v>
      </c>
      <c r="L153" s="45" t="s">
        <v>874</v>
      </c>
      <c r="M153" s="45">
        <v>0.02</v>
      </c>
      <c r="N153" t="s">
        <v>20</v>
      </c>
      <c r="O153" t="s">
        <v>26</v>
      </c>
      <c r="P153" t="s">
        <v>553</v>
      </c>
      <c r="Q153" t="s">
        <v>737</v>
      </c>
      <c r="R153" t="s">
        <v>4</v>
      </c>
      <c r="S153" s="23">
        <v>1</v>
      </c>
      <c r="T153" s="23">
        <v>0</v>
      </c>
      <c r="U153" s="23">
        <v>0</v>
      </c>
      <c r="V153" s="23">
        <v>0</v>
      </c>
      <c r="W153" s="23">
        <v>0</v>
      </c>
      <c r="X153" s="23">
        <v>0</v>
      </c>
      <c r="Y153" s="23">
        <v>0</v>
      </c>
      <c r="Z153" s="23">
        <v>0</v>
      </c>
      <c r="AA153" s="23">
        <v>1</v>
      </c>
      <c r="AB153" s="23">
        <v>0</v>
      </c>
      <c r="AC153" s="23">
        <v>0</v>
      </c>
      <c r="AD153" s="23">
        <v>0</v>
      </c>
      <c r="AE153" s="23">
        <v>1</v>
      </c>
      <c r="AF153" s="23">
        <v>0</v>
      </c>
      <c r="AG153" s="23">
        <v>0</v>
      </c>
      <c r="AH153" s="23">
        <v>1</v>
      </c>
      <c r="AI153" s="23">
        <v>0</v>
      </c>
      <c r="AJ153" s="23">
        <v>0</v>
      </c>
      <c r="AK153" s="23">
        <v>0</v>
      </c>
      <c r="AL153" s="23">
        <v>0</v>
      </c>
      <c r="AM153" s="23">
        <v>0</v>
      </c>
      <c r="AN153" s="23">
        <v>0</v>
      </c>
      <c r="AO153" s="23">
        <v>0</v>
      </c>
      <c r="AP153" s="23" t="s">
        <v>908</v>
      </c>
      <c r="AQ153" s="23">
        <v>0</v>
      </c>
      <c r="AR153" s="23">
        <v>0</v>
      </c>
      <c r="AS153" s="23">
        <v>0</v>
      </c>
      <c r="AT153" s="23">
        <v>0</v>
      </c>
      <c r="AU153" s="23">
        <v>0</v>
      </c>
      <c r="AV153" s="23">
        <v>0</v>
      </c>
      <c r="AW153" s="23">
        <v>0</v>
      </c>
      <c r="AX153" s="23">
        <v>0</v>
      </c>
      <c r="AY153" s="23">
        <v>0</v>
      </c>
      <c r="AZ153" s="23" t="s">
        <v>908</v>
      </c>
      <c r="BA153" s="23">
        <v>0</v>
      </c>
      <c r="BB153" s="23">
        <v>0</v>
      </c>
      <c r="BC153" s="23">
        <v>0</v>
      </c>
      <c r="BD153" s="23" t="s">
        <v>908</v>
      </c>
      <c r="BE153" s="23">
        <v>0</v>
      </c>
      <c r="BF153" s="23">
        <v>0</v>
      </c>
      <c r="BG153" s="23">
        <v>0</v>
      </c>
      <c r="BH153" s="23">
        <v>0</v>
      </c>
      <c r="BI153" s="23">
        <v>0</v>
      </c>
      <c r="BJ153" s="23">
        <v>0</v>
      </c>
      <c r="BK153" t="s">
        <v>738</v>
      </c>
    </row>
    <row r="154" spans="1:63">
      <c r="A154" s="23">
        <v>3953</v>
      </c>
      <c r="B154" t="s">
        <v>754</v>
      </c>
      <c r="C154" t="s">
        <v>742</v>
      </c>
      <c r="D154" s="48">
        <v>40592</v>
      </c>
      <c r="E154" t="s">
        <v>66</v>
      </c>
      <c r="F154" t="s">
        <v>873</v>
      </c>
      <c r="G154" t="s">
        <v>189</v>
      </c>
      <c r="H154" s="45">
        <v>60125</v>
      </c>
      <c r="L154" s="45" t="s">
        <v>755</v>
      </c>
      <c r="M154" s="45">
        <v>0.02</v>
      </c>
      <c r="N154" t="s">
        <v>20</v>
      </c>
      <c r="O154" t="s">
        <v>26</v>
      </c>
      <c r="P154" t="s">
        <v>753</v>
      </c>
      <c r="Q154" t="s">
        <v>756</v>
      </c>
      <c r="R154" t="s">
        <v>4</v>
      </c>
      <c r="S154" s="23">
        <v>1</v>
      </c>
      <c r="T154" s="23">
        <v>0</v>
      </c>
      <c r="U154" s="23">
        <v>0</v>
      </c>
      <c r="V154" s="23">
        <v>0</v>
      </c>
      <c r="W154" s="23">
        <v>0</v>
      </c>
      <c r="X154" s="23">
        <v>0</v>
      </c>
      <c r="Y154" s="23">
        <v>0</v>
      </c>
      <c r="Z154" s="23">
        <v>0</v>
      </c>
      <c r="AA154" s="23">
        <v>0</v>
      </c>
      <c r="AB154" s="23">
        <v>0</v>
      </c>
      <c r="AC154" s="23">
        <v>0</v>
      </c>
      <c r="AD154" s="23">
        <v>0</v>
      </c>
      <c r="AE154" s="23">
        <v>0</v>
      </c>
      <c r="AF154" s="23">
        <v>0</v>
      </c>
      <c r="AG154" s="23">
        <v>1</v>
      </c>
      <c r="AH154" s="23">
        <v>1</v>
      </c>
      <c r="AI154" s="23">
        <v>0</v>
      </c>
      <c r="AJ154" s="23">
        <v>0</v>
      </c>
      <c r="AK154" s="23">
        <v>0</v>
      </c>
      <c r="AL154" s="23">
        <v>0</v>
      </c>
      <c r="AM154" s="23">
        <v>0</v>
      </c>
      <c r="AN154" s="23">
        <v>0</v>
      </c>
      <c r="AO154" s="23">
        <v>0</v>
      </c>
      <c r="AP154" s="23" t="s">
        <v>908</v>
      </c>
      <c r="AQ154" s="23">
        <v>0</v>
      </c>
      <c r="AR154" s="23">
        <v>0</v>
      </c>
      <c r="AS154" s="23">
        <v>0</v>
      </c>
      <c r="AT154" s="23">
        <v>0</v>
      </c>
      <c r="AU154" s="23">
        <v>0</v>
      </c>
      <c r="AV154" s="23">
        <v>0</v>
      </c>
      <c r="AW154" s="23">
        <v>0</v>
      </c>
      <c r="AX154" s="23">
        <v>0</v>
      </c>
      <c r="AY154" s="23">
        <v>0</v>
      </c>
      <c r="AZ154" s="23" t="s">
        <v>908</v>
      </c>
      <c r="BA154" s="23">
        <v>0</v>
      </c>
      <c r="BB154" s="23">
        <v>0</v>
      </c>
      <c r="BC154" s="23">
        <v>0</v>
      </c>
      <c r="BD154" s="23" t="s">
        <v>908</v>
      </c>
      <c r="BE154" s="23">
        <v>0</v>
      </c>
      <c r="BF154" s="23">
        <v>0</v>
      </c>
      <c r="BG154" s="23">
        <v>0</v>
      </c>
      <c r="BH154" s="23">
        <v>0</v>
      </c>
      <c r="BI154" s="23">
        <v>0</v>
      </c>
      <c r="BJ154" s="23">
        <v>0</v>
      </c>
      <c r="BK154" t="s">
        <v>1122</v>
      </c>
    </row>
    <row r="155" spans="1:63">
      <c r="A155" s="23">
        <v>575</v>
      </c>
      <c r="B155" t="s">
        <v>32</v>
      </c>
      <c r="C155" t="s">
        <v>33</v>
      </c>
      <c r="D155" s="48">
        <v>41922</v>
      </c>
      <c r="E155" t="s">
        <v>34</v>
      </c>
      <c r="F155" t="s">
        <v>446</v>
      </c>
      <c r="G155" t="s">
        <v>189</v>
      </c>
      <c r="H155" s="45">
        <v>60400</v>
      </c>
      <c r="K155" s="45">
        <v>594</v>
      </c>
      <c r="L155" s="45">
        <v>200000</v>
      </c>
      <c r="M155" s="45">
        <v>3</v>
      </c>
      <c r="N155" t="s">
        <v>20</v>
      </c>
      <c r="O155" t="s">
        <v>39</v>
      </c>
      <c r="P155" t="s">
        <v>344</v>
      </c>
      <c r="Q155" t="s">
        <v>349</v>
      </c>
      <c r="R155" t="s">
        <v>4</v>
      </c>
      <c r="S155" s="23">
        <v>1</v>
      </c>
      <c r="T155" s="23">
        <v>0</v>
      </c>
      <c r="U155" s="23">
        <v>0</v>
      </c>
      <c r="V155" s="23">
        <v>0</v>
      </c>
      <c r="W155" s="23">
        <v>0</v>
      </c>
      <c r="X155" s="23">
        <v>1</v>
      </c>
      <c r="Y155" s="23">
        <v>0</v>
      </c>
      <c r="Z155" s="23">
        <v>0</v>
      </c>
      <c r="AA155" s="23">
        <v>1</v>
      </c>
      <c r="AB155" s="23">
        <v>0</v>
      </c>
      <c r="AC155" s="23">
        <v>0</v>
      </c>
      <c r="AD155" s="23">
        <v>0</v>
      </c>
      <c r="AE155" s="23">
        <v>0</v>
      </c>
      <c r="AF155" s="23">
        <v>0</v>
      </c>
      <c r="AG155" s="23">
        <v>0</v>
      </c>
      <c r="AH155" s="23">
        <v>0</v>
      </c>
      <c r="AI155" s="23">
        <v>0</v>
      </c>
      <c r="AJ155" s="23">
        <v>0</v>
      </c>
      <c r="AK155" s="23" t="s">
        <v>908</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t="s">
        <v>350</v>
      </c>
    </row>
    <row r="156" spans="1:63">
      <c r="A156" s="23">
        <v>2103</v>
      </c>
      <c r="B156" t="s">
        <v>205</v>
      </c>
      <c r="C156" t="s">
        <v>206</v>
      </c>
      <c r="D156" s="48">
        <v>40758</v>
      </c>
      <c r="E156" t="s">
        <v>34</v>
      </c>
      <c r="F156" t="s">
        <v>387</v>
      </c>
      <c r="G156" t="s">
        <v>189</v>
      </c>
      <c r="H156" s="45">
        <v>60400</v>
      </c>
      <c r="K156" s="45">
        <v>42.4</v>
      </c>
      <c r="L156" s="45">
        <v>18000</v>
      </c>
      <c r="M156" s="45">
        <v>1</v>
      </c>
      <c r="N156" t="s">
        <v>20</v>
      </c>
      <c r="O156" t="s">
        <v>26</v>
      </c>
      <c r="P156" t="s">
        <v>344</v>
      </c>
      <c r="Q156" t="s">
        <v>569</v>
      </c>
      <c r="R156" t="s">
        <v>4</v>
      </c>
      <c r="S156" s="23">
        <v>1</v>
      </c>
      <c r="T156" s="23">
        <v>0</v>
      </c>
      <c r="U156" s="23">
        <v>0</v>
      </c>
      <c r="V156" s="23">
        <v>0</v>
      </c>
      <c r="W156" s="23">
        <v>0</v>
      </c>
      <c r="X156" s="23">
        <v>1</v>
      </c>
      <c r="Y156" s="23">
        <v>0</v>
      </c>
      <c r="Z156" s="23">
        <v>0</v>
      </c>
      <c r="AA156" s="23">
        <v>1</v>
      </c>
      <c r="AB156" s="23">
        <v>0</v>
      </c>
      <c r="AC156" s="23">
        <v>0</v>
      </c>
      <c r="AD156" s="23">
        <v>1</v>
      </c>
      <c r="AE156" s="23">
        <v>0</v>
      </c>
      <c r="AF156" s="23">
        <v>0</v>
      </c>
      <c r="AG156" s="23">
        <v>0</v>
      </c>
      <c r="AH156" s="23">
        <v>0</v>
      </c>
      <c r="AI156" s="23">
        <v>0</v>
      </c>
      <c r="AJ156" s="23">
        <v>0</v>
      </c>
      <c r="AK156" s="23" t="s">
        <v>908</v>
      </c>
      <c r="AL156" s="23">
        <v>0</v>
      </c>
      <c r="AM156" s="23">
        <v>0</v>
      </c>
      <c r="AN156" s="23">
        <v>0</v>
      </c>
      <c r="AO156" s="23" t="s">
        <v>930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t="s">
        <v>570</v>
      </c>
    </row>
    <row r="157" spans="1:63">
      <c r="A157" s="23">
        <v>2154</v>
      </c>
      <c r="B157" t="s">
        <v>211</v>
      </c>
      <c r="C157" t="s">
        <v>212</v>
      </c>
      <c r="D157" s="48">
        <v>39667</v>
      </c>
      <c r="E157" t="s">
        <v>34</v>
      </c>
      <c r="F157" t="s">
        <v>577</v>
      </c>
      <c r="G157" t="s">
        <v>189</v>
      </c>
      <c r="H157" s="45">
        <v>60400</v>
      </c>
      <c r="L157" s="45">
        <v>1400</v>
      </c>
      <c r="M157" s="45" t="s">
        <v>578</v>
      </c>
      <c r="N157" t="s">
        <v>20</v>
      </c>
      <c r="O157" t="s">
        <v>39</v>
      </c>
      <c r="P157" t="s">
        <v>344</v>
      </c>
      <c r="Q157" t="s">
        <v>576</v>
      </c>
      <c r="R157" t="s">
        <v>63</v>
      </c>
      <c r="S157" s="23">
        <v>1</v>
      </c>
      <c r="T157" s="23">
        <v>0</v>
      </c>
      <c r="U157" s="23">
        <v>0</v>
      </c>
      <c r="V157" s="23">
        <v>0</v>
      </c>
      <c r="W157" s="23">
        <v>0</v>
      </c>
      <c r="X157" s="23">
        <v>1</v>
      </c>
      <c r="Y157" s="23">
        <v>0</v>
      </c>
      <c r="Z157" s="23">
        <v>0</v>
      </c>
      <c r="AA157" s="23">
        <v>1</v>
      </c>
      <c r="AB157" s="23">
        <v>0</v>
      </c>
      <c r="AC157" s="23">
        <v>0</v>
      </c>
      <c r="AD157" s="23">
        <v>1</v>
      </c>
      <c r="AE157" s="23">
        <v>0</v>
      </c>
      <c r="AF157" s="23">
        <v>0</v>
      </c>
      <c r="AG157" s="23">
        <v>0</v>
      </c>
      <c r="AH157" s="23">
        <v>1</v>
      </c>
      <c r="AI157" s="23">
        <v>0</v>
      </c>
      <c r="AJ157" s="23">
        <v>0</v>
      </c>
      <c r="AK157" s="23" t="s">
        <v>923</v>
      </c>
      <c r="AL157" s="23">
        <v>0</v>
      </c>
      <c r="AM157" s="23">
        <v>0</v>
      </c>
      <c r="AN157" s="23" t="s">
        <v>923</v>
      </c>
      <c r="AO157" s="23" t="s">
        <v>923</v>
      </c>
      <c r="AP157" s="23">
        <v>0</v>
      </c>
      <c r="AQ157" s="23">
        <v>0</v>
      </c>
      <c r="AR157" s="23">
        <v>0</v>
      </c>
      <c r="AS157" s="23">
        <v>0</v>
      </c>
      <c r="AT157" s="23">
        <v>0</v>
      </c>
      <c r="AU157" s="23">
        <v>0</v>
      </c>
      <c r="AV157" s="23">
        <v>0</v>
      </c>
      <c r="AW157" s="23">
        <v>0</v>
      </c>
      <c r="AX157" s="23">
        <v>0</v>
      </c>
      <c r="AY157" s="23">
        <v>0</v>
      </c>
      <c r="AZ157" s="23">
        <v>0</v>
      </c>
      <c r="BA157" s="23">
        <v>0</v>
      </c>
      <c r="BB157" s="23">
        <v>0</v>
      </c>
      <c r="BC157" s="23">
        <v>0</v>
      </c>
      <c r="BD157" s="23">
        <v>0</v>
      </c>
      <c r="BE157" s="23">
        <v>0</v>
      </c>
      <c r="BF157" s="23">
        <v>0</v>
      </c>
      <c r="BG157" s="23">
        <v>0</v>
      </c>
      <c r="BH157" s="23">
        <v>0</v>
      </c>
      <c r="BI157" s="23">
        <v>0</v>
      </c>
      <c r="BJ157" s="23">
        <v>0</v>
      </c>
      <c r="BK157" t="s">
        <v>1072</v>
      </c>
    </row>
    <row r="158" spans="1:63">
      <c r="A158" s="23">
        <v>3378</v>
      </c>
      <c r="B158" t="s">
        <v>289</v>
      </c>
      <c r="C158" t="s">
        <v>290</v>
      </c>
      <c r="D158" s="48">
        <v>42917</v>
      </c>
      <c r="E158" t="s">
        <v>34</v>
      </c>
      <c r="F158" t="s">
        <v>453</v>
      </c>
      <c r="G158" t="s">
        <v>189</v>
      </c>
      <c r="H158" s="45">
        <v>60400</v>
      </c>
      <c r="L158" s="45">
        <v>50000</v>
      </c>
      <c r="M158" s="45">
        <v>24</v>
      </c>
      <c r="N158" t="s">
        <v>238</v>
      </c>
      <c r="O158" t="s">
        <v>26</v>
      </c>
      <c r="P158" t="s">
        <v>553</v>
      </c>
      <c r="Q158" t="s">
        <v>774</v>
      </c>
      <c r="R158" t="s">
        <v>291</v>
      </c>
      <c r="S158" s="23">
        <v>1</v>
      </c>
      <c r="T158" s="23">
        <v>0</v>
      </c>
      <c r="U158" s="23">
        <v>0</v>
      </c>
      <c r="V158" s="23">
        <v>0</v>
      </c>
      <c r="W158" s="23">
        <v>0</v>
      </c>
      <c r="X158" s="23">
        <v>1</v>
      </c>
      <c r="Y158" s="23">
        <v>0</v>
      </c>
      <c r="Z158" s="23">
        <v>0</v>
      </c>
      <c r="AA158" s="23">
        <v>1</v>
      </c>
      <c r="AB158" s="23">
        <v>0</v>
      </c>
      <c r="AC158" s="23">
        <v>0</v>
      </c>
      <c r="AD158" s="23">
        <v>0</v>
      </c>
      <c r="AE158" s="23">
        <v>0</v>
      </c>
      <c r="AF158" s="23">
        <v>0</v>
      </c>
      <c r="AG158" s="23">
        <v>0</v>
      </c>
      <c r="AH158" s="23">
        <v>1</v>
      </c>
      <c r="AI158" s="23">
        <v>0</v>
      </c>
      <c r="AJ158" s="23">
        <v>0</v>
      </c>
      <c r="AK158" s="23" t="s">
        <v>909</v>
      </c>
      <c r="AL158" s="23">
        <v>0</v>
      </c>
      <c r="AM158" s="23">
        <v>0</v>
      </c>
      <c r="AN158" s="23">
        <v>0</v>
      </c>
      <c r="AO158" s="23" t="s">
        <v>923</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t="s">
        <v>923</v>
      </c>
      <c r="BG158" s="23">
        <v>0</v>
      </c>
      <c r="BH158" s="23">
        <v>0</v>
      </c>
      <c r="BI158" s="23">
        <v>0</v>
      </c>
      <c r="BJ158" s="23">
        <v>0</v>
      </c>
      <c r="BK158" t="s">
        <v>1086</v>
      </c>
    </row>
    <row r="159" spans="1:63">
      <c r="A159" s="23">
        <v>4005</v>
      </c>
      <c r="B159" t="s">
        <v>887</v>
      </c>
      <c r="C159" t="s">
        <v>886</v>
      </c>
      <c r="D159" s="48">
        <v>42598</v>
      </c>
      <c r="E159" t="s">
        <v>34</v>
      </c>
      <c r="F159" t="s">
        <v>446</v>
      </c>
      <c r="G159" t="s">
        <v>189</v>
      </c>
      <c r="H159" s="45">
        <v>60400</v>
      </c>
      <c r="L159" s="45">
        <v>200000</v>
      </c>
      <c r="M159" s="45">
        <v>3</v>
      </c>
      <c r="N159" t="s">
        <v>20</v>
      </c>
      <c r="O159" t="s">
        <v>39</v>
      </c>
      <c r="P159" t="s">
        <v>344</v>
      </c>
      <c r="Q159" t="s">
        <v>888</v>
      </c>
      <c r="R159" t="s">
        <v>4</v>
      </c>
      <c r="S159" s="23">
        <v>1</v>
      </c>
      <c r="T159" s="23">
        <v>0</v>
      </c>
      <c r="U159" s="23">
        <v>0</v>
      </c>
      <c r="V159" s="23">
        <v>0</v>
      </c>
      <c r="W159" s="23">
        <v>0</v>
      </c>
      <c r="X159" s="23">
        <v>1</v>
      </c>
      <c r="Y159" s="23">
        <v>0</v>
      </c>
      <c r="Z159" s="23">
        <v>0</v>
      </c>
      <c r="AA159" s="23">
        <v>1</v>
      </c>
      <c r="AB159" s="23">
        <v>0</v>
      </c>
      <c r="AC159" s="23">
        <v>0</v>
      </c>
      <c r="AD159" s="23">
        <v>0</v>
      </c>
      <c r="AE159" s="23">
        <v>0</v>
      </c>
      <c r="AF159" s="23">
        <v>0</v>
      </c>
      <c r="AG159" s="23">
        <v>0</v>
      </c>
      <c r="AH159" s="23">
        <v>1</v>
      </c>
      <c r="AI159" s="23">
        <v>0</v>
      </c>
      <c r="AJ159" s="23">
        <v>0</v>
      </c>
      <c r="AK159" s="23" t="s">
        <v>923</v>
      </c>
      <c r="AL159" s="23">
        <v>0</v>
      </c>
      <c r="AM159" s="23">
        <v>0</v>
      </c>
      <c r="AN159" s="23">
        <v>0</v>
      </c>
      <c r="AO159" s="23" t="s">
        <v>909</v>
      </c>
      <c r="AP159" s="23">
        <v>0</v>
      </c>
      <c r="AQ159" s="23">
        <v>0</v>
      </c>
      <c r="AR159" s="23">
        <v>0</v>
      </c>
      <c r="AS159" s="23">
        <v>0</v>
      </c>
      <c r="AT159" s="23" t="s">
        <v>908</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t="s">
        <v>1132</v>
      </c>
    </row>
    <row r="160" spans="1:63">
      <c r="A160" s="23">
        <v>3926</v>
      </c>
      <c r="B160" t="s">
        <v>693</v>
      </c>
      <c r="C160" t="s">
        <v>694</v>
      </c>
      <c r="D160" s="48">
        <v>34700</v>
      </c>
      <c r="E160" t="s">
        <v>66</v>
      </c>
      <c r="F160" t="s">
        <v>692</v>
      </c>
      <c r="G160" t="s">
        <v>189</v>
      </c>
      <c r="H160" s="45">
        <v>61000</v>
      </c>
      <c r="K160" s="45">
        <v>83.7</v>
      </c>
      <c r="L160" s="45">
        <v>10000</v>
      </c>
      <c r="M160" s="45" t="s">
        <v>866</v>
      </c>
      <c r="N160" t="s">
        <v>20</v>
      </c>
      <c r="O160" t="s">
        <v>26</v>
      </c>
      <c r="P160" t="s">
        <v>431</v>
      </c>
      <c r="Q160" t="s">
        <v>720</v>
      </c>
      <c r="R160" t="s">
        <v>4</v>
      </c>
      <c r="S160" s="23">
        <v>0</v>
      </c>
      <c r="T160" s="23">
        <v>1</v>
      </c>
      <c r="U160" s="23">
        <v>0</v>
      </c>
      <c r="V160" s="23">
        <v>0</v>
      </c>
      <c r="W160" s="23">
        <v>0</v>
      </c>
      <c r="X160" s="23">
        <v>0</v>
      </c>
      <c r="Y160" s="23">
        <v>0</v>
      </c>
      <c r="Z160" s="23">
        <v>0</v>
      </c>
      <c r="AA160" s="23">
        <v>0</v>
      </c>
      <c r="AB160" s="23">
        <v>0</v>
      </c>
      <c r="AC160" s="23">
        <v>1</v>
      </c>
      <c r="AD160" s="23">
        <v>0</v>
      </c>
      <c r="AE160" s="23">
        <v>0</v>
      </c>
      <c r="AF160" s="23">
        <v>0</v>
      </c>
      <c r="AG160" s="23">
        <v>0</v>
      </c>
      <c r="AH160" s="50">
        <v>1</v>
      </c>
      <c r="AI160" s="23">
        <v>0</v>
      </c>
      <c r="AJ160" s="23">
        <v>0</v>
      </c>
      <c r="AK160" s="23">
        <v>0</v>
      </c>
      <c r="AL160" s="23">
        <v>0</v>
      </c>
      <c r="AM160" s="23" t="s">
        <v>938</v>
      </c>
      <c r="AN160" s="23">
        <v>0</v>
      </c>
      <c r="AO160" s="23">
        <v>0</v>
      </c>
      <c r="AP160" s="23">
        <v>0</v>
      </c>
      <c r="AQ160" s="23">
        <v>0</v>
      </c>
      <c r="AR160" s="23">
        <v>0</v>
      </c>
      <c r="AS160" s="23">
        <v>0</v>
      </c>
      <c r="AT160" s="23">
        <v>0</v>
      </c>
      <c r="AU160" s="23">
        <v>0</v>
      </c>
      <c r="AV160" s="23">
        <v>0</v>
      </c>
      <c r="AW160" s="23">
        <v>0</v>
      </c>
      <c r="AX160" s="23">
        <v>0</v>
      </c>
      <c r="AY160" s="23">
        <v>0</v>
      </c>
      <c r="AZ160" s="23">
        <v>0</v>
      </c>
      <c r="BA160" s="23">
        <v>0</v>
      </c>
      <c r="BB160" s="23">
        <v>0</v>
      </c>
      <c r="BC160" s="23">
        <v>0</v>
      </c>
      <c r="BD160" s="23">
        <v>0</v>
      </c>
      <c r="BE160" s="23">
        <v>0</v>
      </c>
      <c r="BF160" s="23">
        <v>0</v>
      </c>
      <c r="BG160" s="23">
        <v>0</v>
      </c>
      <c r="BH160" s="23">
        <v>0</v>
      </c>
      <c r="BI160" s="23">
        <v>0</v>
      </c>
      <c r="BJ160" s="23">
        <v>0</v>
      </c>
      <c r="BK160" t="s">
        <v>1108</v>
      </c>
    </row>
    <row r="161" spans="1:63">
      <c r="A161" s="23">
        <v>2245</v>
      </c>
      <c r="B161" t="s">
        <v>241</v>
      </c>
      <c r="C161" t="s">
        <v>240</v>
      </c>
      <c r="D161" s="48">
        <v>37692</v>
      </c>
      <c r="E161" t="s">
        <v>66</v>
      </c>
      <c r="F161" t="s">
        <v>387</v>
      </c>
      <c r="G161" t="s">
        <v>189</v>
      </c>
      <c r="H161" s="45">
        <v>61200</v>
      </c>
      <c r="K161" s="45">
        <v>770</v>
      </c>
      <c r="L161" s="45">
        <v>290000</v>
      </c>
      <c r="M161" s="45">
        <v>0.5</v>
      </c>
      <c r="N161" t="s">
        <v>238</v>
      </c>
      <c r="O161" t="s">
        <v>26</v>
      </c>
      <c r="P161" t="s">
        <v>344</v>
      </c>
      <c r="Q161" t="s">
        <v>611</v>
      </c>
      <c r="R161" t="s">
        <v>4</v>
      </c>
      <c r="S161" s="23">
        <v>1</v>
      </c>
      <c r="T161" s="23">
        <v>0</v>
      </c>
      <c r="U161" s="23">
        <v>0</v>
      </c>
      <c r="V161" s="23">
        <v>0</v>
      </c>
      <c r="W161" s="23">
        <v>0</v>
      </c>
      <c r="X161" s="23">
        <v>0</v>
      </c>
      <c r="Y161" s="23">
        <v>0</v>
      </c>
      <c r="Z161" s="23">
        <v>0</v>
      </c>
      <c r="AA161" s="23">
        <v>1</v>
      </c>
      <c r="AB161" s="23">
        <v>0</v>
      </c>
      <c r="AC161" s="23">
        <v>0</v>
      </c>
      <c r="AD161" s="23">
        <v>0</v>
      </c>
      <c r="AE161" s="23">
        <v>0</v>
      </c>
      <c r="AF161" s="23">
        <v>0</v>
      </c>
      <c r="AG161" s="23">
        <v>0</v>
      </c>
      <c r="AH161" s="50">
        <v>0</v>
      </c>
      <c r="AI161" s="23">
        <v>0</v>
      </c>
      <c r="AJ161" s="23">
        <v>0</v>
      </c>
      <c r="AK161" s="23" t="s">
        <v>909</v>
      </c>
      <c r="AL161" s="23">
        <v>0</v>
      </c>
      <c r="AM161" s="23" t="s">
        <v>934</v>
      </c>
      <c r="AN161" s="23">
        <v>0</v>
      </c>
      <c r="AO161" s="23" t="s">
        <v>909</v>
      </c>
      <c r="AP161" s="23">
        <v>0</v>
      </c>
      <c r="AQ161" s="23">
        <v>0</v>
      </c>
      <c r="AR161" s="23">
        <v>0</v>
      </c>
      <c r="AS161" s="23">
        <v>0</v>
      </c>
      <c r="AT161" s="23">
        <v>0</v>
      </c>
      <c r="AU161" s="23">
        <v>0</v>
      </c>
      <c r="AV161" s="23">
        <v>0</v>
      </c>
      <c r="AW161" s="23">
        <v>0</v>
      </c>
      <c r="AX161" s="23">
        <v>0</v>
      </c>
      <c r="AY161" s="23">
        <v>0</v>
      </c>
      <c r="AZ161" s="23">
        <v>0</v>
      </c>
      <c r="BA161" s="23">
        <v>0</v>
      </c>
      <c r="BB161" s="23">
        <v>0</v>
      </c>
      <c r="BC161" s="23">
        <v>0</v>
      </c>
      <c r="BD161" s="23">
        <v>0</v>
      </c>
      <c r="BE161" s="23">
        <v>0</v>
      </c>
      <c r="BF161" s="23">
        <v>0</v>
      </c>
      <c r="BG161" s="23">
        <v>0</v>
      </c>
      <c r="BH161" s="23">
        <v>0</v>
      </c>
      <c r="BI161" s="23">
        <v>0</v>
      </c>
      <c r="BJ161" s="23">
        <v>0</v>
      </c>
      <c r="BK161" t="s">
        <v>1077</v>
      </c>
    </row>
    <row r="162" spans="1:63">
      <c r="A162" s="23">
        <v>1557</v>
      </c>
      <c r="B162" t="s">
        <v>99</v>
      </c>
      <c r="C162" t="s">
        <v>98</v>
      </c>
      <c r="D162" s="48">
        <v>38961</v>
      </c>
      <c r="E162" t="s">
        <v>66</v>
      </c>
      <c r="F162" t="s">
        <v>387</v>
      </c>
      <c r="G162" t="s">
        <v>189</v>
      </c>
      <c r="H162" s="45">
        <v>61220</v>
      </c>
      <c r="K162" s="45">
        <v>885</v>
      </c>
      <c r="L162" s="45">
        <v>310000</v>
      </c>
      <c r="M162" s="45">
        <v>1.5</v>
      </c>
      <c r="N162" t="s">
        <v>20</v>
      </c>
      <c r="O162" t="s">
        <v>26</v>
      </c>
      <c r="P162" t="s">
        <v>345</v>
      </c>
      <c r="Q162" t="s">
        <v>388</v>
      </c>
      <c r="R162" t="s">
        <v>4</v>
      </c>
      <c r="S162" s="23">
        <v>0</v>
      </c>
      <c r="T162" s="23">
        <v>1</v>
      </c>
      <c r="U162" s="23">
        <v>0</v>
      </c>
      <c r="V162" s="23">
        <v>0</v>
      </c>
      <c r="W162" s="23">
        <v>0</v>
      </c>
      <c r="X162" s="23">
        <v>0</v>
      </c>
      <c r="Y162" s="23">
        <v>0</v>
      </c>
      <c r="Z162" s="23">
        <v>0</v>
      </c>
      <c r="AA162" s="23">
        <v>1</v>
      </c>
      <c r="AB162" s="23">
        <v>0</v>
      </c>
      <c r="AC162" s="23">
        <v>0</v>
      </c>
      <c r="AD162" s="23">
        <v>0</v>
      </c>
      <c r="AE162" s="23">
        <v>0</v>
      </c>
      <c r="AF162" s="23">
        <v>0</v>
      </c>
      <c r="AG162" s="23">
        <v>0</v>
      </c>
      <c r="AH162" s="50">
        <v>0</v>
      </c>
      <c r="AI162" s="23">
        <v>0</v>
      </c>
      <c r="AJ162" s="23">
        <v>0</v>
      </c>
      <c r="AK162" s="23" t="s">
        <v>908</v>
      </c>
      <c r="AL162" s="23" t="s">
        <v>908</v>
      </c>
      <c r="AM162" s="23">
        <v>0</v>
      </c>
      <c r="AN162" s="23">
        <v>0</v>
      </c>
      <c r="AO162" s="23" t="s">
        <v>908</v>
      </c>
      <c r="AP162" s="23">
        <v>0</v>
      </c>
      <c r="AQ162" s="23">
        <v>0</v>
      </c>
      <c r="AR162" s="23">
        <v>0</v>
      </c>
      <c r="AS162" s="23">
        <v>0</v>
      </c>
      <c r="AT162" s="23">
        <v>0</v>
      </c>
      <c r="AU162" s="23" t="s">
        <v>924</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t="s">
        <v>1052</v>
      </c>
    </row>
    <row r="163" spans="1:63">
      <c r="A163" s="23">
        <v>1634</v>
      </c>
      <c r="B163" t="s">
        <v>126</v>
      </c>
      <c r="C163" t="s">
        <v>127</v>
      </c>
      <c r="D163" s="48">
        <v>37498</v>
      </c>
      <c r="E163" t="s">
        <v>66</v>
      </c>
      <c r="F163" t="s">
        <v>419</v>
      </c>
      <c r="G163" t="s">
        <v>189</v>
      </c>
      <c r="H163" s="45">
        <v>61220</v>
      </c>
      <c r="L163" s="45">
        <v>150000</v>
      </c>
      <c r="M163" s="45">
        <v>0.25</v>
      </c>
      <c r="N163" t="s">
        <v>20</v>
      </c>
      <c r="O163" t="s">
        <v>39</v>
      </c>
      <c r="P163" t="s">
        <v>353</v>
      </c>
      <c r="Q163" t="s">
        <v>388</v>
      </c>
      <c r="R163" t="s">
        <v>63</v>
      </c>
      <c r="S163" s="23">
        <v>0</v>
      </c>
      <c r="T163" s="23">
        <v>1</v>
      </c>
      <c r="U163" s="23">
        <v>0</v>
      </c>
      <c r="V163" s="23">
        <v>0</v>
      </c>
      <c r="W163" s="23">
        <v>0</v>
      </c>
      <c r="X163" s="23">
        <v>0</v>
      </c>
      <c r="Y163" s="23">
        <v>0</v>
      </c>
      <c r="Z163" s="23">
        <v>0</v>
      </c>
      <c r="AA163" s="23">
        <v>1</v>
      </c>
      <c r="AB163" s="23">
        <v>0</v>
      </c>
      <c r="AC163" s="23">
        <v>1</v>
      </c>
      <c r="AD163" s="23">
        <v>0</v>
      </c>
      <c r="AE163" s="23">
        <v>0</v>
      </c>
      <c r="AF163" s="23">
        <v>0</v>
      </c>
      <c r="AG163" s="23">
        <v>0</v>
      </c>
      <c r="AH163" s="50">
        <v>1</v>
      </c>
      <c r="AI163" s="23">
        <v>0</v>
      </c>
      <c r="AJ163" s="23">
        <v>0</v>
      </c>
      <c r="AK163" s="23">
        <v>0</v>
      </c>
      <c r="AL163" s="23">
        <v>0</v>
      </c>
      <c r="AM163" s="23">
        <v>0</v>
      </c>
      <c r="AN163" s="23">
        <v>0</v>
      </c>
      <c r="AO163" s="23">
        <v>0</v>
      </c>
      <c r="AP163" s="23">
        <v>0</v>
      </c>
      <c r="AQ163" s="23">
        <v>0</v>
      </c>
      <c r="AR163" s="23">
        <v>0</v>
      </c>
      <c r="AS163" s="23">
        <v>0</v>
      </c>
      <c r="AT163" s="23">
        <v>0</v>
      </c>
      <c r="AU163" s="23">
        <v>0</v>
      </c>
      <c r="AV163" s="23">
        <v>0</v>
      </c>
      <c r="AW163" s="23">
        <v>0</v>
      </c>
      <c r="AX163" s="23">
        <v>0</v>
      </c>
      <c r="AY163" s="23">
        <v>0</v>
      </c>
      <c r="AZ163" s="23">
        <v>0</v>
      </c>
      <c r="BA163" s="23">
        <v>0</v>
      </c>
      <c r="BB163" s="23">
        <v>0</v>
      </c>
      <c r="BC163" s="23">
        <v>0</v>
      </c>
      <c r="BD163" s="23">
        <v>0</v>
      </c>
      <c r="BE163" s="23">
        <v>0</v>
      </c>
      <c r="BF163" s="23">
        <v>0</v>
      </c>
      <c r="BG163" s="23">
        <v>0</v>
      </c>
      <c r="BH163" s="23">
        <v>0</v>
      </c>
      <c r="BI163" s="23">
        <v>0</v>
      </c>
      <c r="BJ163" s="23">
        <v>0</v>
      </c>
      <c r="BK163" t="s">
        <v>420</v>
      </c>
    </row>
    <row r="164" spans="1:63">
      <c r="A164" s="23">
        <v>1635</v>
      </c>
      <c r="B164" t="s">
        <v>128</v>
      </c>
      <c r="C164" t="s">
        <v>127</v>
      </c>
      <c r="D164" s="48">
        <v>39569</v>
      </c>
      <c r="E164" t="s">
        <v>66</v>
      </c>
      <c r="F164" t="s">
        <v>387</v>
      </c>
      <c r="G164" t="s">
        <v>189</v>
      </c>
      <c r="H164" s="45">
        <v>61220</v>
      </c>
      <c r="L164" s="45">
        <v>133000</v>
      </c>
      <c r="M164" s="45">
        <v>0.25</v>
      </c>
      <c r="N164" t="s">
        <v>20</v>
      </c>
      <c r="O164" t="s">
        <v>39</v>
      </c>
      <c r="P164" t="s">
        <v>345</v>
      </c>
      <c r="Q164" t="s">
        <v>388</v>
      </c>
      <c r="R164" t="s">
        <v>4</v>
      </c>
      <c r="S164" s="23">
        <v>0</v>
      </c>
      <c r="T164" s="23">
        <v>1</v>
      </c>
      <c r="U164" s="23">
        <v>0</v>
      </c>
      <c r="V164" s="23">
        <v>0</v>
      </c>
      <c r="W164" s="23">
        <v>0</v>
      </c>
      <c r="X164" s="23">
        <v>0</v>
      </c>
      <c r="Y164" s="23">
        <v>0</v>
      </c>
      <c r="Z164" s="23">
        <v>0</v>
      </c>
      <c r="AA164" s="23">
        <v>1</v>
      </c>
      <c r="AB164" s="23">
        <v>0</v>
      </c>
      <c r="AC164" s="23">
        <v>0</v>
      </c>
      <c r="AD164" s="23">
        <v>0</v>
      </c>
      <c r="AE164" s="23">
        <v>0</v>
      </c>
      <c r="AF164" s="23">
        <v>0</v>
      </c>
      <c r="AG164" s="23">
        <v>0</v>
      </c>
      <c r="AH164" s="50">
        <v>1</v>
      </c>
      <c r="AI164" s="23">
        <v>0</v>
      </c>
      <c r="AJ164" s="23">
        <v>0</v>
      </c>
      <c r="AK164" s="23">
        <v>0</v>
      </c>
      <c r="AL164" s="23">
        <v>0</v>
      </c>
      <c r="AM164" s="23">
        <v>0</v>
      </c>
      <c r="AN164" s="23">
        <v>0</v>
      </c>
      <c r="AO164" s="23" t="s">
        <v>924</v>
      </c>
      <c r="AP164" s="23">
        <v>0</v>
      </c>
      <c r="AQ164" s="23">
        <v>0</v>
      </c>
      <c r="AR164" s="23">
        <v>0</v>
      </c>
      <c r="AS164" s="23">
        <v>0</v>
      </c>
      <c r="AT164" s="23">
        <v>0</v>
      </c>
      <c r="AU164" s="23">
        <v>0</v>
      </c>
      <c r="AV164" s="23">
        <v>0</v>
      </c>
      <c r="AW164" s="23">
        <v>0</v>
      </c>
      <c r="AX164" s="23">
        <v>0</v>
      </c>
      <c r="AY164" s="23">
        <v>0</v>
      </c>
      <c r="AZ164" s="23">
        <v>0</v>
      </c>
      <c r="BA164" s="23">
        <v>0</v>
      </c>
      <c r="BB164" s="23">
        <v>0</v>
      </c>
      <c r="BC164" s="23">
        <v>0</v>
      </c>
      <c r="BD164" s="23">
        <v>0</v>
      </c>
      <c r="BE164" s="23">
        <v>0</v>
      </c>
      <c r="BF164" s="23">
        <v>0</v>
      </c>
      <c r="BG164" s="23" t="s">
        <v>908</v>
      </c>
      <c r="BH164" s="23">
        <v>0</v>
      </c>
      <c r="BI164" s="23">
        <v>0</v>
      </c>
      <c r="BJ164" s="23">
        <v>0</v>
      </c>
      <c r="BK164" t="s">
        <v>422</v>
      </c>
    </row>
    <row r="165" spans="1:63">
      <c r="A165" s="23">
        <v>1636</v>
      </c>
      <c r="B165" t="s">
        <v>129</v>
      </c>
      <c r="C165" t="s">
        <v>127</v>
      </c>
      <c r="D165" s="48">
        <v>38231</v>
      </c>
      <c r="E165" t="s">
        <v>66</v>
      </c>
      <c r="F165" t="s">
        <v>387</v>
      </c>
      <c r="G165" t="s">
        <v>189</v>
      </c>
      <c r="H165" s="45">
        <v>61220</v>
      </c>
      <c r="L165" s="45">
        <v>133000</v>
      </c>
      <c r="M165" s="45">
        <v>0.25</v>
      </c>
      <c r="N165" t="s">
        <v>20</v>
      </c>
      <c r="O165" t="s">
        <v>39</v>
      </c>
      <c r="P165" t="s">
        <v>345</v>
      </c>
      <c r="Q165" t="s">
        <v>388</v>
      </c>
      <c r="R165" t="s">
        <v>4</v>
      </c>
      <c r="S165" s="23">
        <v>0</v>
      </c>
      <c r="T165" s="23">
        <v>1</v>
      </c>
      <c r="U165" s="23">
        <v>0</v>
      </c>
      <c r="V165" s="23">
        <v>0</v>
      </c>
      <c r="W165" s="23">
        <v>0</v>
      </c>
      <c r="X165" s="23">
        <v>0</v>
      </c>
      <c r="Y165" s="23">
        <v>0</v>
      </c>
      <c r="Z165" s="23">
        <v>0</v>
      </c>
      <c r="AA165" s="23">
        <v>1</v>
      </c>
      <c r="AB165" s="23">
        <v>0</v>
      </c>
      <c r="AC165" s="23">
        <v>1</v>
      </c>
      <c r="AD165" s="23">
        <v>0</v>
      </c>
      <c r="AE165" s="23">
        <v>0</v>
      </c>
      <c r="AF165" s="23">
        <v>0</v>
      </c>
      <c r="AG165" s="23">
        <v>0</v>
      </c>
      <c r="AH165" s="50">
        <v>1</v>
      </c>
      <c r="AI165" s="23">
        <v>0</v>
      </c>
      <c r="AJ165" s="23">
        <v>0</v>
      </c>
      <c r="AK165" s="23">
        <v>0</v>
      </c>
      <c r="AL165" s="23">
        <v>0</v>
      </c>
      <c r="AM165" s="23">
        <v>0</v>
      </c>
      <c r="AN165" s="23">
        <v>0</v>
      </c>
      <c r="AO165" s="23">
        <v>0</v>
      </c>
      <c r="AP165" s="23">
        <v>0</v>
      </c>
      <c r="AQ165" s="23">
        <v>0</v>
      </c>
      <c r="AR165" s="23">
        <v>0</v>
      </c>
      <c r="AS165" s="23">
        <v>0</v>
      </c>
      <c r="AT165" s="23">
        <v>0</v>
      </c>
      <c r="AU165" s="23">
        <v>0</v>
      </c>
      <c r="AV165" s="23" t="s">
        <v>924</v>
      </c>
      <c r="AW165" s="23">
        <v>0</v>
      </c>
      <c r="AX165" s="23">
        <v>0</v>
      </c>
      <c r="AY165" s="23">
        <v>0</v>
      </c>
      <c r="AZ165" s="23">
        <v>0</v>
      </c>
      <c r="BA165" s="23">
        <v>0</v>
      </c>
      <c r="BB165" s="23">
        <v>0</v>
      </c>
      <c r="BC165" s="23">
        <v>0</v>
      </c>
      <c r="BD165" s="23">
        <v>0</v>
      </c>
      <c r="BE165" s="23">
        <v>0</v>
      </c>
      <c r="BF165" s="23">
        <v>0</v>
      </c>
      <c r="BG165" s="23">
        <v>0</v>
      </c>
      <c r="BH165" s="23">
        <v>0</v>
      </c>
      <c r="BI165" s="23">
        <v>0</v>
      </c>
      <c r="BJ165" s="23">
        <v>0</v>
      </c>
      <c r="BK165" t="s">
        <v>1055</v>
      </c>
    </row>
    <row r="166" spans="1:63">
      <c r="A166" s="23">
        <v>1637</v>
      </c>
      <c r="B166" t="s">
        <v>130</v>
      </c>
      <c r="C166" t="s">
        <v>127</v>
      </c>
      <c r="D166" s="48">
        <v>36630</v>
      </c>
      <c r="E166" t="s">
        <v>66</v>
      </c>
      <c r="F166" t="s">
        <v>419</v>
      </c>
      <c r="G166" t="s">
        <v>189</v>
      </c>
      <c r="H166" s="45">
        <v>61220</v>
      </c>
      <c r="L166" s="45">
        <v>150000</v>
      </c>
      <c r="M166" s="45">
        <v>0.25</v>
      </c>
      <c r="N166" t="s">
        <v>20</v>
      </c>
      <c r="O166" t="s">
        <v>39</v>
      </c>
      <c r="P166" t="s">
        <v>345</v>
      </c>
      <c r="Q166" t="s">
        <v>388</v>
      </c>
      <c r="R166" t="s">
        <v>4</v>
      </c>
      <c r="S166" s="23">
        <v>0</v>
      </c>
      <c r="T166" s="23">
        <v>1</v>
      </c>
      <c r="U166" s="23">
        <v>0</v>
      </c>
      <c r="V166" s="23">
        <v>0</v>
      </c>
      <c r="W166" s="23">
        <v>0</v>
      </c>
      <c r="X166" s="23">
        <v>0</v>
      </c>
      <c r="Y166" s="23">
        <v>0</v>
      </c>
      <c r="Z166" s="23">
        <v>0</v>
      </c>
      <c r="AA166" s="23">
        <v>0</v>
      </c>
      <c r="AB166" s="23">
        <v>0</v>
      </c>
      <c r="AC166" s="23">
        <v>1</v>
      </c>
      <c r="AD166" s="23">
        <v>0</v>
      </c>
      <c r="AE166" s="23">
        <v>0</v>
      </c>
      <c r="AF166" s="23">
        <v>0</v>
      </c>
      <c r="AG166" s="23">
        <v>0</v>
      </c>
      <c r="AH166" s="50">
        <v>1</v>
      </c>
      <c r="AI166" s="23">
        <v>0</v>
      </c>
      <c r="AJ166" s="23">
        <v>0</v>
      </c>
      <c r="AK166" s="23">
        <v>0</v>
      </c>
      <c r="AL166" s="23">
        <v>0</v>
      </c>
      <c r="AM166" s="23">
        <v>0</v>
      </c>
      <c r="AN166" s="23">
        <v>0</v>
      </c>
      <c r="AO166" s="23">
        <v>0</v>
      </c>
      <c r="AP166" s="23">
        <v>0</v>
      </c>
      <c r="AQ166" s="23">
        <v>0</v>
      </c>
      <c r="AR166" s="23">
        <v>0</v>
      </c>
      <c r="AS166" s="23">
        <v>0</v>
      </c>
      <c r="AT166" s="23">
        <v>0</v>
      </c>
      <c r="AU166" s="23">
        <v>0</v>
      </c>
      <c r="AV166" s="23">
        <v>0</v>
      </c>
      <c r="AW166" s="23">
        <v>0</v>
      </c>
      <c r="AX166" s="23">
        <v>0</v>
      </c>
      <c r="AY166" s="23">
        <v>0</v>
      </c>
      <c r="AZ166" s="23">
        <v>0</v>
      </c>
      <c r="BA166" s="23">
        <v>0</v>
      </c>
      <c r="BB166" s="23">
        <v>0</v>
      </c>
      <c r="BC166" s="23">
        <v>0</v>
      </c>
      <c r="BD166" s="23">
        <v>0</v>
      </c>
      <c r="BE166" s="23">
        <v>0</v>
      </c>
      <c r="BF166" s="23">
        <v>0</v>
      </c>
      <c r="BG166" s="23" t="s">
        <v>908</v>
      </c>
      <c r="BH166" s="23">
        <v>0</v>
      </c>
      <c r="BI166" s="23">
        <v>0</v>
      </c>
      <c r="BJ166" s="23">
        <v>0</v>
      </c>
      <c r="BK166" t="s">
        <v>1056</v>
      </c>
    </row>
    <row r="167" spans="1:63">
      <c r="A167" s="23">
        <v>1638</v>
      </c>
      <c r="B167" t="s">
        <v>131</v>
      </c>
      <c r="C167" t="s">
        <v>127</v>
      </c>
      <c r="D167" s="48">
        <v>36917</v>
      </c>
      <c r="E167" t="s">
        <v>66</v>
      </c>
      <c r="F167" t="s">
        <v>419</v>
      </c>
      <c r="G167" t="s">
        <v>189</v>
      </c>
      <c r="H167" s="45">
        <v>61220</v>
      </c>
      <c r="L167" s="45">
        <v>150000</v>
      </c>
      <c r="M167" s="45">
        <v>0.25</v>
      </c>
      <c r="N167" t="s">
        <v>20</v>
      </c>
      <c r="O167" t="s">
        <v>39</v>
      </c>
      <c r="P167" t="s">
        <v>345</v>
      </c>
      <c r="Q167" t="s">
        <v>515</v>
      </c>
      <c r="R167" t="s">
        <v>4</v>
      </c>
      <c r="S167" s="23">
        <v>0</v>
      </c>
      <c r="T167" s="23">
        <v>1</v>
      </c>
      <c r="U167" s="23">
        <v>0</v>
      </c>
      <c r="V167" s="23">
        <v>0</v>
      </c>
      <c r="W167" s="23">
        <v>0</v>
      </c>
      <c r="X167" s="23">
        <v>0</v>
      </c>
      <c r="Y167" s="23">
        <v>0</v>
      </c>
      <c r="Z167" s="23">
        <v>0</v>
      </c>
      <c r="AA167" s="23">
        <v>0</v>
      </c>
      <c r="AB167" s="23">
        <v>0</v>
      </c>
      <c r="AC167" s="23">
        <v>1</v>
      </c>
      <c r="AD167" s="23">
        <v>0</v>
      </c>
      <c r="AE167" s="23">
        <v>0</v>
      </c>
      <c r="AF167" s="23">
        <v>0</v>
      </c>
      <c r="AG167" s="23">
        <v>0</v>
      </c>
      <c r="AH167" s="50">
        <v>1</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t="s">
        <v>908</v>
      </c>
      <c r="BH167" s="23">
        <v>0</v>
      </c>
      <c r="BI167" s="23">
        <v>0</v>
      </c>
      <c r="BJ167" s="23">
        <v>0</v>
      </c>
      <c r="BK167" t="s">
        <v>1056</v>
      </c>
    </row>
    <row r="168" spans="1:63">
      <c r="A168" s="23">
        <v>2246</v>
      </c>
      <c r="B168" t="s">
        <v>242</v>
      </c>
      <c r="C168" t="s">
        <v>240</v>
      </c>
      <c r="D168" s="48">
        <v>37073</v>
      </c>
      <c r="E168" t="s">
        <v>66</v>
      </c>
      <c r="F168" t="s">
        <v>387</v>
      </c>
      <c r="G168" t="s">
        <v>189</v>
      </c>
      <c r="H168" s="45">
        <v>61220</v>
      </c>
      <c r="K168" s="45">
        <v>770</v>
      </c>
      <c r="L168" s="45">
        <v>290000</v>
      </c>
      <c r="M168" s="45" t="s">
        <v>610</v>
      </c>
      <c r="N168" t="s">
        <v>238</v>
      </c>
      <c r="O168" t="s">
        <v>26</v>
      </c>
      <c r="P168" t="s">
        <v>344</v>
      </c>
      <c r="Q168" t="s">
        <v>611</v>
      </c>
      <c r="R168" t="s">
        <v>4</v>
      </c>
      <c r="S168" s="23">
        <v>1</v>
      </c>
      <c r="T168" s="23">
        <v>0</v>
      </c>
      <c r="U168" s="23">
        <v>0</v>
      </c>
      <c r="V168" s="23">
        <v>0</v>
      </c>
      <c r="W168" s="23">
        <v>0</v>
      </c>
      <c r="X168" s="23">
        <v>0</v>
      </c>
      <c r="Y168" s="23">
        <v>0</v>
      </c>
      <c r="Z168" s="23">
        <v>0</v>
      </c>
      <c r="AA168" s="23">
        <v>0</v>
      </c>
      <c r="AB168" s="23">
        <v>0</v>
      </c>
      <c r="AC168" s="23">
        <v>1</v>
      </c>
      <c r="AD168" s="23">
        <v>0</v>
      </c>
      <c r="AE168" s="23">
        <v>0</v>
      </c>
      <c r="AF168" s="23">
        <v>0</v>
      </c>
      <c r="AG168" s="23">
        <v>0</v>
      </c>
      <c r="AH168" s="50">
        <v>0</v>
      </c>
      <c r="AI168" s="23">
        <v>0</v>
      </c>
      <c r="AJ168" s="23">
        <v>0</v>
      </c>
      <c r="AK168" s="23" t="s">
        <v>908</v>
      </c>
      <c r="AL168" s="23" t="s">
        <v>923</v>
      </c>
      <c r="AM168" s="23">
        <v>0</v>
      </c>
      <c r="AN168" s="23">
        <v>0</v>
      </c>
      <c r="AO168" s="23" t="s">
        <v>908</v>
      </c>
      <c r="AP168" s="23">
        <v>0</v>
      </c>
      <c r="AQ168" s="23">
        <v>0</v>
      </c>
      <c r="AR168" s="23">
        <v>0</v>
      </c>
      <c r="AS168" s="23">
        <v>0</v>
      </c>
      <c r="AT168" s="23">
        <v>0</v>
      </c>
      <c r="AU168" s="23" t="s">
        <v>908</v>
      </c>
      <c r="AV168" s="23">
        <v>0</v>
      </c>
      <c r="AW168" s="23">
        <v>0</v>
      </c>
      <c r="AX168" s="23">
        <v>0</v>
      </c>
      <c r="AY168" s="23">
        <v>0</v>
      </c>
      <c r="AZ168" s="23">
        <v>0</v>
      </c>
      <c r="BA168" s="23">
        <v>0</v>
      </c>
      <c r="BB168" s="23">
        <v>0</v>
      </c>
      <c r="BC168" s="23">
        <v>0</v>
      </c>
      <c r="BD168" s="23">
        <v>0</v>
      </c>
      <c r="BE168" s="23">
        <v>0</v>
      </c>
      <c r="BF168" s="23">
        <v>0</v>
      </c>
      <c r="BG168" s="23">
        <v>0</v>
      </c>
      <c r="BH168" s="23">
        <v>0</v>
      </c>
      <c r="BI168" s="23">
        <v>0</v>
      </c>
      <c r="BJ168" s="23">
        <v>0</v>
      </c>
      <c r="BK168" t="s">
        <v>1078</v>
      </c>
    </row>
    <row r="169" spans="1:63">
      <c r="A169" s="23">
        <v>4141</v>
      </c>
      <c r="B169" t="s">
        <v>1023</v>
      </c>
      <c r="C169" t="s">
        <v>694</v>
      </c>
      <c r="D169" s="48">
        <v>36063</v>
      </c>
      <c r="E169" t="s">
        <v>66</v>
      </c>
      <c r="F169" t="s">
        <v>1024</v>
      </c>
      <c r="G169" t="s">
        <v>189</v>
      </c>
      <c r="H169" s="45">
        <v>61222</v>
      </c>
      <c r="L169" s="45">
        <v>150000</v>
      </c>
      <c r="M169" s="45">
        <v>0.25</v>
      </c>
      <c r="N169" t="s">
        <v>20</v>
      </c>
      <c r="O169" t="s">
        <v>26</v>
      </c>
      <c r="P169" t="s">
        <v>345</v>
      </c>
      <c r="Q169" t="s">
        <v>1025</v>
      </c>
      <c r="R169" t="s">
        <v>4</v>
      </c>
      <c r="S169" s="23">
        <v>0</v>
      </c>
      <c r="T169" s="23">
        <v>1</v>
      </c>
      <c r="U169" s="23">
        <v>0</v>
      </c>
      <c r="V169" s="23">
        <v>0</v>
      </c>
      <c r="W169" s="23">
        <v>0</v>
      </c>
      <c r="X169" s="23">
        <v>0</v>
      </c>
      <c r="Y169" s="23">
        <v>0</v>
      </c>
      <c r="Z169" s="23">
        <v>0</v>
      </c>
      <c r="AA169" s="23">
        <v>0</v>
      </c>
      <c r="AB169" s="23">
        <v>1</v>
      </c>
      <c r="AC169" s="23">
        <v>0</v>
      </c>
      <c r="AD169" s="23">
        <v>0</v>
      </c>
      <c r="AE169" s="23">
        <v>0</v>
      </c>
      <c r="AF169" s="23">
        <v>0</v>
      </c>
      <c r="AG169" s="23">
        <v>0</v>
      </c>
      <c r="AH169" s="50">
        <v>1</v>
      </c>
      <c r="AI169" s="23">
        <v>0</v>
      </c>
      <c r="AJ169" s="23">
        <v>0</v>
      </c>
      <c r="AK169" s="23">
        <v>0</v>
      </c>
      <c r="AL169" s="23">
        <v>0</v>
      </c>
      <c r="AM169" s="23">
        <v>0</v>
      </c>
      <c r="AN169" s="23">
        <v>0</v>
      </c>
      <c r="AO169" s="23">
        <v>0</v>
      </c>
      <c r="AP169" s="23">
        <v>0</v>
      </c>
      <c r="AQ169" s="23">
        <v>0</v>
      </c>
      <c r="AR169" s="23">
        <v>0</v>
      </c>
      <c r="AS169" s="23">
        <v>0</v>
      </c>
      <c r="AT169" s="23">
        <v>0</v>
      </c>
      <c r="AU169" s="23">
        <v>0</v>
      </c>
      <c r="AV169" s="23">
        <v>0</v>
      </c>
      <c r="AW169" s="23">
        <v>0</v>
      </c>
      <c r="AX169" s="23">
        <v>0</v>
      </c>
      <c r="AY169" s="23">
        <v>0</v>
      </c>
      <c r="AZ169" s="23">
        <v>0</v>
      </c>
      <c r="BA169" s="23">
        <v>0</v>
      </c>
      <c r="BB169" s="23">
        <v>0</v>
      </c>
      <c r="BC169" s="23">
        <v>0</v>
      </c>
      <c r="BD169" s="23">
        <v>0</v>
      </c>
      <c r="BE169" s="23">
        <v>0</v>
      </c>
      <c r="BF169" s="23">
        <v>0</v>
      </c>
      <c r="BG169" s="23">
        <v>0</v>
      </c>
      <c r="BH169" s="23" t="s">
        <v>908</v>
      </c>
      <c r="BI169" s="23">
        <v>0</v>
      </c>
      <c r="BJ169" s="23">
        <v>0</v>
      </c>
      <c r="BK169" t="s">
        <v>1026</v>
      </c>
    </row>
    <row r="170" spans="1:63">
      <c r="A170" s="23">
        <v>4142</v>
      </c>
      <c r="B170" t="s">
        <v>1027</v>
      </c>
      <c r="C170" t="s">
        <v>694</v>
      </c>
      <c r="D170" s="48">
        <v>36617</v>
      </c>
      <c r="E170" t="s">
        <v>66</v>
      </c>
      <c r="F170" t="s">
        <v>454</v>
      </c>
      <c r="G170" t="s">
        <v>189</v>
      </c>
      <c r="H170" s="45">
        <v>61222</v>
      </c>
      <c r="L170" s="45" t="s">
        <v>1028</v>
      </c>
      <c r="M170" s="45">
        <v>0.25</v>
      </c>
      <c r="N170" t="s">
        <v>20</v>
      </c>
      <c r="O170" t="s">
        <v>26</v>
      </c>
      <c r="P170" t="s">
        <v>345</v>
      </c>
      <c r="Q170" t="s">
        <v>1025</v>
      </c>
      <c r="R170" t="s">
        <v>4</v>
      </c>
      <c r="S170" s="23">
        <v>0</v>
      </c>
      <c r="T170" s="23">
        <v>1</v>
      </c>
      <c r="U170" s="23">
        <v>0</v>
      </c>
      <c r="V170" s="23">
        <v>0</v>
      </c>
      <c r="W170" s="23">
        <v>0</v>
      </c>
      <c r="X170" s="23">
        <v>0</v>
      </c>
      <c r="Y170" s="23">
        <v>0</v>
      </c>
      <c r="Z170" s="23">
        <v>0</v>
      </c>
      <c r="AA170" s="23">
        <v>0</v>
      </c>
      <c r="AB170" s="23">
        <v>1</v>
      </c>
      <c r="AC170" s="23">
        <v>0</v>
      </c>
      <c r="AD170" s="23">
        <v>0</v>
      </c>
      <c r="AE170" s="23">
        <v>0</v>
      </c>
      <c r="AF170" s="23">
        <v>0</v>
      </c>
      <c r="AG170" s="23">
        <v>0</v>
      </c>
      <c r="AH170" s="50">
        <v>1</v>
      </c>
      <c r="AI170" s="23">
        <v>0</v>
      </c>
      <c r="AJ170" s="23">
        <v>0</v>
      </c>
      <c r="AK170" s="23">
        <v>0</v>
      </c>
      <c r="AL170" s="23">
        <v>0</v>
      </c>
      <c r="AM170" s="23">
        <v>0</v>
      </c>
      <c r="AN170" s="23">
        <v>0</v>
      </c>
      <c r="AO170" s="23">
        <v>0</v>
      </c>
      <c r="AP170" s="23">
        <v>0</v>
      </c>
      <c r="AQ170" s="23">
        <v>0</v>
      </c>
      <c r="AR170" s="23">
        <v>0</v>
      </c>
      <c r="AS170" s="23">
        <v>0</v>
      </c>
      <c r="AT170" s="23">
        <v>0</v>
      </c>
      <c r="AU170" s="23">
        <v>0</v>
      </c>
      <c r="AV170" s="23">
        <v>0</v>
      </c>
      <c r="AW170" s="23">
        <v>0</v>
      </c>
      <c r="AX170" s="23">
        <v>0</v>
      </c>
      <c r="AY170" s="23">
        <v>0</v>
      </c>
      <c r="AZ170" s="23">
        <v>0</v>
      </c>
      <c r="BA170" s="23">
        <v>0</v>
      </c>
      <c r="BB170" s="23">
        <v>0</v>
      </c>
      <c r="BC170" s="23">
        <v>0</v>
      </c>
      <c r="BD170" s="23">
        <v>0</v>
      </c>
      <c r="BE170" s="23">
        <v>0</v>
      </c>
      <c r="BF170" s="23">
        <v>0</v>
      </c>
      <c r="BG170" s="23" t="s">
        <v>908</v>
      </c>
      <c r="BH170" s="23" t="s">
        <v>908</v>
      </c>
      <c r="BI170" s="23">
        <v>0</v>
      </c>
      <c r="BJ170" s="23">
        <v>0</v>
      </c>
      <c r="BK170" t="s">
        <v>1029</v>
      </c>
    </row>
    <row r="171" spans="1:63">
      <c r="A171" s="23">
        <v>4145</v>
      </c>
      <c r="B171" t="s">
        <v>1030</v>
      </c>
      <c r="C171" t="s">
        <v>694</v>
      </c>
      <c r="D171" s="48">
        <v>35704</v>
      </c>
      <c r="E171" t="s">
        <v>66</v>
      </c>
      <c r="F171" t="s">
        <v>454</v>
      </c>
      <c r="G171" t="s">
        <v>189</v>
      </c>
      <c r="H171" s="45">
        <v>61222</v>
      </c>
      <c r="K171" s="45" t="s">
        <v>1032</v>
      </c>
      <c r="L171" s="45" t="s">
        <v>1034</v>
      </c>
      <c r="M171" s="45">
        <v>0.25</v>
      </c>
      <c r="N171" t="s">
        <v>20</v>
      </c>
      <c r="O171" t="s">
        <v>39</v>
      </c>
      <c r="P171" t="s">
        <v>345</v>
      </c>
      <c r="Q171" t="s">
        <v>1031</v>
      </c>
      <c r="R171" t="s">
        <v>4</v>
      </c>
      <c r="S171" s="23">
        <v>0</v>
      </c>
      <c r="T171" s="23">
        <v>1</v>
      </c>
      <c r="U171" s="23">
        <v>0</v>
      </c>
      <c r="V171" s="23">
        <v>0</v>
      </c>
      <c r="W171" s="23">
        <v>0</v>
      </c>
      <c r="X171" s="23">
        <v>0</v>
      </c>
      <c r="Y171" s="23">
        <v>0</v>
      </c>
      <c r="Z171" s="23">
        <v>0</v>
      </c>
      <c r="AA171" s="23">
        <v>0</v>
      </c>
      <c r="AB171" s="23">
        <v>1</v>
      </c>
      <c r="AC171" s="23">
        <v>0</v>
      </c>
      <c r="AD171" s="23">
        <v>0</v>
      </c>
      <c r="AE171" s="23">
        <v>0</v>
      </c>
      <c r="AF171" s="23">
        <v>0</v>
      </c>
      <c r="AG171" s="23">
        <v>0</v>
      </c>
      <c r="AH171" s="50">
        <v>1</v>
      </c>
      <c r="AI171" s="23">
        <v>0</v>
      </c>
      <c r="AJ171" s="23">
        <v>0</v>
      </c>
      <c r="AK171" s="23">
        <v>0</v>
      </c>
      <c r="AL171" s="23">
        <v>0</v>
      </c>
      <c r="AM171" s="23">
        <v>0</v>
      </c>
      <c r="AN171" s="23">
        <v>0</v>
      </c>
      <c r="AO171" s="23">
        <v>0</v>
      </c>
      <c r="AP171" s="23">
        <v>0</v>
      </c>
      <c r="AQ171" s="23">
        <v>0</v>
      </c>
      <c r="AR171" s="23">
        <v>0</v>
      </c>
      <c r="AS171" s="23">
        <v>0</v>
      </c>
      <c r="AT171" s="23">
        <v>0</v>
      </c>
      <c r="AU171" s="23">
        <v>0</v>
      </c>
      <c r="AV171" s="23">
        <v>0</v>
      </c>
      <c r="AW171" s="23">
        <v>0</v>
      </c>
      <c r="AX171" s="23">
        <v>0</v>
      </c>
      <c r="AY171" s="23">
        <v>0</v>
      </c>
      <c r="AZ171" s="23">
        <v>0</v>
      </c>
      <c r="BA171" s="23">
        <v>0</v>
      </c>
      <c r="BB171" s="23">
        <v>0</v>
      </c>
      <c r="BC171" s="23">
        <v>0</v>
      </c>
      <c r="BD171" s="23" t="s">
        <v>908</v>
      </c>
      <c r="BE171" s="23">
        <v>0</v>
      </c>
      <c r="BF171" s="23">
        <v>0</v>
      </c>
      <c r="BG171" s="23">
        <v>0</v>
      </c>
      <c r="BH171" s="23">
        <v>0</v>
      </c>
      <c r="BI171" s="23">
        <v>0</v>
      </c>
      <c r="BJ171" s="23">
        <v>0</v>
      </c>
      <c r="BK171" t="s">
        <v>1033</v>
      </c>
    </row>
    <row r="172" spans="1:63">
      <c r="A172" s="23">
        <v>488</v>
      </c>
      <c r="B172" t="s">
        <v>643</v>
      </c>
      <c r="C172" t="s">
        <v>644</v>
      </c>
      <c r="D172" s="48">
        <v>40179</v>
      </c>
      <c r="E172" t="s">
        <v>108</v>
      </c>
      <c r="F172" t="s">
        <v>645</v>
      </c>
      <c r="G172" t="s">
        <v>189</v>
      </c>
      <c r="H172" s="45">
        <v>64500</v>
      </c>
      <c r="L172" s="45">
        <v>500</v>
      </c>
      <c r="M172" s="45" t="s">
        <v>647</v>
      </c>
      <c r="N172" t="s">
        <v>20</v>
      </c>
      <c r="O172" t="s">
        <v>219</v>
      </c>
      <c r="P172" t="s">
        <v>776</v>
      </c>
      <c r="Q172" t="s">
        <v>646</v>
      </c>
      <c r="R172" t="s">
        <v>4</v>
      </c>
      <c r="S172" s="23">
        <v>1</v>
      </c>
      <c r="T172" s="23">
        <v>0</v>
      </c>
      <c r="U172" s="23">
        <v>0</v>
      </c>
      <c r="V172" s="23">
        <v>0</v>
      </c>
      <c r="W172" s="23">
        <v>0</v>
      </c>
      <c r="X172" s="23">
        <v>0</v>
      </c>
      <c r="Y172" s="23">
        <v>0</v>
      </c>
      <c r="Z172" s="23">
        <v>0</v>
      </c>
      <c r="AA172" s="23">
        <v>0</v>
      </c>
      <c r="AB172" s="23">
        <v>0</v>
      </c>
      <c r="AC172" s="23">
        <v>0</v>
      </c>
      <c r="AD172" s="23">
        <v>0</v>
      </c>
      <c r="AE172" s="23">
        <v>0</v>
      </c>
      <c r="AF172" s="23">
        <v>0</v>
      </c>
      <c r="AG172" s="23">
        <v>1</v>
      </c>
      <c r="AH172" s="50">
        <v>1</v>
      </c>
      <c r="AI172" s="23">
        <v>0</v>
      </c>
      <c r="AJ172" s="23">
        <v>0</v>
      </c>
      <c r="AK172" s="23">
        <v>0</v>
      </c>
      <c r="AL172" s="23">
        <v>0</v>
      </c>
      <c r="AM172" s="23">
        <v>0</v>
      </c>
      <c r="AN172" s="23">
        <v>0</v>
      </c>
      <c r="AO172" s="23" t="s">
        <v>908</v>
      </c>
      <c r="AP172" s="23">
        <v>0</v>
      </c>
      <c r="AQ172" s="23">
        <v>0</v>
      </c>
      <c r="AR172" s="23">
        <v>0</v>
      </c>
      <c r="AS172" s="23">
        <v>0</v>
      </c>
      <c r="AT172" s="23">
        <v>0</v>
      </c>
      <c r="AU172" s="23">
        <v>0</v>
      </c>
      <c r="AV172" s="23">
        <v>0</v>
      </c>
      <c r="AW172" s="23">
        <v>0</v>
      </c>
      <c r="AX172" s="23">
        <v>0</v>
      </c>
      <c r="AY172" s="23">
        <v>0</v>
      </c>
      <c r="AZ172" s="23">
        <v>0</v>
      </c>
      <c r="BA172" s="23">
        <v>0</v>
      </c>
      <c r="BB172" s="23">
        <v>0</v>
      </c>
      <c r="BC172" s="23">
        <v>0</v>
      </c>
      <c r="BD172" s="23">
        <v>0</v>
      </c>
      <c r="BE172" s="23">
        <v>0</v>
      </c>
      <c r="BF172" s="23">
        <v>0</v>
      </c>
      <c r="BG172" s="23">
        <v>0</v>
      </c>
      <c r="BH172" s="23">
        <v>0</v>
      </c>
      <c r="BI172" s="23">
        <v>0</v>
      </c>
      <c r="BJ172" s="23">
        <v>0</v>
      </c>
      <c r="BK172" t="s">
        <v>648</v>
      </c>
    </row>
    <row r="173" spans="1:63">
      <c r="A173" s="23">
        <v>2256</v>
      </c>
      <c r="B173" t="s">
        <v>247</v>
      </c>
      <c r="C173" t="s">
        <v>248</v>
      </c>
      <c r="D173" s="48">
        <v>40725</v>
      </c>
      <c r="E173" t="s">
        <v>108</v>
      </c>
      <c r="F173" t="s">
        <v>416</v>
      </c>
      <c r="G173" t="s">
        <v>189</v>
      </c>
      <c r="H173" s="45">
        <v>70600</v>
      </c>
      <c r="L173" s="45">
        <v>600</v>
      </c>
      <c r="M173" s="45">
        <v>2</v>
      </c>
      <c r="N173" t="s">
        <v>20</v>
      </c>
      <c r="O173" t="s">
        <v>219</v>
      </c>
      <c r="P173" t="s">
        <v>431</v>
      </c>
      <c r="Q173" t="s">
        <v>724</v>
      </c>
      <c r="R173" t="s">
        <v>4</v>
      </c>
      <c r="S173" s="23">
        <v>0</v>
      </c>
      <c r="T173" s="23">
        <v>1</v>
      </c>
      <c r="U173" s="23">
        <v>0</v>
      </c>
      <c r="V173" s="23">
        <v>0</v>
      </c>
      <c r="W173" s="23">
        <v>0</v>
      </c>
      <c r="X173" s="23">
        <v>1</v>
      </c>
      <c r="Y173" s="23">
        <v>0</v>
      </c>
      <c r="Z173" s="23">
        <v>0</v>
      </c>
      <c r="AA173" s="23">
        <v>1</v>
      </c>
      <c r="AB173" s="23">
        <v>0</v>
      </c>
      <c r="AC173" s="23">
        <v>0</v>
      </c>
      <c r="AD173" s="23">
        <v>0</v>
      </c>
      <c r="AE173" s="23">
        <v>0</v>
      </c>
      <c r="AF173" s="23">
        <v>0</v>
      </c>
      <c r="AG173" s="23">
        <v>0</v>
      </c>
      <c r="AH173" s="23">
        <v>1</v>
      </c>
      <c r="AI173" s="23">
        <v>0</v>
      </c>
      <c r="AJ173" s="23">
        <v>0</v>
      </c>
      <c r="AK173" s="23">
        <v>0</v>
      </c>
      <c r="AL173" s="23" t="s">
        <v>908</v>
      </c>
      <c r="AM173" s="23" t="s">
        <v>908</v>
      </c>
      <c r="AN173" s="23">
        <v>0</v>
      </c>
      <c r="AO173" s="23" t="s">
        <v>908</v>
      </c>
      <c r="AP173" s="23">
        <v>0</v>
      </c>
      <c r="AQ173" s="23">
        <v>0</v>
      </c>
      <c r="AR173" s="23">
        <v>0</v>
      </c>
      <c r="AS173" s="23">
        <v>0</v>
      </c>
      <c r="AT173" s="23">
        <v>0</v>
      </c>
      <c r="AU173" s="23">
        <v>0</v>
      </c>
      <c r="AV173" s="23">
        <v>0</v>
      </c>
      <c r="AW173" s="23">
        <v>0</v>
      </c>
      <c r="AX173" s="23">
        <v>0</v>
      </c>
      <c r="AY173" s="23">
        <v>0</v>
      </c>
      <c r="AZ173" s="23">
        <v>0</v>
      </c>
      <c r="BA173" s="23">
        <v>0</v>
      </c>
      <c r="BB173" s="23">
        <v>0</v>
      </c>
      <c r="BC173" s="23">
        <v>0</v>
      </c>
      <c r="BD173" s="23">
        <v>0</v>
      </c>
      <c r="BE173" s="23">
        <v>0</v>
      </c>
      <c r="BF173" s="23">
        <v>0</v>
      </c>
      <c r="BG173" s="23">
        <v>0</v>
      </c>
      <c r="BH173" s="23">
        <v>0</v>
      </c>
      <c r="BI173" s="23">
        <v>0</v>
      </c>
      <c r="BJ173" s="23">
        <v>0</v>
      </c>
      <c r="BK173" t="s">
        <v>901</v>
      </c>
    </row>
    <row r="174" spans="1:63">
      <c r="A174" s="23">
        <v>3930</v>
      </c>
      <c r="B174" t="s">
        <v>705</v>
      </c>
      <c r="C174" t="s">
        <v>248</v>
      </c>
      <c r="D174" s="48">
        <v>40864</v>
      </c>
      <c r="E174" t="s">
        <v>108</v>
      </c>
      <c r="F174" t="s">
        <v>706</v>
      </c>
      <c r="G174" t="s">
        <v>189</v>
      </c>
      <c r="H174" s="45">
        <v>70600</v>
      </c>
      <c r="L174" s="45">
        <v>600</v>
      </c>
      <c r="M174" s="45">
        <v>1</v>
      </c>
      <c r="N174" t="s">
        <v>20</v>
      </c>
      <c r="O174" t="s">
        <v>219</v>
      </c>
      <c r="P174" t="s">
        <v>431</v>
      </c>
      <c r="Q174" t="s">
        <v>720</v>
      </c>
      <c r="R174" t="s">
        <v>4</v>
      </c>
      <c r="S174" s="23">
        <v>0</v>
      </c>
      <c r="T174" s="23">
        <v>1</v>
      </c>
      <c r="U174" s="23">
        <v>0</v>
      </c>
      <c r="V174" s="23">
        <v>0</v>
      </c>
      <c r="W174" s="23">
        <v>0</v>
      </c>
      <c r="X174" s="23">
        <v>0</v>
      </c>
      <c r="Y174" s="23">
        <v>0</v>
      </c>
      <c r="Z174" s="23">
        <v>0</v>
      </c>
      <c r="AA174" s="23">
        <v>1</v>
      </c>
      <c r="AB174" s="23">
        <v>0</v>
      </c>
      <c r="AC174" s="23">
        <v>0</v>
      </c>
      <c r="AD174" s="23">
        <v>0</v>
      </c>
      <c r="AE174" s="23">
        <v>0</v>
      </c>
      <c r="AF174" s="23">
        <v>0</v>
      </c>
      <c r="AG174" s="23">
        <v>0</v>
      </c>
      <c r="AH174" s="23">
        <v>1</v>
      </c>
      <c r="AI174" s="23">
        <v>0</v>
      </c>
      <c r="AJ174" s="23">
        <v>0</v>
      </c>
      <c r="AK174" s="23">
        <v>0</v>
      </c>
      <c r="AL174" s="23" t="s">
        <v>908</v>
      </c>
      <c r="AM174" s="23" t="s">
        <v>908</v>
      </c>
      <c r="AN174" s="23">
        <v>0</v>
      </c>
      <c r="AO174" s="23">
        <v>0</v>
      </c>
      <c r="AP174" s="23" t="s">
        <v>908</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t="s">
        <v>719</v>
      </c>
    </row>
    <row r="175" spans="1:63">
      <c r="A175" s="23">
        <v>4152</v>
      </c>
      <c r="B175" t="s">
        <v>1015</v>
      </c>
      <c r="C175" t="s">
        <v>711</v>
      </c>
      <c r="D175" s="48">
        <v>27048</v>
      </c>
      <c r="E175" t="s">
        <v>712</v>
      </c>
      <c r="F175" t="s">
        <v>1020</v>
      </c>
      <c r="G175" t="s">
        <v>189</v>
      </c>
      <c r="H175" s="45">
        <v>71400</v>
      </c>
      <c r="I175">
        <v>50000</v>
      </c>
      <c r="J175">
        <v>90000</v>
      </c>
      <c r="L175" s="45" t="s">
        <v>1014</v>
      </c>
      <c r="M175" s="45">
        <v>12</v>
      </c>
      <c r="N175" t="s">
        <v>20</v>
      </c>
      <c r="O175" t="s">
        <v>39</v>
      </c>
      <c r="P175" t="s">
        <v>449</v>
      </c>
      <c r="Q175" t="s">
        <v>1016</v>
      </c>
      <c r="R175" t="s">
        <v>4</v>
      </c>
      <c r="S175" s="23">
        <v>1</v>
      </c>
      <c r="T175" s="23">
        <v>0</v>
      </c>
      <c r="U175" s="23">
        <v>0</v>
      </c>
      <c r="V175" s="23">
        <v>0</v>
      </c>
      <c r="W175" s="23">
        <v>0</v>
      </c>
      <c r="X175" s="23">
        <v>0</v>
      </c>
      <c r="Y175" s="23">
        <v>0</v>
      </c>
      <c r="Z175" s="23">
        <v>0</v>
      </c>
      <c r="AA175" s="23">
        <v>0</v>
      </c>
      <c r="AB175" s="23">
        <v>0</v>
      </c>
      <c r="AC175" s="23">
        <v>0</v>
      </c>
      <c r="AD175" s="23">
        <v>0</v>
      </c>
      <c r="AE175" s="23">
        <v>0</v>
      </c>
      <c r="AF175" s="23">
        <v>0</v>
      </c>
      <c r="AG175" s="23">
        <v>1</v>
      </c>
      <c r="AH175" s="23">
        <v>0</v>
      </c>
      <c r="AI175" s="23">
        <v>0</v>
      </c>
      <c r="AJ175" s="23">
        <v>0</v>
      </c>
      <c r="AK175" s="23">
        <v>0</v>
      </c>
      <c r="AL175" s="23">
        <v>0</v>
      </c>
      <c r="AM175" s="23" t="s">
        <v>909</v>
      </c>
      <c r="AN175" s="23">
        <v>0</v>
      </c>
      <c r="AO175" s="23">
        <v>0</v>
      </c>
      <c r="AP175" s="23">
        <v>0</v>
      </c>
      <c r="AQ175" s="23">
        <v>0</v>
      </c>
      <c r="AR175" s="23">
        <v>0</v>
      </c>
      <c r="AS175" s="23">
        <v>0</v>
      </c>
      <c r="AT175" s="23">
        <v>0</v>
      </c>
      <c r="AU175" s="23">
        <v>0</v>
      </c>
      <c r="AV175" s="23">
        <v>0</v>
      </c>
      <c r="AW175" s="23" t="s">
        <v>908</v>
      </c>
      <c r="AX175" s="23">
        <v>0</v>
      </c>
      <c r="AY175" s="23">
        <v>0</v>
      </c>
      <c r="AZ175" s="23">
        <v>0</v>
      </c>
      <c r="BA175" s="23">
        <v>0</v>
      </c>
      <c r="BB175" s="23">
        <v>0</v>
      </c>
      <c r="BC175" s="23">
        <v>0</v>
      </c>
      <c r="BD175" s="23">
        <v>0</v>
      </c>
      <c r="BE175" s="23">
        <v>0</v>
      </c>
      <c r="BF175" s="23">
        <v>0</v>
      </c>
      <c r="BG175" s="23">
        <v>0</v>
      </c>
      <c r="BH175" s="23">
        <v>0</v>
      </c>
      <c r="BI175" s="23">
        <v>0</v>
      </c>
      <c r="BJ175" s="23">
        <v>0</v>
      </c>
      <c r="BK175" t="s">
        <v>1136</v>
      </c>
    </row>
    <row r="176" spans="1:63">
      <c r="A176" s="23">
        <v>3956</v>
      </c>
      <c r="B176" t="s">
        <v>834</v>
      </c>
      <c r="C176" t="s">
        <v>165</v>
      </c>
      <c r="D176" s="48">
        <v>41865</v>
      </c>
      <c r="E176" t="s">
        <v>166</v>
      </c>
      <c r="F176" t="s">
        <v>835</v>
      </c>
      <c r="G176" t="s">
        <v>189</v>
      </c>
      <c r="H176" s="45">
        <v>74000</v>
      </c>
      <c r="I176">
        <v>53570</v>
      </c>
      <c r="J176">
        <v>78830</v>
      </c>
      <c r="K176" s="45" t="s">
        <v>876</v>
      </c>
      <c r="L176" s="45">
        <v>30</v>
      </c>
      <c r="M176" s="45">
        <v>26</v>
      </c>
      <c r="N176" t="s">
        <v>20</v>
      </c>
      <c r="O176" t="s">
        <v>39</v>
      </c>
      <c r="P176" t="s">
        <v>823</v>
      </c>
      <c r="Q176" t="s">
        <v>534</v>
      </c>
      <c r="R176" t="s">
        <v>4</v>
      </c>
      <c r="S176" s="23">
        <v>1</v>
      </c>
      <c r="T176" s="23">
        <v>0</v>
      </c>
      <c r="U176" s="23">
        <v>0</v>
      </c>
      <c r="V176" s="23">
        <v>0</v>
      </c>
      <c r="W176" s="23">
        <v>0</v>
      </c>
      <c r="X176" s="23">
        <v>0</v>
      </c>
      <c r="Y176" s="23">
        <v>0</v>
      </c>
      <c r="Z176" s="23">
        <v>0</v>
      </c>
      <c r="AA176" s="23">
        <v>0</v>
      </c>
      <c r="AB176" s="23">
        <v>0</v>
      </c>
      <c r="AC176" s="23">
        <v>0</v>
      </c>
      <c r="AD176" s="23">
        <v>0</v>
      </c>
      <c r="AE176" s="23">
        <v>0</v>
      </c>
      <c r="AF176" s="23">
        <v>0</v>
      </c>
      <c r="AG176" s="23">
        <v>1</v>
      </c>
      <c r="AH176" s="23">
        <v>1</v>
      </c>
      <c r="AI176" s="23">
        <v>0</v>
      </c>
      <c r="AJ176" s="23">
        <v>0</v>
      </c>
      <c r="AK176" s="23">
        <v>0</v>
      </c>
      <c r="AL176" s="23">
        <v>0</v>
      </c>
      <c r="AM176" s="23">
        <v>0</v>
      </c>
      <c r="AN176" s="23">
        <v>0</v>
      </c>
      <c r="AO176" s="23">
        <v>0</v>
      </c>
      <c r="AP176" s="23" t="s">
        <v>908</v>
      </c>
      <c r="AQ176" s="23">
        <v>0</v>
      </c>
      <c r="AR176" s="23">
        <v>0</v>
      </c>
      <c r="AS176" s="23">
        <v>0</v>
      </c>
      <c r="AT176" s="23">
        <v>0</v>
      </c>
      <c r="AU176" s="23">
        <v>0</v>
      </c>
      <c r="AV176" s="23">
        <v>0</v>
      </c>
      <c r="AW176" s="23">
        <v>0</v>
      </c>
      <c r="AX176" s="23">
        <v>0</v>
      </c>
      <c r="AY176" s="23">
        <v>0</v>
      </c>
      <c r="AZ176" s="23">
        <v>0</v>
      </c>
      <c r="BA176" s="23">
        <v>0</v>
      </c>
      <c r="BB176" s="23">
        <v>0</v>
      </c>
      <c r="BC176" s="23">
        <v>0</v>
      </c>
      <c r="BD176" s="23">
        <v>0</v>
      </c>
      <c r="BE176" s="23">
        <v>0</v>
      </c>
      <c r="BF176" s="23">
        <v>0</v>
      </c>
      <c r="BG176" s="23">
        <v>0</v>
      </c>
      <c r="BH176" s="23">
        <v>0</v>
      </c>
      <c r="BI176" s="23">
        <v>0</v>
      </c>
      <c r="BJ176" s="23">
        <v>0</v>
      </c>
      <c r="BK176" t="s">
        <v>840</v>
      </c>
    </row>
    <row r="177" spans="1:63">
      <c r="A177" s="23">
        <v>1884</v>
      </c>
      <c r="B177" t="s">
        <v>156</v>
      </c>
      <c r="C177" t="s">
        <v>157</v>
      </c>
      <c r="D177" s="48">
        <v>39104</v>
      </c>
      <c r="E177" t="s">
        <v>19</v>
      </c>
      <c r="F177" t="s">
        <v>468</v>
      </c>
      <c r="H177" s="45">
        <v>77000</v>
      </c>
      <c r="L177" s="45">
        <v>30</v>
      </c>
      <c r="M177" s="45">
        <v>0.25</v>
      </c>
      <c r="N177" t="s">
        <v>31</v>
      </c>
      <c r="O177" t="s">
        <v>21</v>
      </c>
      <c r="P177" t="s">
        <v>344</v>
      </c>
      <c r="Q177" t="s">
        <v>375</v>
      </c>
      <c r="R177" t="s">
        <v>63</v>
      </c>
      <c r="S177" s="23">
        <v>0</v>
      </c>
      <c r="T177" s="23">
        <v>0</v>
      </c>
      <c r="U177" s="23">
        <v>0</v>
      </c>
      <c r="V177" s="23">
        <v>1</v>
      </c>
      <c r="W177" s="23">
        <v>0</v>
      </c>
      <c r="X177" s="23">
        <v>0</v>
      </c>
      <c r="Y177" s="23">
        <v>0</v>
      </c>
      <c r="Z177" s="23">
        <v>0</v>
      </c>
      <c r="AA177" s="23">
        <v>0</v>
      </c>
      <c r="AB177" s="23">
        <v>0</v>
      </c>
      <c r="AC177" s="23">
        <v>0</v>
      </c>
      <c r="AD177" s="23">
        <v>0</v>
      </c>
      <c r="AE177" s="23">
        <v>0</v>
      </c>
      <c r="AF177" s="23">
        <v>0</v>
      </c>
      <c r="AG177" s="23">
        <v>1</v>
      </c>
      <c r="AH177" s="23">
        <v>1</v>
      </c>
      <c r="AI177" s="23">
        <v>0</v>
      </c>
      <c r="AJ177" s="23">
        <v>0</v>
      </c>
      <c r="AK177" s="23">
        <v>0</v>
      </c>
      <c r="AL177" s="23">
        <v>0</v>
      </c>
      <c r="AM177" s="23">
        <v>0</v>
      </c>
      <c r="AN177" s="23">
        <v>0</v>
      </c>
      <c r="AO177" s="23">
        <v>0</v>
      </c>
      <c r="AP177" s="23">
        <v>0</v>
      </c>
      <c r="AQ177" s="23">
        <v>0</v>
      </c>
      <c r="AR177" s="23">
        <v>0</v>
      </c>
      <c r="AS177" s="23">
        <v>0</v>
      </c>
      <c r="AT177" s="23">
        <v>0</v>
      </c>
      <c r="AU177" s="23">
        <v>0</v>
      </c>
      <c r="AV177" s="23">
        <v>0</v>
      </c>
      <c r="AW177" s="23">
        <v>0</v>
      </c>
      <c r="AX177" s="23">
        <v>0</v>
      </c>
      <c r="AY177" s="23">
        <v>0</v>
      </c>
      <c r="AZ177" s="23">
        <v>0</v>
      </c>
      <c r="BA177" s="23">
        <v>0</v>
      </c>
      <c r="BB177" s="23" t="s">
        <v>923</v>
      </c>
      <c r="BC177" s="23">
        <v>0</v>
      </c>
      <c r="BD177" s="23" t="s">
        <v>909</v>
      </c>
      <c r="BE177" s="23">
        <v>0</v>
      </c>
      <c r="BF177" s="23">
        <v>0</v>
      </c>
      <c r="BG177" s="23">
        <v>0</v>
      </c>
      <c r="BH177" s="23">
        <v>0</v>
      </c>
      <c r="BI177" s="23">
        <v>0</v>
      </c>
      <c r="BJ177" s="23">
        <v>0</v>
      </c>
      <c r="BK177" t="s">
        <v>1059</v>
      </c>
    </row>
    <row r="178" spans="1:63">
      <c r="A178" s="23">
        <v>3969</v>
      </c>
      <c r="B178" t="s">
        <v>821</v>
      </c>
      <c r="C178" t="s">
        <v>822</v>
      </c>
      <c r="D178" s="48">
        <v>35065</v>
      </c>
      <c r="E178" t="s">
        <v>57</v>
      </c>
      <c r="F178" t="s">
        <v>387</v>
      </c>
      <c r="G178" t="s">
        <v>189</v>
      </c>
      <c r="H178" s="45">
        <v>78200</v>
      </c>
      <c r="I178">
        <v>53000</v>
      </c>
      <c r="J178">
        <v>78200</v>
      </c>
      <c r="K178" s="45" t="s">
        <v>827</v>
      </c>
      <c r="L178" s="45" t="s">
        <v>882</v>
      </c>
      <c r="M178" s="45" t="s">
        <v>825</v>
      </c>
      <c r="N178" t="s">
        <v>20</v>
      </c>
      <c r="O178" t="s">
        <v>26</v>
      </c>
      <c r="P178" t="s">
        <v>823</v>
      </c>
      <c r="Q178" t="s">
        <v>824</v>
      </c>
      <c r="R178" t="s">
        <v>4</v>
      </c>
      <c r="S178" s="23">
        <v>1</v>
      </c>
      <c r="T178" s="23">
        <v>0</v>
      </c>
      <c r="U178" s="23">
        <v>0</v>
      </c>
      <c r="V178" s="23">
        <v>0</v>
      </c>
      <c r="W178" s="23">
        <v>0</v>
      </c>
      <c r="X178" s="23">
        <v>0</v>
      </c>
      <c r="Y178" s="23">
        <v>0</v>
      </c>
      <c r="Z178" s="23">
        <v>0</v>
      </c>
      <c r="AA178" s="23">
        <v>0</v>
      </c>
      <c r="AB178" s="23">
        <v>1</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t="s">
        <v>826</v>
      </c>
    </row>
    <row r="179" spans="1:63">
      <c r="A179" s="23">
        <v>1562</v>
      </c>
      <c r="B179" t="s">
        <v>101</v>
      </c>
      <c r="C179" t="s">
        <v>102</v>
      </c>
      <c r="D179" s="48">
        <v>37165</v>
      </c>
      <c r="E179" t="s">
        <v>66</v>
      </c>
      <c r="F179" t="s">
        <v>409</v>
      </c>
      <c r="G179" t="s">
        <v>189</v>
      </c>
      <c r="H179" s="45">
        <v>94000</v>
      </c>
      <c r="L179" s="45">
        <v>10000000</v>
      </c>
      <c r="M179" s="45">
        <v>3.0000000000000001E-3</v>
      </c>
      <c r="N179" t="s">
        <v>20</v>
      </c>
      <c r="O179" t="s">
        <v>26</v>
      </c>
      <c r="P179" t="s">
        <v>345</v>
      </c>
      <c r="Q179" t="s">
        <v>410</v>
      </c>
      <c r="R179" t="s">
        <v>63</v>
      </c>
      <c r="S179" s="23">
        <v>0</v>
      </c>
      <c r="T179" s="23">
        <v>1</v>
      </c>
      <c r="U179" s="23">
        <v>0</v>
      </c>
      <c r="V179" s="23">
        <v>0</v>
      </c>
      <c r="W179" s="23">
        <v>0</v>
      </c>
      <c r="X179" s="23">
        <v>0</v>
      </c>
      <c r="Y179" s="23">
        <v>0</v>
      </c>
      <c r="Z179" s="23">
        <v>1</v>
      </c>
      <c r="AA179" s="23">
        <v>1</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t="s">
        <v>909</v>
      </c>
      <c r="AX179" s="23">
        <v>0</v>
      </c>
      <c r="AY179" s="23">
        <v>0</v>
      </c>
      <c r="AZ179" s="23">
        <v>0</v>
      </c>
      <c r="BA179" s="23">
        <v>0</v>
      </c>
      <c r="BB179" s="23">
        <v>0</v>
      </c>
      <c r="BC179" s="23">
        <v>0</v>
      </c>
      <c r="BD179" s="23">
        <v>0</v>
      </c>
      <c r="BE179" s="23">
        <v>0</v>
      </c>
      <c r="BF179" s="23">
        <v>0</v>
      </c>
      <c r="BG179" s="23">
        <v>0</v>
      </c>
      <c r="BH179" s="23">
        <v>0</v>
      </c>
      <c r="BI179" s="23">
        <v>0</v>
      </c>
      <c r="BJ179" s="23">
        <v>0</v>
      </c>
      <c r="BK179" t="s">
        <v>411</v>
      </c>
    </row>
    <row r="180" spans="1:63">
      <c r="A180" s="23">
        <v>1946</v>
      </c>
      <c r="B180" t="s">
        <v>158</v>
      </c>
      <c r="C180" t="s">
        <v>159</v>
      </c>
      <c r="D180" s="48">
        <v>36586</v>
      </c>
      <c r="E180" t="s">
        <v>66</v>
      </c>
      <c r="F180" t="s">
        <v>429</v>
      </c>
      <c r="G180" t="s">
        <v>189</v>
      </c>
      <c r="H180" s="45">
        <v>94000</v>
      </c>
      <c r="L180" s="45" t="s">
        <v>470</v>
      </c>
      <c r="M180" s="45">
        <v>8.3333333333329999E-4</v>
      </c>
      <c r="N180" t="s">
        <v>70</v>
      </c>
      <c r="O180" t="s">
        <v>21</v>
      </c>
      <c r="P180" t="s">
        <v>344</v>
      </c>
      <c r="Q180" t="s">
        <v>410</v>
      </c>
      <c r="R180" t="s">
        <v>4</v>
      </c>
      <c r="S180" s="23">
        <v>0</v>
      </c>
      <c r="T180" s="23">
        <v>0</v>
      </c>
      <c r="U180" s="23">
        <v>0</v>
      </c>
      <c r="V180" s="23">
        <v>1</v>
      </c>
      <c r="W180" s="23">
        <v>0</v>
      </c>
      <c r="X180" s="23">
        <v>0</v>
      </c>
      <c r="Y180" s="23">
        <v>0</v>
      </c>
      <c r="Z180" s="23">
        <v>1</v>
      </c>
      <c r="AA180" s="23">
        <v>0</v>
      </c>
      <c r="AB180" s="23">
        <v>0</v>
      </c>
      <c r="AC180" s="23">
        <v>0</v>
      </c>
      <c r="AD180" s="23">
        <v>0</v>
      </c>
      <c r="AE180" s="23">
        <v>0</v>
      </c>
      <c r="AF180" s="23">
        <v>0</v>
      </c>
      <c r="AG180" s="23">
        <v>1</v>
      </c>
      <c r="AH180" s="23">
        <v>0</v>
      </c>
      <c r="AI180" s="23">
        <v>0</v>
      </c>
      <c r="AJ180" s="23">
        <v>0</v>
      </c>
      <c r="AK180" s="23">
        <v>0</v>
      </c>
      <c r="AL180" s="23">
        <v>0</v>
      </c>
      <c r="AM180" s="23">
        <v>0</v>
      </c>
      <c r="AN180" s="23">
        <v>0</v>
      </c>
      <c r="AO180" s="23">
        <v>0</v>
      </c>
      <c r="AP180" s="23">
        <v>0</v>
      </c>
      <c r="AQ180" s="23">
        <v>0</v>
      </c>
      <c r="AR180" s="23">
        <v>0</v>
      </c>
      <c r="AS180" s="23">
        <v>0</v>
      </c>
      <c r="AT180" s="23">
        <v>0</v>
      </c>
      <c r="AU180" s="23">
        <v>0</v>
      </c>
      <c r="AV180" s="23">
        <v>0</v>
      </c>
      <c r="AW180" s="23">
        <v>0</v>
      </c>
      <c r="AX180" s="23">
        <v>0</v>
      </c>
      <c r="AY180" s="23">
        <v>0</v>
      </c>
      <c r="AZ180" s="23">
        <v>0</v>
      </c>
      <c r="BA180" s="23">
        <v>0</v>
      </c>
      <c r="BB180" s="23">
        <v>0</v>
      </c>
      <c r="BC180" s="23">
        <v>0</v>
      </c>
      <c r="BD180" s="23">
        <v>0</v>
      </c>
      <c r="BE180" s="23">
        <v>0</v>
      </c>
      <c r="BF180" s="23">
        <v>0</v>
      </c>
      <c r="BG180" s="23">
        <v>0</v>
      </c>
      <c r="BH180" s="23">
        <v>0</v>
      </c>
      <c r="BI180" s="23">
        <v>0</v>
      </c>
      <c r="BJ180" s="23">
        <v>0</v>
      </c>
      <c r="BK180" t="s">
        <v>469</v>
      </c>
    </row>
    <row r="181" spans="1:63">
      <c r="A181" s="23">
        <v>2207</v>
      </c>
      <c r="B181" t="s">
        <v>227</v>
      </c>
      <c r="C181" t="s">
        <v>228</v>
      </c>
      <c r="D181" s="48">
        <v>41200</v>
      </c>
      <c r="E181" t="s">
        <v>66</v>
      </c>
      <c r="F181" t="s">
        <v>387</v>
      </c>
      <c r="G181" t="s">
        <v>189</v>
      </c>
      <c r="H181" s="45">
        <v>94000</v>
      </c>
      <c r="L181" s="45">
        <v>310000</v>
      </c>
      <c r="M181" s="45">
        <v>8.3333333333333003E-3</v>
      </c>
      <c r="N181" t="s">
        <v>70</v>
      </c>
      <c r="O181" t="s">
        <v>39</v>
      </c>
      <c r="P181" t="s">
        <v>593</v>
      </c>
      <c r="Q181" t="s">
        <v>594</v>
      </c>
      <c r="R181" t="s">
        <v>4</v>
      </c>
      <c r="S181" s="23">
        <v>1</v>
      </c>
      <c r="T181" s="23">
        <v>0</v>
      </c>
      <c r="U181" s="23">
        <v>0</v>
      </c>
      <c r="V181" s="23">
        <v>0</v>
      </c>
      <c r="W181" s="23">
        <v>0</v>
      </c>
      <c r="X181" s="23">
        <v>0</v>
      </c>
      <c r="Y181" s="23">
        <v>0</v>
      </c>
      <c r="Z181" s="23">
        <v>1</v>
      </c>
      <c r="AA181" s="23">
        <v>1</v>
      </c>
      <c r="AB181" s="23">
        <v>0</v>
      </c>
      <c r="AC181" s="23">
        <v>0</v>
      </c>
      <c r="AD181" s="23">
        <v>0</v>
      </c>
      <c r="AE181" s="23">
        <v>0</v>
      </c>
      <c r="AF181" s="23">
        <v>0</v>
      </c>
      <c r="AG181" s="23">
        <v>0</v>
      </c>
      <c r="AH181" s="23">
        <v>0</v>
      </c>
      <c r="AI181" s="23">
        <v>0</v>
      </c>
      <c r="AJ181" s="23" t="s">
        <v>908</v>
      </c>
      <c r="AK181" s="23">
        <v>0</v>
      </c>
      <c r="AL181" s="23">
        <v>0</v>
      </c>
      <c r="AM181" s="23">
        <v>0</v>
      </c>
      <c r="AN181" s="23">
        <v>0</v>
      </c>
      <c r="AO181" s="23">
        <v>0</v>
      </c>
      <c r="AP181" s="23">
        <v>0</v>
      </c>
      <c r="AQ181" s="23">
        <v>0</v>
      </c>
      <c r="AR181" s="23">
        <v>0</v>
      </c>
      <c r="AS181" s="23">
        <v>0</v>
      </c>
      <c r="AT181" s="23">
        <v>0</v>
      </c>
      <c r="AU181" s="23">
        <v>0</v>
      </c>
      <c r="AV181" s="23">
        <v>0</v>
      </c>
      <c r="AW181" s="23">
        <v>0</v>
      </c>
      <c r="AX181" s="23">
        <v>0</v>
      </c>
      <c r="AY181" s="23">
        <v>0</v>
      </c>
      <c r="AZ181" s="23">
        <v>0</v>
      </c>
      <c r="BA181" s="23">
        <v>0</v>
      </c>
      <c r="BB181" s="23">
        <v>0</v>
      </c>
      <c r="BC181" s="23">
        <v>0</v>
      </c>
      <c r="BD181" s="23" t="s">
        <v>908</v>
      </c>
      <c r="BE181" s="23">
        <v>0</v>
      </c>
      <c r="BF181" s="23">
        <v>0</v>
      </c>
      <c r="BG181" s="23">
        <v>0</v>
      </c>
      <c r="BH181" s="23">
        <v>0</v>
      </c>
      <c r="BI181" s="23">
        <v>0</v>
      </c>
      <c r="BJ181" s="23">
        <v>0</v>
      </c>
      <c r="BK181" t="s">
        <v>595</v>
      </c>
    </row>
    <row r="182" spans="1:63">
      <c r="A182" s="23">
        <v>2242</v>
      </c>
      <c r="B182" t="s">
        <v>236</v>
      </c>
      <c r="C182" t="s">
        <v>237</v>
      </c>
      <c r="D182" s="48">
        <v>40969</v>
      </c>
      <c r="E182" t="s">
        <v>66</v>
      </c>
      <c r="F182" t="s">
        <v>606</v>
      </c>
      <c r="G182" t="s">
        <v>189</v>
      </c>
      <c r="H182" s="45">
        <v>94000</v>
      </c>
      <c r="L182" s="45" t="s">
        <v>830</v>
      </c>
      <c r="M182" s="45">
        <v>1</v>
      </c>
      <c r="N182" t="s">
        <v>238</v>
      </c>
      <c r="O182" t="s">
        <v>26</v>
      </c>
      <c r="P182" t="s">
        <v>567</v>
      </c>
      <c r="Q182" t="s">
        <v>605</v>
      </c>
      <c r="R182" t="s">
        <v>4</v>
      </c>
      <c r="S182" s="23">
        <v>1</v>
      </c>
      <c r="T182" s="23">
        <v>0</v>
      </c>
      <c r="U182" s="23">
        <v>0</v>
      </c>
      <c r="V182" s="23">
        <v>0</v>
      </c>
      <c r="W182" s="23">
        <v>0</v>
      </c>
      <c r="X182" s="23">
        <v>0</v>
      </c>
      <c r="Y182" s="23">
        <v>0</v>
      </c>
      <c r="Z182" s="23">
        <v>1</v>
      </c>
      <c r="AA182" s="23">
        <v>1</v>
      </c>
      <c r="AB182" s="23">
        <v>0</v>
      </c>
      <c r="AC182" s="23">
        <v>0</v>
      </c>
      <c r="AD182" s="23">
        <v>0</v>
      </c>
      <c r="AE182" s="23">
        <v>0</v>
      </c>
      <c r="AF182" s="23">
        <v>0</v>
      </c>
      <c r="AG182" s="23">
        <v>0</v>
      </c>
      <c r="AH182" s="23">
        <v>1</v>
      </c>
      <c r="AI182" s="23">
        <v>0</v>
      </c>
      <c r="AJ182" s="23">
        <v>0</v>
      </c>
      <c r="AK182" s="23">
        <v>0</v>
      </c>
      <c r="AL182" s="23">
        <v>0</v>
      </c>
      <c r="AM182" s="23">
        <v>0</v>
      </c>
      <c r="AN182" s="23">
        <v>0</v>
      </c>
      <c r="AO182" s="23" t="s">
        <v>908</v>
      </c>
      <c r="AP182" s="23">
        <v>0</v>
      </c>
      <c r="AQ182" s="23">
        <v>0</v>
      </c>
      <c r="AR182" s="23">
        <v>0</v>
      </c>
      <c r="AS182" s="23">
        <v>0</v>
      </c>
      <c r="AT182" s="23">
        <v>0</v>
      </c>
      <c r="AU182" s="23">
        <v>0</v>
      </c>
      <c r="AV182" s="23">
        <v>0</v>
      </c>
      <c r="AW182" s="23">
        <v>0</v>
      </c>
      <c r="AX182" s="23">
        <v>0</v>
      </c>
      <c r="AY182" s="23">
        <v>0</v>
      </c>
      <c r="AZ182" s="23" t="s">
        <v>908</v>
      </c>
      <c r="BA182" s="23" t="s">
        <v>908</v>
      </c>
      <c r="BB182" s="23">
        <v>0</v>
      </c>
      <c r="BC182" s="23">
        <v>0</v>
      </c>
      <c r="BD182" s="23">
        <v>0</v>
      </c>
      <c r="BE182" s="23">
        <v>0</v>
      </c>
      <c r="BF182" s="23" t="s">
        <v>908</v>
      </c>
      <c r="BG182" s="23">
        <v>0</v>
      </c>
      <c r="BH182" s="23">
        <v>0</v>
      </c>
      <c r="BI182" s="23">
        <v>0</v>
      </c>
      <c r="BJ182" s="23">
        <v>0</v>
      </c>
      <c r="BK182" t="s">
        <v>607</v>
      </c>
    </row>
    <row r="183" spans="1:63">
      <c r="A183" s="23">
        <v>2253</v>
      </c>
      <c r="B183" t="s">
        <v>243</v>
      </c>
      <c r="C183" t="s">
        <v>244</v>
      </c>
      <c r="D183" s="48">
        <v>40148</v>
      </c>
      <c r="E183" t="s">
        <v>66</v>
      </c>
      <c r="F183" t="s">
        <v>403</v>
      </c>
      <c r="G183" t="s">
        <v>189</v>
      </c>
      <c r="H183" s="45">
        <v>94000</v>
      </c>
      <c r="L183" s="45">
        <v>18600000</v>
      </c>
      <c r="M183" s="45">
        <v>1</v>
      </c>
      <c r="N183" t="s">
        <v>70</v>
      </c>
      <c r="O183" t="s">
        <v>26</v>
      </c>
      <c r="P183" t="s">
        <v>567</v>
      </c>
      <c r="Q183" t="s">
        <v>612</v>
      </c>
      <c r="R183" t="s">
        <v>4</v>
      </c>
      <c r="S183" s="23">
        <v>1</v>
      </c>
      <c r="T183" s="23">
        <v>0</v>
      </c>
      <c r="U183" s="23">
        <v>0</v>
      </c>
      <c r="V183" s="23">
        <v>0</v>
      </c>
      <c r="W183" s="23">
        <v>0</v>
      </c>
      <c r="X183" s="23">
        <v>0</v>
      </c>
      <c r="Y183" s="23">
        <v>0</v>
      </c>
      <c r="Z183" s="23">
        <v>1</v>
      </c>
      <c r="AA183" s="23">
        <v>1</v>
      </c>
      <c r="AB183" s="23">
        <v>0</v>
      </c>
      <c r="AC183" s="23">
        <v>0</v>
      </c>
      <c r="AD183" s="23">
        <v>0</v>
      </c>
      <c r="AE183" s="23">
        <v>1</v>
      </c>
      <c r="AF183" s="23">
        <v>0</v>
      </c>
      <c r="AG183" s="23">
        <v>0</v>
      </c>
      <c r="AH183" s="23">
        <v>0</v>
      </c>
      <c r="AI183" s="23">
        <v>0</v>
      </c>
      <c r="AJ183" s="23">
        <v>0</v>
      </c>
      <c r="AK183" s="23">
        <v>0</v>
      </c>
      <c r="AL183" s="23">
        <v>0</v>
      </c>
      <c r="AM183" s="23">
        <v>0</v>
      </c>
      <c r="AN183" s="23">
        <v>0</v>
      </c>
      <c r="AO183" s="23" t="s">
        <v>908</v>
      </c>
      <c r="AP183" s="23">
        <v>0</v>
      </c>
      <c r="AQ183" s="23">
        <v>0</v>
      </c>
      <c r="AR183" s="23">
        <v>0</v>
      </c>
      <c r="AS183" s="23">
        <v>0</v>
      </c>
      <c r="AT183" s="23">
        <v>0</v>
      </c>
      <c r="AU183" s="23">
        <v>0</v>
      </c>
      <c r="AV183" s="23">
        <v>0</v>
      </c>
      <c r="AW183" s="23">
        <v>0</v>
      </c>
      <c r="AX183" s="23">
        <v>0</v>
      </c>
      <c r="AY183" s="23">
        <v>0</v>
      </c>
      <c r="AZ183" s="23">
        <v>0</v>
      </c>
      <c r="BA183" s="23" t="s">
        <v>908</v>
      </c>
      <c r="BB183" s="23">
        <v>0</v>
      </c>
      <c r="BC183" s="23">
        <v>0</v>
      </c>
      <c r="BD183" s="23">
        <v>0</v>
      </c>
      <c r="BE183" s="23">
        <v>0</v>
      </c>
      <c r="BF183" s="23">
        <v>0</v>
      </c>
      <c r="BG183" s="23">
        <v>0</v>
      </c>
      <c r="BH183" s="23">
        <v>0</v>
      </c>
      <c r="BI183" s="23">
        <v>0</v>
      </c>
      <c r="BJ183" s="23">
        <v>0</v>
      </c>
      <c r="BK183" t="s">
        <v>613</v>
      </c>
    </row>
    <row r="184" spans="1:63">
      <c r="A184" s="23">
        <v>3736</v>
      </c>
      <c r="B184" t="s">
        <v>313</v>
      </c>
      <c r="C184" t="s">
        <v>33</v>
      </c>
      <c r="D184" s="48">
        <v>43922</v>
      </c>
      <c r="E184" t="s">
        <v>34</v>
      </c>
      <c r="F184" t="s">
        <v>403</v>
      </c>
      <c r="G184" t="s">
        <v>189</v>
      </c>
      <c r="H184" s="45">
        <v>94000</v>
      </c>
      <c r="L184" s="45">
        <v>100000</v>
      </c>
      <c r="M184" s="45">
        <v>192.86</v>
      </c>
      <c r="N184" t="s">
        <v>20</v>
      </c>
      <c r="O184" t="s">
        <v>39</v>
      </c>
      <c r="P184" t="s">
        <v>353</v>
      </c>
      <c r="Q184" t="s">
        <v>375</v>
      </c>
      <c r="R184" t="s">
        <v>63</v>
      </c>
      <c r="S184" s="23">
        <v>0</v>
      </c>
      <c r="T184" s="23">
        <v>1</v>
      </c>
      <c r="U184" s="23">
        <v>0</v>
      </c>
      <c r="V184" s="23">
        <v>0</v>
      </c>
      <c r="W184" s="23">
        <v>0</v>
      </c>
      <c r="X184" s="23">
        <v>0</v>
      </c>
      <c r="Y184" s="23">
        <v>0</v>
      </c>
      <c r="Z184" s="23">
        <v>1</v>
      </c>
      <c r="AA184" s="23">
        <v>1</v>
      </c>
      <c r="AB184" s="23">
        <v>0</v>
      </c>
      <c r="AC184" s="23">
        <v>0</v>
      </c>
      <c r="AD184" s="23">
        <v>0</v>
      </c>
      <c r="AE184" s="23">
        <v>0</v>
      </c>
      <c r="AF184" s="23">
        <v>0</v>
      </c>
      <c r="AG184" s="23">
        <v>0</v>
      </c>
      <c r="AH184" s="23">
        <v>1</v>
      </c>
      <c r="AI184" s="23">
        <v>0</v>
      </c>
      <c r="AJ184" s="23">
        <v>0</v>
      </c>
      <c r="AK184" s="23" t="s">
        <v>909</v>
      </c>
      <c r="AL184" s="23">
        <v>0</v>
      </c>
      <c r="AM184" s="23">
        <v>0</v>
      </c>
      <c r="AN184" s="23">
        <v>0</v>
      </c>
      <c r="AO184" s="23" t="s">
        <v>923</v>
      </c>
      <c r="AP184" s="23">
        <v>0</v>
      </c>
      <c r="AQ184" s="23">
        <v>0</v>
      </c>
      <c r="AR184" s="23">
        <v>0</v>
      </c>
      <c r="AS184" s="23">
        <v>0</v>
      </c>
      <c r="AT184" s="23">
        <v>0</v>
      </c>
      <c r="AU184" s="23">
        <v>0</v>
      </c>
      <c r="AV184" s="23">
        <v>0</v>
      </c>
      <c r="AW184" s="23">
        <v>0</v>
      </c>
      <c r="AX184" s="23">
        <v>0</v>
      </c>
      <c r="AY184" s="23">
        <v>0</v>
      </c>
      <c r="AZ184" s="23">
        <v>0</v>
      </c>
      <c r="BA184" s="23">
        <v>0</v>
      </c>
      <c r="BB184" s="23">
        <v>0</v>
      </c>
      <c r="BC184" s="23">
        <v>0</v>
      </c>
      <c r="BD184" s="23">
        <v>0</v>
      </c>
      <c r="BE184" s="23">
        <v>0</v>
      </c>
      <c r="BF184" s="23">
        <v>0</v>
      </c>
      <c r="BG184" s="23">
        <v>0</v>
      </c>
      <c r="BH184" s="23">
        <v>0</v>
      </c>
      <c r="BI184" s="23">
        <v>0</v>
      </c>
      <c r="BJ184" s="23">
        <v>0</v>
      </c>
      <c r="BK184" t="s">
        <v>1094</v>
      </c>
    </row>
    <row r="185" spans="1:63">
      <c r="A185" s="23">
        <v>2007</v>
      </c>
      <c r="B185" t="s">
        <v>180</v>
      </c>
      <c r="C185" t="s">
        <v>181</v>
      </c>
      <c r="D185" s="48">
        <v>40422</v>
      </c>
      <c r="E185" t="s">
        <v>154</v>
      </c>
      <c r="F185" t="s">
        <v>454</v>
      </c>
      <c r="G185" t="s">
        <v>189</v>
      </c>
      <c r="H185" s="45">
        <v>99000</v>
      </c>
      <c r="L185" s="45">
        <v>1700</v>
      </c>
      <c r="M185" s="45" t="s">
        <v>860</v>
      </c>
      <c r="N185" t="s">
        <v>20</v>
      </c>
      <c r="O185" t="s">
        <v>26</v>
      </c>
      <c r="P185" t="s">
        <v>431</v>
      </c>
      <c r="Q185" t="s">
        <v>724</v>
      </c>
      <c r="R185" t="s">
        <v>4</v>
      </c>
      <c r="S185" s="23">
        <v>0</v>
      </c>
      <c r="T185" s="23">
        <v>1</v>
      </c>
      <c r="U185" s="23">
        <v>0</v>
      </c>
      <c r="V185" s="23">
        <v>0</v>
      </c>
      <c r="W185" s="23">
        <v>0</v>
      </c>
      <c r="X185" s="23">
        <v>0</v>
      </c>
      <c r="Y185" s="23">
        <v>0</v>
      </c>
      <c r="Z185" s="23">
        <v>0</v>
      </c>
      <c r="AA185" s="23">
        <v>0</v>
      </c>
      <c r="AB185" s="23">
        <v>0</v>
      </c>
      <c r="AC185" s="23">
        <v>0</v>
      </c>
      <c r="AD185" s="23">
        <v>0</v>
      </c>
      <c r="AE185" s="23">
        <v>0</v>
      </c>
      <c r="AF185" s="23">
        <v>0</v>
      </c>
      <c r="AG185" s="23">
        <v>1</v>
      </c>
      <c r="AH185" s="23">
        <v>1</v>
      </c>
      <c r="AI185" s="23">
        <v>0</v>
      </c>
      <c r="AJ185" s="23">
        <v>0</v>
      </c>
      <c r="AK185" s="23">
        <v>0</v>
      </c>
      <c r="AL185" s="23" t="s">
        <v>923</v>
      </c>
      <c r="AM185" s="23" t="s">
        <v>909</v>
      </c>
      <c r="AN185" s="23">
        <v>0</v>
      </c>
      <c r="AO185" s="23" t="s">
        <v>923</v>
      </c>
      <c r="AP185" s="23">
        <v>0</v>
      </c>
      <c r="AQ185" s="23">
        <v>0</v>
      </c>
      <c r="AR185" s="23">
        <v>0</v>
      </c>
      <c r="AS185" s="23">
        <v>0</v>
      </c>
      <c r="AT185" s="23">
        <v>0</v>
      </c>
      <c r="AU185" s="23">
        <v>0</v>
      </c>
      <c r="AV185" s="23">
        <v>0</v>
      </c>
      <c r="AW185" s="23">
        <v>0</v>
      </c>
      <c r="AX185" s="23">
        <v>0</v>
      </c>
      <c r="AY185" s="23">
        <v>0</v>
      </c>
      <c r="AZ185" s="23">
        <v>0</v>
      </c>
      <c r="BA185" s="23">
        <v>0</v>
      </c>
      <c r="BB185" s="23">
        <v>0</v>
      </c>
      <c r="BC185" s="23">
        <v>0</v>
      </c>
      <c r="BD185" s="23">
        <v>0</v>
      </c>
      <c r="BE185" s="23">
        <v>0</v>
      </c>
      <c r="BF185" s="23">
        <v>0</v>
      </c>
      <c r="BG185" s="23">
        <v>0</v>
      </c>
      <c r="BH185" s="23">
        <v>0</v>
      </c>
      <c r="BI185" s="23">
        <v>0</v>
      </c>
      <c r="BJ185" s="23">
        <v>0</v>
      </c>
      <c r="BK185" t="s">
        <v>1067</v>
      </c>
    </row>
    <row r="186" spans="1:63">
      <c r="A186" s="23">
        <v>2064</v>
      </c>
      <c r="B186" t="s">
        <v>201</v>
      </c>
      <c r="C186" t="s">
        <v>202</v>
      </c>
      <c r="D186" s="48">
        <v>39784</v>
      </c>
      <c r="E186" t="s">
        <v>154</v>
      </c>
      <c r="F186" t="s">
        <v>387</v>
      </c>
      <c r="G186" t="s">
        <v>189</v>
      </c>
      <c r="H186" s="45">
        <v>100000</v>
      </c>
      <c r="L186" s="45">
        <v>80</v>
      </c>
      <c r="M186" s="45">
        <v>1</v>
      </c>
      <c r="N186" t="s">
        <v>20</v>
      </c>
      <c r="O186" t="s">
        <v>26</v>
      </c>
      <c r="P186" t="s">
        <v>776</v>
      </c>
      <c r="Q186" t="s">
        <v>566</v>
      </c>
      <c r="R186" t="s">
        <v>4</v>
      </c>
      <c r="S186" s="23">
        <v>1</v>
      </c>
      <c r="T186" s="23">
        <v>0</v>
      </c>
      <c r="U186" s="23">
        <v>0</v>
      </c>
      <c r="V186" s="23">
        <v>0</v>
      </c>
      <c r="W186" s="23">
        <v>0</v>
      </c>
      <c r="X186" s="23">
        <v>0</v>
      </c>
      <c r="Y186" s="23">
        <v>0</v>
      </c>
      <c r="Z186" s="23">
        <v>0</v>
      </c>
      <c r="AA186" s="23">
        <v>1</v>
      </c>
      <c r="AB186" s="23">
        <v>0</v>
      </c>
      <c r="AC186" s="23">
        <v>0</v>
      </c>
      <c r="AD186" s="23">
        <v>0</v>
      </c>
      <c r="AE186" s="23">
        <v>1</v>
      </c>
      <c r="AF186" s="23">
        <v>0</v>
      </c>
      <c r="AG186" s="23">
        <v>0</v>
      </c>
      <c r="AH186" s="23">
        <v>1</v>
      </c>
      <c r="AI186" s="23">
        <v>0</v>
      </c>
      <c r="AJ186" s="23">
        <v>0</v>
      </c>
      <c r="AK186" s="23">
        <v>0</v>
      </c>
      <c r="AL186" s="23">
        <v>0</v>
      </c>
      <c r="AM186" s="23">
        <v>0</v>
      </c>
      <c r="AN186" s="23" t="s">
        <v>908</v>
      </c>
      <c r="AO186" s="23">
        <v>0</v>
      </c>
      <c r="AP186" s="23">
        <v>0</v>
      </c>
      <c r="AQ186" s="23">
        <v>0</v>
      </c>
      <c r="AR186" s="23">
        <v>0</v>
      </c>
      <c r="AS186" s="23">
        <v>0</v>
      </c>
      <c r="AT186" s="23">
        <v>0</v>
      </c>
      <c r="AU186" s="23" t="s">
        <v>908</v>
      </c>
      <c r="AV186" s="23">
        <v>0</v>
      </c>
      <c r="AW186" s="23">
        <v>0</v>
      </c>
      <c r="AX186" s="23">
        <v>0</v>
      </c>
      <c r="AY186" s="23">
        <v>0</v>
      </c>
      <c r="AZ186" s="23">
        <v>0</v>
      </c>
      <c r="BA186" s="23">
        <v>0</v>
      </c>
      <c r="BB186" s="23">
        <v>0</v>
      </c>
      <c r="BC186" s="23">
        <v>0</v>
      </c>
      <c r="BD186" s="23">
        <v>0</v>
      </c>
      <c r="BE186" s="23">
        <v>0</v>
      </c>
      <c r="BF186" s="23">
        <v>0</v>
      </c>
      <c r="BG186" s="23">
        <v>0</v>
      </c>
      <c r="BH186" s="23">
        <v>0</v>
      </c>
      <c r="BI186" s="23">
        <v>0</v>
      </c>
      <c r="BJ186" s="23">
        <v>0</v>
      </c>
      <c r="BK186" t="s">
        <v>1070</v>
      </c>
    </row>
    <row r="187" spans="1:63">
      <c r="A187" s="23">
        <v>2092</v>
      </c>
      <c r="B187" t="s">
        <v>203</v>
      </c>
      <c r="C187" t="s">
        <v>204</v>
      </c>
      <c r="D187" s="48">
        <v>39661</v>
      </c>
      <c r="E187" t="s">
        <v>154</v>
      </c>
      <c r="F187" t="s">
        <v>403</v>
      </c>
      <c r="G187" t="s">
        <v>189</v>
      </c>
      <c r="H187" s="45">
        <v>100000</v>
      </c>
      <c r="K187" s="45">
        <v>2.4</v>
      </c>
      <c r="L187" s="45">
        <v>310</v>
      </c>
      <c r="M187" s="45">
        <v>1</v>
      </c>
      <c r="N187" t="s">
        <v>20</v>
      </c>
      <c r="O187" t="s">
        <v>26</v>
      </c>
      <c r="P187" t="s">
        <v>344</v>
      </c>
      <c r="Q187" t="s">
        <v>560</v>
      </c>
      <c r="R187" t="s">
        <v>4</v>
      </c>
      <c r="S187" s="23">
        <v>1</v>
      </c>
      <c r="T187" s="23">
        <v>0</v>
      </c>
      <c r="U187" s="23">
        <v>0</v>
      </c>
      <c r="V187" s="23">
        <v>0</v>
      </c>
      <c r="W187" s="23">
        <v>0</v>
      </c>
      <c r="X187" s="23">
        <v>0</v>
      </c>
      <c r="Y187" s="23">
        <v>0</v>
      </c>
      <c r="Z187" s="23">
        <v>0</v>
      </c>
      <c r="AA187" s="23">
        <v>1</v>
      </c>
      <c r="AB187" s="23">
        <v>0</v>
      </c>
      <c r="AC187" s="23">
        <v>0</v>
      </c>
      <c r="AD187" s="23">
        <v>0</v>
      </c>
      <c r="AE187" s="23">
        <v>0</v>
      </c>
      <c r="AF187" s="23">
        <v>0</v>
      </c>
      <c r="AG187" s="23">
        <v>0</v>
      </c>
      <c r="AH187" s="23">
        <v>1</v>
      </c>
      <c r="AI187" s="23" t="s">
        <v>908</v>
      </c>
      <c r="AJ187" s="23">
        <v>0</v>
      </c>
      <c r="AK187" s="23">
        <v>0</v>
      </c>
      <c r="AL187" s="23">
        <v>0</v>
      </c>
      <c r="AM187" s="23">
        <v>0</v>
      </c>
      <c r="AN187" s="23">
        <v>0</v>
      </c>
      <c r="AO187" s="23">
        <v>0</v>
      </c>
      <c r="AP187" s="23">
        <v>0</v>
      </c>
      <c r="AQ187" s="23">
        <v>0</v>
      </c>
      <c r="AR187" s="23">
        <v>0</v>
      </c>
      <c r="AS187" s="23">
        <v>0</v>
      </c>
      <c r="AT187" s="23">
        <v>0</v>
      </c>
      <c r="AU187" s="23">
        <v>0</v>
      </c>
      <c r="AV187" s="23">
        <v>0</v>
      </c>
      <c r="AW187" s="23">
        <v>0</v>
      </c>
      <c r="AX187" s="23">
        <v>0</v>
      </c>
      <c r="AY187" s="23">
        <v>0</v>
      </c>
      <c r="AZ187" s="23">
        <v>0</v>
      </c>
      <c r="BA187" s="23">
        <v>0</v>
      </c>
      <c r="BB187" s="23">
        <v>0</v>
      </c>
      <c r="BC187" s="23">
        <v>0</v>
      </c>
      <c r="BD187" s="23">
        <v>0</v>
      </c>
      <c r="BE187" s="23">
        <v>0</v>
      </c>
      <c r="BF187" s="23">
        <v>0</v>
      </c>
      <c r="BG187" s="23">
        <v>0</v>
      </c>
      <c r="BH187" s="23">
        <v>0</v>
      </c>
      <c r="BI187" s="23">
        <v>0</v>
      </c>
      <c r="BJ187" s="23">
        <v>0</v>
      </c>
      <c r="BK187" t="s">
        <v>568</v>
      </c>
    </row>
    <row r="188" spans="1:63">
      <c r="A188" s="23">
        <v>3720</v>
      </c>
      <c r="B188" t="s">
        <v>311</v>
      </c>
      <c r="C188" t="s">
        <v>312</v>
      </c>
      <c r="D188" s="48">
        <v>40611</v>
      </c>
      <c r="E188" t="s">
        <v>19</v>
      </c>
      <c r="F188" t="s">
        <v>403</v>
      </c>
      <c r="G188" t="s">
        <v>189</v>
      </c>
      <c r="H188" s="45">
        <v>106000</v>
      </c>
      <c r="L188" s="45">
        <v>430</v>
      </c>
      <c r="M188" s="45">
        <v>0.5</v>
      </c>
      <c r="N188" t="s">
        <v>20</v>
      </c>
      <c r="O188" t="s">
        <v>26</v>
      </c>
      <c r="P188" t="s">
        <v>443</v>
      </c>
      <c r="Q188" t="s">
        <v>444</v>
      </c>
      <c r="R188" t="s">
        <v>4</v>
      </c>
      <c r="S188" s="23">
        <v>1</v>
      </c>
      <c r="T188" s="23">
        <v>0</v>
      </c>
      <c r="U188" s="23">
        <v>0</v>
      </c>
      <c r="V188" s="23">
        <v>0</v>
      </c>
      <c r="W188" s="23">
        <v>0</v>
      </c>
      <c r="X188" s="23">
        <v>0</v>
      </c>
      <c r="Y188" s="23">
        <v>0</v>
      </c>
      <c r="Z188" s="23">
        <v>0</v>
      </c>
      <c r="AA188" s="23">
        <v>1</v>
      </c>
      <c r="AB188" s="23">
        <v>0</v>
      </c>
      <c r="AC188" s="23">
        <v>1</v>
      </c>
      <c r="AD188" s="23">
        <v>0</v>
      </c>
      <c r="AE188" s="23">
        <v>0</v>
      </c>
      <c r="AF188" s="23">
        <v>0</v>
      </c>
      <c r="AG188" s="23">
        <v>0</v>
      </c>
      <c r="AH188" s="23">
        <v>1</v>
      </c>
      <c r="AI188" s="23" t="s">
        <v>918</v>
      </c>
      <c r="AJ188" s="23">
        <v>0</v>
      </c>
      <c r="AK188" s="23">
        <v>0</v>
      </c>
      <c r="AL188" s="23">
        <v>0</v>
      </c>
      <c r="AM188" s="23">
        <v>0</v>
      </c>
      <c r="AN188" s="23">
        <v>0</v>
      </c>
      <c r="AO188" s="23">
        <v>0</v>
      </c>
      <c r="AP188" s="23">
        <v>0</v>
      </c>
      <c r="AQ188" s="23">
        <v>0</v>
      </c>
      <c r="AR188" s="23">
        <v>0</v>
      </c>
      <c r="AS188" s="23">
        <v>0</v>
      </c>
      <c r="AT188" s="23">
        <v>0</v>
      </c>
      <c r="AU188" s="23">
        <v>0</v>
      </c>
      <c r="AV188" s="23">
        <v>0</v>
      </c>
      <c r="AW188" s="23">
        <v>0</v>
      </c>
      <c r="AX188" s="23">
        <v>0</v>
      </c>
      <c r="AY188" s="23">
        <v>0</v>
      </c>
      <c r="AZ188" s="23">
        <v>0</v>
      </c>
      <c r="BA188" s="23">
        <v>0</v>
      </c>
      <c r="BB188" s="23">
        <v>0</v>
      </c>
      <c r="BC188" s="23">
        <v>0</v>
      </c>
      <c r="BD188" s="23">
        <v>0</v>
      </c>
      <c r="BE188" s="23">
        <v>0</v>
      </c>
      <c r="BF188" s="23">
        <v>0</v>
      </c>
      <c r="BG188" s="23">
        <v>0</v>
      </c>
      <c r="BH188" s="23">
        <v>0</v>
      </c>
      <c r="BI188" s="23">
        <v>0</v>
      </c>
      <c r="BJ188" s="23">
        <v>0</v>
      </c>
      <c r="BK188" t="s">
        <v>445</v>
      </c>
    </row>
    <row r="189" spans="1:63">
      <c r="A189" s="23">
        <v>355</v>
      </c>
      <c r="B189" t="s">
        <v>640</v>
      </c>
      <c r="C189" t="s">
        <v>312</v>
      </c>
      <c r="D189" s="48">
        <v>41179</v>
      </c>
      <c r="E189" t="s">
        <v>19</v>
      </c>
      <c r="F189" t="s">
        <v>446</v>
      </c>
      <c r="G189" t="s">
        <v>189</v>
      </c>
      <c r="H189" s="45">
        <v>106000</v>
      </c>
      <c r="L189" s="45">
        <v>8800</v>
      </c>
      <c r="M189" s="45" t="s">
        <v>641</v>
      </c>
      <c r="N189" t="s">
        <v>20</v>
      </c>
      <c r="O189" t="s">
        <v>26</v>
      </c>
      <c r="P189" t="s">
        <v>344</v>
      </c>
      <c r="Q189" t="s">
        <v>642</v>
      </c>
      <c r="R189" t="s">
        <v>63</v>
      </c>
      <c r="S189" s="23">
        <v>1</v>
      </c>
      <c r="T189" s="23">
        <v>0</v>
      </c>
      <c r="U189" s="23">
        <v>0</v>
      </c>
      <c r="V189" s="23">
        <v>0</v>
      </c>
      <c r="W189" s="23">
        <v>1</v>
      </c>
      <c r="X189" s="23">
        <v>0</v>
      </c>
      <c r="Y189" s="23">
        <v>0</v>
      </c>
      <c r="Z189" s="23">
        <v>0</v>
      </c>
      <c r="AA189" s="23">
        <v>1</v>
      </c>
      <c r="AB189" s="23">
        <v>0</v>
      </c>
      <c r="AC189" s="23">
        <v>0</v>
      </c>
      <c r="AD189" s="23">
        <v>0</v>
      </c>
      <c r="AE189" s="23">
        <v>1</v>
      </c>
      <c r="AF189" s="23">
        <v>0</v>
      </c>
      <c r="AG189" s="23">
        <v>0</v>
      </c>
      <c r="AH189" s="23">
        <v>1</v>
      </c>
      <c r="AI189" s="23" t="s">
        <v>923</v>
      </c>
      <c r="AJ189" s="23">
        <v>0</v>
      </c>
      <c r="AK189" s="23">
        <v>0</v>
      </c>
      <c r="AL189" s="23" t="s">
        <v>923</v>
      </c>
      <c r="AM189" s="23">
        <v>0</v>
      </c>
      <c r="AN189" s="23">
        <v>0</v>
      </c>
      <c r="AO189" s="23">
        <v>0</v>
      </c>
      <c r="AP189" s="23">
        <v>0</v>
      </c>
      <c r="AQ189" s="23">
        <v>0</v>
      </c>
      <c r="AR189" s="23">
        <v>0</v>
      </c>
      <c r="AS189" s="23">
        <v>0</v>
      </c>
      <c r="AT189" s="23">
        <v>0</v>
      </c>
      <c r="AU189" s="23">
        <v>0</v>
      </c>
      <c r="AV189" s="23">
        <v>0</v>
      </c>
      <c r="AW189" s="23">
        <v>0</v>
      </c>
      <c r="AX189" s="23">
        <v>0</v>
      </c>
      <c r="AY189" s="23">
        <v>0</v>
      </c>
      <c r="AZ189" s="23">
        <v>0</v>
      </c>
      <c r="BA189" s="23">
        <v>0</v>
      </c>
      <c r="BB189" s="23">
        <v>0</v>
      </c>
      <c r="BC189" s="23">
        <v>0</v>
      </c>
      <c r="BD189" s="23">
        <v>0</v>
      </c>
      <c r="BE189" s="23">
        <v>0</v>
      </c>
      <c r="BF189" s="23">
        <v>0</v>
      </c>
      <c r="BG189" s="23">
        <v>0</v>
      </c>
      <c r="BH189" s="23">
        <v>0</v>
      </c>
      <c r="BI189" s="23">
        <v>0</v>
      </c>
      <c r="BJ189" s="23">
        <v>0</v>
      </c>
      <c r="BK189" t="s">
        <v>1102</v>
      </c>
    </row>
    <row r="190" spans="1:63">
      <c r="A190" s="23">
        <v>210</v>
      </c>
      <c r="B190" t="s">
        <v>17</v>
      </c>
      <c r="C190" t="s">
        <v>18</v>
      </c>
      <c r="D190" s="48">
        <v>39173</v>
      </c>
      <c r="E190" t="s">
        <v>166</v>
      </c>
      <c r="F190" t="s">
        <v>429</v>
      </c>
      <c r="G190" t="s">
        <v>189</v>
      </c>
      <c r="H190" s="45">
        <v>120000</v>
      </c>
      <c r="K190" s="45">
        <v>0.4</v>
      </c>
      <c r="L190" s="45">
        <v>500</v>
      </c>
      <c r="M190" s="45">
        <v>0.33333333333333331</v>
      </c>
      <c r="N190" t="s">
        <v>20</v>
      </c>
      <c r="O190" t="s">
        <v>21</v>
      </c>
      <c r="P190" t="s">
        <v>344</v>
      </c>
      <c r="Q190" t="s">
        <v>348</v>
      </c>
      <c r="R190" t="s">
        <v>63</v>
      </c>
      <c r="S190" s="23">
        <v>1</v>
      </c>
      <c r="T190" s="23">
        <v>0</v>
      </c>
      <c r="U190" s="23">
        <v>0</v>
      </c>
      <c r="V190" s="23">
        <v>0</v>
      </c>
      <c r="W190" s="23">
        <v>0</v>
      </c>
      <c r="X190" s="23">
        <v>0</v>
      </c>
      <c r="Y190" s="23">
        <v>0</v>
      </c>
      <c r="Z190" s="23">
        <v>0</v>
      </c>
      <c r="AA190" s="23">
        <v>1</v>
      </c>
      <c r="AB190" s="23">
        <v>0</v>
      </c>
      <c r="AC190" s="23">
        <v>0</v>
      </c>
      <c r="AD190" s="23">
        <v>0</v>
      </c>
      <c r="AE190" s="23">
        <v>0</v>
      </c>
      <c r="AF190" s="23">
        <v>0</v>
      </c>
      <c r="AG190" s="23">
        <v>0</v>
      </c>
      <c r="AH190" s="23">
        <v>1</v>
      </c>
      <c r="AI190" s="23" t="s">
        <v>909</v>
      </c>
      <c r="AJ190" s="23">
        <v>0</v>
      </c>
      <c r="AK190" s="23">
        <v>0</v>
      </c>
      <c r="AL190" s="23">
        <v>0</v>
      </c>
      <c r="AM190" s="23">
        <v>0</v>
      </c>
      <c r="AN190" s="23">
        <v>0</v>
      </c>
      <c r="AO190" s="23">
        <v>0</v>
      </c>
      <c r="AP190" s="23">
        <v>0</v>
      </c>
      <c r="AQ190" s="23">
        <v>0</v>
      </c>
      <c r="AR190" s="23">
        <v>0</v>
      </c>
      <c r="AS190" s="23">
        <v>0</v>
      </c>
      <c r="AT190" s="23">
        <v>0</v>
      </c>
      <c r="AU190" s="23">
        <v>0</v>
      </c>
      <c r="AV190" s="23" t="s">
        <v>923</v>
      </c>
      <c r="AW190" s="23">
        <v>0</v>
      </c>
      <c r="AX190" s="23">
        <v>0</v>
      </c>
      <c r="AY190" s="23">
        <v>0</v>
      </c>
      <c r="AZ190" s="23">
        <v>0</v>
      </c>
      <c r="BA190" s="23">
        <v>0</v>
      </c>
      <c r="BB190" s="23">
        <v>0</v>
      </c>
      <c r="BC190" s="23">
        <v>0</v>
      </c>
      <c r="BD190" s="23">
        <v>0</v>
      </c>
      <c r="BE190" s="23">
        <v>0</v>
      </c>
      <c r="BF190" s="23">
        <v>0</v>
      </c>
      <c r="BG190" s="23">
        <v>0</v>
      </c>
      <c r="BH190" s="23">
        <v>0</v>
      </c>
      <c r="BI190" s="23">
        <v>0</v>
      </c>
      <c r="BJ190" s="23">
        <v>0</v>
      </c>
      <c r="BK190" t="s">
        <v>1039</v>
      </c>
    </row>
    <row r="191" spans="1:63">
      <c r="A191" s="23">
        <v>4037</v>
      </c>
      <c r="B191" t="s">
        <v>892</v>
      </c>
      <c r="C191" t="s">
        <v>322</v>
      </c>
      <c r="D191" s="48">
        <v>43282</v>
      </c>
      <c r="E191" t="s">
        <v>166</v>
      </c>
      <c r="F191" t="s">
        <v>893</v>
      </c>
      <c r="G191" t="s">
        <v>189</v>
      </c>
      <c r="H191" s="45">
        <v>120000</v>
      </c>
      <c r="I191">
        <v>100000</v>
      </c>
      <c r="J191">
        <v>150000</v>
      </c>
      <c r="K191" s="45" t="s">
        <v>894</v>
      </c>
      <c r="L191" s="45">
        <v>4000</v>
      </c>
      <c r="M191" s="45">
        <v>0.33333333300000001</v>
      </c>
      <c r="N191" t="s">
        <v>895</v>
      </c>
      <c r="O191" t="s">
        <v>21</v>
      </c>
      <c r="P191" t="s">
        <v>344</v>
      </c>
      <c r="Q191" t="s">
        <v>896</v>
      </c>
      <c r="R191" t="s">
        <v>4</v>
      </c>
      <c r="S191" s="23">
        <v>1</v>
      </c>
      <c r="T191" s="23">
        <v>0</v>
      </c>
      <c r="U191" s="23">
        <v>0</v>
      </c>
      <c r="V191" s="23">
        <v>0</v>
      </c>
      <c r="W191" s="23">
        <v>0</v>
      </c>
      <c r="X191" s="23">
        <v>0</v>
      </c>
      <c r="Y191" s="23">
        <v>0</v>
      </c>
      <c r="Z191" s="23">
        <v>1</v>
      </c>
      <c r="AA191" s="23">
        <v>1</v>
      </c>
      <c r="AB191" s="23">
        <v>0</v>
      </c>
      <c r="AC191" s="23">
        <v>0</v>
      </c>
      <c r="AD191" s="23">
        <v>0</v>
      </c>
      <c r="AE191" s="23">
        <v>0</v>
      </c>
      <c r="AF191" s="23">
        <v>0</v>
      </c>
      <c r="AG191" s="23">
        <v>0</v>
      </c>
      <c r="AH191" s="23">
        <v>1</v>
      </c>
      <c r="AI191" s="23" t="s">
        <v>908</v>
      </c>
      <c r="AJ191" s="23" t="s">
        <v>908</v>
      </c>
      <c r="AK191" s="23" t="s">
        <v>923</v>
      </c>
      <c r="AL191" s="23">
        <v>0</v>
      </c>
      <c r="AM191" s="23">
        <v>0</v>
      </c>
      <c r="AN191" s="23">
        <v>0</v>
      </c>
      <c r="AO191" s="23">
        <v>0</v>
      </c>
      <c r="AP191" s="23">
        <v>0</v>
      </c>
      <c r="AQ191" s="23">
        <v>0</v>
      </c>
      <c r="AR191" s="23">
        <v>0</v>
      </c>
      <c r="AS191" s="23">
        <v>0</v>
      </c>
      <c r="AT191" s="23">
        <v>0</v>
      </c>
      <c r="AU191" s="23">
        <v>0</v>
      </c>
      <c r="AV191" s="23">
        <v>0</v>
      </c>
      <c r="AW191" s="23">
        <v>0</v>
      </c>
      <c r="AX191" s="23">
        <v>0</v>
      </c>
      <c r="AY191" s="23">
        <v>0</v>
      </c>
      <c r="AZ191" s="23">
        <v>0</v>
      </c>
      <c r="BA191" s="23">
        <v>0</v>
      </c>
      <c r="BB191" s="23">
        <v>0</v>
      </c>
      <c r="BC191" s="23">
        <v>0</v>
      </c>
      <c r="BD191" s="23">
        <v>0</v>
      </c>
      <c r="BE191" s="23">
        <v>0</v>
      </c>
      <c r="BF191" s="23">
        <v>0</v>
      </c>
      <c r="BG191" s="23">
        <v>0</v>
      </c>
      <c r="BH191" s="23">
        <v>0</v>
      </c>
      <c r="BI191" s="23">
        <v>0</v>
      </c>
      <c r="BJ191" s="23">
        <v>0</v>
      </c>
      <c r="BK191" t="s">
        <v>1134</v>
      </c>
    </row>
    <row r="192" spans="1:63">
      <c r="A192" s="23">
        <v>2193</v>
      </c>
      <c r="B192" t="s">
        <v>222</v>
      </c>
      <c r="C192" t="s">
        <v>223</v>
      </c>
      <c r="D192" s="48">
        <v>39272</v>
      </c>
      <c r="E192" t="s">
        <v>166</v>
      </c>
      <c r="F192" t="s">
        <v>387</v>
      </c>
      <c r="G192" t="s">
        <v>189</v>
      </c>
      <c r="H192" s="45">
        <v>130000</v>
      </c>
      <c r="L192" s="45" t="s">
        <v>589</v>
      </c>
      <c r="M192" s="45">
        <v>4.1666666666666699E-2</v>
      </c>
      <c r="N192" t="s">
        <v>579</v>
      </c>
      <c r="O192" t="s">
        <v>21</v>
      </c>
      <c r="P192" t="s">
        <v>472</v>
      </c>
      <c r="Q192" t="s">
        <v>551</v>
      </c>
      <c r="R192" t="s">
        <v>4</v>
      </c>
      <c r="S192" s="23">
        <v>1</v>
      </c>
      <c r="T192" s="23">
        <v>0</v>
      </c>
      <c r="U192" s="23">
        <v>0</v>
      </c>
      <c r="V192" s="23">
        <v>0</v>
      </c>
      <c r="W192" s="23">
        <v>0</v>
      </c>
      <c r="X192" s="23">
        <v>1</v>
      </c>
      <c r="Y192" s="23">
        <v>0</v>
      </c>
      <c r="Z192" s="23">
        <v>0</v>
      </c>
      <c r="AA192" s="23">
        <v>1</v>
      </c>
      <c r="AB192" s="23">
        <v>0</v>
      </c>
      <c r="AC192" s="23">
        <v>0</v>
      </c>
      <c r="AD192" s="23">
        <v>0</v>
      </c>
      <c r="AE192" s="23">
        <v>0</v>
      </c>
      <c r="AF192" s="23">
        <v>0</v>
      </c>
      <c r="AG192" s="23">
        <v>0</v>
      </c>
      <c r="AH192" s="23">
        <v>1</v>
      </c>
      <c r="AI192" s="23">
        <v>0</v>
      </c>
      <c r="AJ192" s="23">
        <v>0</v>
      </c>
      <c r="AK192" s="23">
        <v>0</v>
      </c>
      <c r="AL192" s="23">
        <v>0</v>
      </c>
      <c r="AM192" s="23">
        <v>0</v>
      </c>
      <c r="AN192" s="23">
        <v>0</v>
      </c>
      <c r="AO192" s="23">
        <v>0</v>
      </c>
      <c r="AP192" s="23" t="s">
        <v>908</v>
      </c>
      <c r="AQ192" s="23">
        <v>0</v>
      </c>
      <c r="AR192" s="23">
        <v>0</v>
      </c>
      <c r="AS192" s="23">
        <v>0</v>
      </c>
      <c r="AT192" s="23">
        <v>0</v>
      </c>
      <c r="AU192" s="23">
        <v>0</v>
      </c>
      <c r="AV192" s="23">
        <v>0</v>
      </c>
      <c r="AW192" s="23">
        <v>0</v>
      </c>
      <c r="AX192" s="23">
        <v>0</v>
      </c>
      <c r="AY192" s="23">
        <v>0</v>
      </c>
      <c r="AZ192" s="23">
        <v>0</v>
      </c>
      <c r="BA192" s="23">
        <v>0</v>
      </c>
      <c r="BB192" s="23">
        <v>0</v>
      </c>
      <c r="BC192" s="23">
        <v>0</v>
      </c>
      <c r="BD192" s="23">
        <v>0</v>
      </c>
      <c r="BE192" s="23">
        <v>0</v>
      </c>
      <c r="BF192" s="23">
        <v>0</v>
      </c>
      <c r="BG192" s="23">
        <v>0</v>
      </c>
      <c r="BH192" s="23">
        <v>0</v>
      </c>
      <c r="BI192" s="23">
        <v>0</v>
      </c>
      <c r="BJ192" s="23">
        <v>0</v>
      </c>
      <c r="BK192" t="s">
        <v>590</v>
      </c>
    </row>
    <row r="193" spans="1:63">
      <c r="A193" s="23">
        <v>3933</v>
      </c>
      <c r="B193" t="s">
        <v>715</v>
      </c>
      <c r="C193" t="s">
        <v>711</v>
      </c>
      <c r="D193" s="48">
        <v>24955</v>
      </c>
      <c r="E193" t="s">
        <v>712</v>
      </c>
      <c r="F193" t="s">
        <v>714</v>
      </c>
      <c r="G193" t="s">
        <v>189</v>
      </c>
      <c r="H193" s="45">
        <v>136000</v>
      </c>
      <c r="M193" s="45">
        <v>4</v>
      </c>
      <c r="N193" t="s">
        <v>20</v>
      </c>
      <c r="O193" t="s">
        <v>39</v>
      </c>
      <c r="P193" t="s">
        <v>431</v>
      </c>
      <c r="Q193" t="s">
        <v>942</v>
      </c>
      <c r="R193" t="s">
        <v>4</v>
      </c>
      <c r="S193" s="23">
        <v>1</v>
      </c>
      <c r="T193" s="23">
        <v>0</v>
      </c>
      <c r="U193" s="23">
        <v>0</v>
      </c>
      <c r="V193" s="23">
        <v>0</v>
      </c>
      <c r="W193" s="23">
        <v>0</v>
      </c>
      <c r="X193" s="23">
        <v>0</v>
      </c>
      <c r="Y193" s="23">
        <v>0</v>
      </c>
      <c r="Z193" s="23">
        <v>0</v>
      </c>
      <c r="AA193" s="23">
        <v>0</v>
      </c>
      <c r="AB193" s="23">
        <v>0</v>
      </c>
      <c r="AC193" s="23">
        <v>0</v>
      </c>
      <c r="AD193" s="23">
        <v>0</v>
      </c>
      <c r="AE193" s="23">
        <v>0</v>
      </c>
      <c r="AF193" s="23">
        <v>0</v>
      </c>
      <c r="AG193" s="23">
        <v>1</v>
      </c>
      <c r="AH193" s="23">
        <v>1</v>
      </c>
      <c r="AI193" s="23">
        <v>0</v>
      </c>
      <c r="AJ193" s="23">
        <v>0</v>
      </c>
      <c r="AK193" s="23">
        <v>0</v>
      </c>
      <c r="AL193" s="23" t="s">
        <v>908</v>
      </c>
      <c r="AM193" s="23" t="s">
        <v>909</v>
      </c>
      <c r="AN193" s="23">
        <v>0</v>
      </c>
      <c r="AO193" s="23">
        <v>0</v>
      </c>
      <c r="AP193" s="23">
        <v>0</v>
      </c>
      <c r="AQ193" s="23">
        <v>0</v>
      </c>
      <c r="AR193" s="23">
        <v>0</v>
      </c>
      <c r="AS193" s="23">
        <v>0</v>
      </c>
      <c r="AT193" s="23">
        <v>0</v>
      </c>
      <c r="AU193" s="23">
        <v>0</v>
      </c>
      <c r="AV193" s="23">
        <v>0</v>
      </c>
      <c r="AW193" s="23">
        <v>0</v>
      </c>
      <c r="AX193" s="23">
        <v>0</v>
      </c>
      <c r="AY193" s="23">
        <v>0</v>
      </c>
      <c r="AZ193" s="23">
        <v>0</v>
      </c>
      <c r="BA193" s="23">
        <v>0</v>
      </c>
      <c r="BB193" s="23">
        <v>0</v>
      </c>
      <c r="BC193" s="23">
        <v>0</v>
      </c>
      <c r="BD193" s="23">
        <v>0</v>
      </c>
      <c r="BE193" s="23">
        <v>0</v>
      </c>
      <c r="BF193" s="23">
        <v>0</v>
      </c>
      <c r="BG193" s="23">
        <v>0</v>
      </c>
      <c r="BH193" s="23">
        <v>0</v>
      </c>
      <c r="BI193" s="23">
        <v>0</v>
      </c>
      <c r="BJ193" s="23">
        <v>0</v>
      </c>
      <c r="BK193" t="s">
        <v>1112</v>
      </c>
    </row>
    <row r="194" spans="1:63">
      <c r="A194" s="23">
        <v>1976</v>
      </c>
      <c r="B194" t="s">
        <v>169</v>
      </c>
      <c r="C194" t="s">
        <v>170</v>
      </c>
      <c r="D194" s="48">
        <v>39783</v>
      </c>
      <c r="E194" t="s">
        <v>171</v>
      </c>
      <c r="F194" t="s">
        <v>541</v>
      </c>
      <c r="G194" t="s">
        <v>189</v>
      </c>
      <c r="H194" s="45">
        <v>140000</v>
      </c>
      <c r="L194" s="45">
        <v>620000</v>
      </c>
      <c r="M194" s="45">
        <v>0.17</v>
      </c>
      <c r="N194" t="s">
        <v>70</v>
      </c>
      <c r="O194" t="s">
        <v>21</v>
      </c>
      <c r="P194" t="s">
        <v>344</v>
      </c>
      <c r="Q194" t="s">
        <v>540</v>
      </c>
      <c r="R194" t="s">
        <v>63</v>
      </c>
      <c r="S194" s="23">
        <v>1</v>
      </c>
      <c r="T194" s="23">
        <v>0</v>
      </c>
      <c r="U194" s="23">
        <v>0</v>
      </c>
      <c r="V194" s="23">
        <v>0</v>
      </c>
      <c r="W194" s="23">
        <v>0</v>
      </c>
      <c r="X194" s="23">
        <v>1</v>
      </c>
      <c r="Y194" s="23">
        <v>0</v>
      </c>
      <c r="Z194" s="23">
        <v>0</v>
      </c>
      <c r="AA194" s="23">
        <v>0</v>
      </c>
      <c r="AB194" s="23">
        <v>0</v>
      </c>
      <c r="AC194" s="23">
        <v>0</v>
      </c>
      <c r="AD194" s="23">
        <v>1</v>
      </c>
      <c r="AE194" s="23">
        <v>0</v>
      </c>
      <c r="AF194" s="23">
        <v>0</v>
      </c>
      <c r="AG194" s="23">
        <v>0</v>
      </c>
      <c r="AH194" s="23">
        <v>0</v>
      </c>
      <c r="AI194" s="23">
        <v>0</v>
      </c>
      <c r="AJ194" s="23">
        <v>0</v>
      </c>
      <c r="AK194" s="23" t="s">
        <v>909</v>
      </c>
      <c r="AL194" s="23">
        <v>0</v>
      </c>
      <c r="AM194" s="23">
        <v>0</v>
      </c>
      <c r="AN194" s="23" t="s">
        <v>923</v>
      </c>
      <c r="AO194" s="23" t="s">
        <v>909</v>
      </c>
      <c r="AP194" s="23">
        <v>0</v>
      </c>
      <c r="AQ194" s="23">
        <v>0</v>
      </c>
      <c r="AR194" s="23">
        <v>0</v>
      </c>
      <c r="AS194" s="23">
        <v>0</v>
      </c>
      <c r="AT194" s="23">
        <v>0</v>
      </c>
      <c r="AU194" s="23">
        <v>0</v>
      </c>
      <c r="AV194" s="23">
        <v>0</v>
      </c>
      <c r="AW194" s="23">
        <v>0</v>
      </c>
      <c r="AX194" s="23">
        <v>0</v>
      </c>
      <c r="AY194" s="23">
        <v>0</v>
      </c>
      <c r="AZ194" s="23">
        <v>0</v>
      </c>
      <c r="BA194" s="23" t="s">
        <v>909</v>
      </c>
      <c r="BB194" s="23">
        <v>0</v>
      </c>
      <c r="BC194" s="23">
        <v>0</v>
      </c>
      <c r="BD194" s="23">
        <v>0</v>
      </c>
      <c r="BE194" s="23">
        <v>0</v>
      </c>
      <c r="BF194" s="23">
        <v>0</v>
      </c>
      <c r="BG194" s="23">
        <v>0</v>
      </c>
      <c r="BH194" s="23">
        <v>0</v>
      </c>
      <c r="BI194" s="23">
        <v>0</v>
      </c>
      <c r="BJ194" s="23">
        <v>0</v>
      </c>
      <c r="BK194" t="s">
        <v>1062</v>
      </c>
    </row>
    <row r="195" spans="1:63">
      <c r="A195" s="23">
        <v>1960</v>
      </c>
      <c r="B195" t="s">
        <v>160</v>
      </c>
      <c r="C195" t="s">
        <v>161</v>
      </c>
      <c r="D195" s="48">
        <v>40164</v>
      </c>
      <c r="E195" t="s">
        <v>108</v>
      </c>
      <c r="F195" t="s">
        <v>380</v>
      </c>
      <c r="G195" t="s">
        <v>189</v>
      </c>
      <c r="H195" s="45">
        <v>160000</v>
      </c>
      <c r="K195" s="45">
        <v>0.8</v>
      </c>
      <c r="L195" s="45">
        <v>58000</v>
      </c>
      <c r="M195" s="45">
        <v>0.16666666666666671</v>
      </c>
      <c r="N195" t="s">
        <v>20</v>
      </c>
      <c r="O195" t="s">
        <v>21</v>
      </c>
      <c r="P195" t="s">
        <v>472</v>
      </c>
      <c r="Q195" t="s">
        <v>473</v>
      </c>
      <c r="R195" t="s">
        <v>4</v>
      </c>
      <c r="S195" s="23">
        <v>1</v>
      </c>
      <c r="T195" s="23">
        <v>0</v>
      </c>
      <c r="U195" s="23">
        <v>0</v>
      </c>
      <c r="V195" s="23">
        <v>0</v>
      </c>
      <c r="W195" s="23">
        <v>0</v>
      </c>
      <c r="X195" s="23">
        <v>0</v>
      </c>
      <c r="Y195" s="23">
        <v>0</v>
      </c>
      <c r="Z195" s="23">
        <v>0</v>
      </c>
      <c r="AA195" s="23">
        <v>0</v>
      </c>
      <c r="AB195" s="23">
        <v>0</v>
      </c>
      <c r="AC195" s="23">
        <v>0</v>
      </c>
      <c r="AD195" s="23">
        <v>0</v>
      </c>
      <c r="AE195" s="23">
        <v>0</v>
      </c>
      <c r="AF195" s="23">
        <v>0</v>
      </c>
      <c r="AG195" s="23">
        <v>1</v>
      </c>
      <c r="AH195" s="23">
        <v>1</v>
      </c>
      <c r="AI195" s="23">
        <v>0</v>
      </c>
      <c r="AJ195" s="23">
        <v>0</v>
      </c>
      <c r="AK195" s="23">
        <v>0</v>
      </c>
      <c r="AL195" s="23">
        <v>0</v>
      </c>
      <c r="AM195" s="23">
        <v>0</v>
      </c>
      <c r="AN195" s="23">
        <v>0</v>
      </c>
      <c r="AO195" s="23" t="s">
        <v>908</v>
      </c>
      <c r="AP195" s="23">
        <v>0</v>
      </c>
      <c r="AQ195" s="23">
        <v>0</v>
      </c>
      <c r="AR195" s="23">
        <v>0</v>
      </c>
      <c r="AS195" s="23">
        <v>0</v>
      </c>
      <c r="AT195" s="23">
        <v>0</v>
      </c>
      <c r="AU195" s="23">
        <v>0</v>
      </c>
      <c r="AV195" s="23">
        <v>0</v>
      </c>
      <c r="AW195" s="23">
        <v>0</v>
      </c>
      <c r="AX195" s="23">
        <v>0</v>
      </c>
      <c r="AY195" s="23">
        <v>0</v>
      </c>
      <c r="AZ195" s="23" t="s">
        <v>908</v>
      </c>
      <c r="BA195" s="23" t="s">
        <v>908</v>
      </c>
      <c r="BB195" s="23">
        <v>0</v>
      </c>
      <c r="BC195" s="23">
        <v>0</v>
      </c>
      <c r="BD195" s="23">
        <v>0</v>
      </c>
      <c r="BE195" s="23">
        <v>0</v>
      </c>
      <c r="BF195" s="23">
        <v>0</v>
      </c>
      <c r="BG195" s="23">
        <v>0</v>
      </c>
      <c r="BH195" s="23">
        <v>0</v>
      </c>
      <c r="BI195" s="23">
        <v>0</v>
      </c>
      <c r="BJ195" s="23">
        <v>0</v>
      </c>
      <c r="BK195" t="s">
        <v>474</v>
      </c>
    </row>
    <row r="196" spans="1:63">
      <c r="A196" s="23">
        <v>1685</v>
      </c>
      <c r="B196" t="s">
        <v>138</v>
      </c>
      <c r="C196" t="s">
        <v>136</v>
      </c>
      <c r="D196" s="48">
        <v>38930</v>
      </c>
      <c r="E196" t="s">
        <v>57</v>
      </c>
      <c r="F196" t="s">
        <v>394</v>
      </c>
      <c r="G196" t="s">
        <v>189</v>
      </c>
      <c r="H196" s="45" t="s">
        <v>426</v>
      </c>
      <c r="I196">
        <v>30000</v>
      </c>
      <c r="J196">
        <v>300000</v>
      </c>
      <c r="L196" s="45">
        <v>3000</v>
      </c>
      <c r="M196" s="45">
        <v>17.5</v>
      </c>
      <c r="N196" t="s">
        <v>20</v>
      </c>
      <c r="O196" t="s">
        <v>26</v>
      </c>
      <c r="P196" t="s">
        <v>353</v>
      </c>
      <c r="Q196" t="s">
        <v>375</v>
      </c>
      <c r="R196" t="s">
        <v>4</v>
      </c>
      <c r="S196" s="23">
        <v>0</v>
      </c>
      <c r="T196" s="23">
        <v>1</v>
      </c>
      <c r="U196" s="23">
        <v>0</v>
      </c>
      <c r="V196" s="23">
        <v>0</v>
      </c>
      <c r="W196" s="23">
        <v>0</v>
      </c>
      <c r="X196" s="23">
        <v>0</v>
      </c>
      <c r="Y196" s="23">
        <v>0</v>
      </c>
      <c r="Z196" s="23">
        <v>0</v>
      </c>
      <c r="AA196" s="23">
        <v>0</v>
      </c>
      <c r="AB196" s="23">
        <v>0</v>
      </c>
      <c r="AC196" s="23">
        <v>0</v>
      </c>
      <c r="AD196" s="23">
        <v>0</v>
      </c>
      <c r="AE196" s="23">
        <v>0</v>
      </c>
      <c r="AF196" s="23">
        <v>0</v>
      </c>
      <c r="AG196" s="23">
        <v>1</v>
      </c>
      <c r="AH196" s="23">
        <v>1</v>
      </c>
      <c r="AI196" s="23">
        <v>0</v>
      </c>
      <c r="AJ196" s="23" t="s">
        <v>908</v>
      </c>
      <c r="AK196" s="23">
        <v>0</v>
      </c>
      <c r="AL196" s="23">
        <v>0</v>
      </c>
      <c r="AM196" s="23">
        <v>0</v>
      </c>
      <c r="AN196" s="23">
        <v>0</v>
      </c>
      <c r="AO196" s="23">
        <v>0</v>
      </c>
      <c r="AP196" s="23">
        <v>0</v>
      </c>
      <c r="AQ196" s="23" t="s">
        <v>908</v>
      </c>
      <c r="AR196" s="23">
        <v>0</v>
      </c>
      <c r="AS196" s="23">
        <v>0</v>
      </c>
      <c r="AT196" s="23">
        <v>0</v>
      </c>
      <c r="AU196" s="23">
        <v>0</v>
      </c>
      <c r="AV196" s="23">
        <v>0</v>
      </c>
      <c r="AW196" s="23">
        <v>0</v>
      </c>
      <c r="AX196" s="23">
        <v>0</v>
      </c>
      <c r="AY196" s="23">
        <v>0</v>
      </c>
      <c r="AZ196" s="23">
        <v>0</v>
      </c>
      <c r="BA196" s="23">
        <v>0</v>
      </c>
      <c r="BB196" s="23">
        <v>0</v>
      </c>
      <c r="BC196" s="23">
        <v>0</v>
      </c>
      <c r="BD196" s="23">
        <v>0</v>
      </c>
      <c r="BE196" s="23">
        <v>0</v>
      </c>
      <c r="BF196" s="23">
        <v>0</v>
      </c>
      <c r="BG196" s="23">
        <v>0</v>
      </c>
      <c r="BH196" s="23">
        <v>0</v>
      </c>
      <c r="BI196" s="23">
        <v>0</v>
      </c>
      <c r="BJ196" s="23">
        <v>0</v>
      </c>
      <c r="BK196" t="s">
        <v>1057</v>
      </c>
    </row>
    <row r="197" spans="1:63">
      <c r="A197" s="23">
        <v>1593</v>
      </c>
      <c r="B197" t="s">
        <v>109</v>
      </c>
      <c r="C197" t="s">
        <v>110</v>
      </c>
      <c r="D197" s="48">
        <v>37987</v>
      </c>
      <c r="E197" t="s">
        <v>57</v>
      </c>
      <c r="F197" t="s">
        <v>380</v>
      </c>
      <c r="G197" t="s">
        <v>189</v>
      </c>
      <c r="I197">
        <v>8150</v>
      </c>
      <c r="J197">
        <v>18000</v>
      </c>
      <c r="K197" s="45">
        <v>5.0000000000000001E-3</v>
      </c>
      <c r="L197" s="45">
        <v>10</v>
      </c>
      <c r="M197" s="45">
        <v>10.5</v>
      </c>
      <c r="N197" t="s">
        <v>20</v>
      </c>
      <c r="O197" t="s">
        <v>26</v>
      </c>
      <c r="P197" t="s">
        <v>345</v>
      </c>
      <c r="Q197" t="s">
        <v>375</v>
      </c>
      <c r="R197" t="s">
        <v>4</v>
      </c>
      <c r="S197" s="23">
        <v>0</v>
      </c>
      <c r="T197" s="23">
        <v>1</v>
      </c>
      <c r="U197" s="23">
        <v>0</v>
      </c>
      <c r="V197" s="23">
        <v>0</v>
      </c>
      <c r="W197" s="23">
        <v>0</v>
      </c>
      <c r="X197" s="23">
        <v>0</v>
      </c>
      <c r="Y197" s="23">
        <v>0</v>
      </c>
      <c r="Z197" s="23">
        <v>0</v>
      </c>
      <c r="AA197" s="23">
        <v>1</v>
      </c>
      <c r="AB197" s="23">
        <v>0</v>
      </c>
      <c r="AC197" s="23">
        <v>0</v>
      </c>
      <c r="AD197" s="23">
        <v>0</v>
      </c>
      <c r="AE197" s="23">
        <v>0</v>
      </c>
      <c r="AF197" s="23">
        <v>0</v>
      </c>
      <c r="AG197" s="23">
        <v>0</v>
      </c>
      <c r="AH197" s="23">
        <v>1</v>
      </c>
      <c r="AI197" s="23">
        <v>0</v>
      </c>
      <c r="AJ197" s="23">
        <v>0</v>
      </c>
      <c r="AK197" s="23" t="s">
        <v>908</v>
      </c>
      <c r="AL197" s="23">
        <v>0</v>
      </c>
      <c r="AM197" s="23">
        <v>0</v>
      </c>
      <c r="AN197" s="23">
        <v>0</v>
      </c>
      <c r="AO197" s="23" t="s">
        <v>908</v>
      </c>
      <c r="AP197" s="23">
        <v>0</v>
      </c>
      <c r="AQ197" s="23">
        <v>0</v>
      </c>
      <c r="AR197" s="23">
        <v>0</v>
      </c>
      <c r="AS197" s="23">
        <v>0</v>
      </c>
      <c r="AT197" s="23">
        <v>0</v>
      </c>
      <c r="AU197" s="23" t="s">
        <v>924</v>
      </c>
      <c r="AV197" s="23" t="s">
        <v>908</v>
      </c>
      <c r="AW197" s="23" t="s">
        <v>924</v>
      </c>
      <c r="AX197" s="23">
        <v>0</v>
      </c>
      <c r="AY197" s="23">
        <v>0</v>
      </c>
      <c r="AZ197" s="23">
        <v>0</v>
      </c>
      <c r="BA197" s="23">
        <v>0</v>
      </c>
      <c r="BB197" s="23">
        <v>0</v>
      </c>
      <c r="BC197" s="23">
        <v>0</v>
      </c>
      <c r="BD197" s="23">
        <v>0</v>
      </c>
      <c r="BE197" s="23">
        <v>0</v>
      </c>
      <c r="BF197" s="23">
        <v>0</v>
      </c>
      <c r="BG197" s="23">
        <v>0</v>
      </c>
      <c r="BH197" s="23">
        <v>0</v>
      </c>
      <c r="BI197" s="23">
        <v>0</v>
      </c>
      <c r="BJ197" s="23">
        <v>0</v>
      </c>
      <c r="BK197" t="s">
        <v>976</v>
      </c>
    </row>
    <row r="198" spans="1:63">
      <c r="A198" s="23">
        <v>1594</v>
      </c>
      <c r="B198" t="s">
        <v>111</v>
      </c>
      <c r="C198" t="s">
        <v>110</v>
      </c>
      <c r="D198" s="48">
        <v>36892</v>
      </c>
      <c r="E198" t="s">
        <v>57</v>
      </c>
      <c r="F198" t="s">
        <v>377</v>
      </c>
      <c r="G198" t="s">
        <v>853</v>
      </c>
      <c r="I198">
        <v>8150</v>
      </c>
      <c r="J198">
        <v>18000</v>
      </c>
      <c r="L198" s="45">
        <v>10</v>
      </c>
      <c r="M198" s="45">
        <v>10.5</v>
      </c>
      <c r="N198" t="s">
        <v>20</v>
      </c>
      <c r="O198" t="s">
        <v>39</v>
      </c>
      <c r="P198" t="s">
        <v>345</v>
      </c>
      <c r="Q198" t="s">
        <v>375</v>
      </c>
      <c r="R198" t="s">
        <v>4</v>
      </c>
      <c r="S198" s="23">
        <v>0</v>
      </c>
      <c r="T198" s="23">
        <v>1</v>
      </c>
      <c r="U198" s="23">
        <v>0</v>
      </c>
      <c r="V198" s="23">
        <v>0</v>
      </c>
      <c r="W198" s="23">
        <v>0</v>
      </c>
      <c r="X198" s="23">
        <v>0</v>
      </c>
      <c r="Y198" s="23">
        <v>0</v>
      </c>
      <c r="Z198" s="23">
        <v>0</v>
      </c>
      <c r="AA198" s="23">
        <v>0</v>
      </c>
      <c r="AB198" s="23">
        <v>0</v>
      </c>
      <c r="AC198" s="23">
        <v>0</v>
      </c>
      <c r="AD198" s="23">
        <v>0</v>
      </c>
      <c r="AE198" s="23">
        <v>0</v>
      </c>
      <c r="AF198" s="23">
        <v>0</v>
      </c>
      <c r="AG198" s="23">
        <v>1</v>
      </c>
      <c r="AH198" s="23">
        <v>1</v>
      </c>
      <c r="AI198" s="23">
        <v>0</v>
      </c>
      <c r="AJ198" s="23">
        <v>0</v>
      </c>
      <c r="AK198" s="23" t="s">
        <v>908</v>
      </c>
      <c r="AL198" s="23">
        <v>0</v>
      </c>
      <c r="AM198" s="23">
        <v>0</v>
      </c>
      <c r="AN198" s="23">
        <v>0</v>
      </c>
      <c r="AO198" s="23" t="s">
        <v>908</v>
      </c>
      <c r="AP198" s="23">
        <v>0</v>
      </c>
      <c r="AQ198" s="23">
        <v>0</v>
      </c>
      <c r="AR198" s="23">
        <v>0</v>
      </c>
      <c r="AS198" s="23">
        <v>0</v>
      </c>
      <c r="AT198" s="23">
        <v>0</v>
      </c>
      <c r="AU198" s="23" t="s">
        <v>924</v>
      </c>
      <c r="AV198" s="23" t="s">
        <v>908</v>
      </c>
      <c r="AW198" s="23">
        <v>0</v>
      </c>
      <c r="AX198" s="23">
        <v>0</v>
      </c>
      <c r="AY198" s="23">
        <v>0</v>
      </c>
      <c r="AZ198" s="23">
        <v>0</v>
      </c>
      <c r="BA198" s="23">
        <v>0</v>
      </c>
      <c r="BB198" s="23">
        <v>0</v>
      </c>
      <c r="BC198" s="23">
        <v>0</v>
      </c>
      <c r="BD198" s="23">
        <v>0</v>
      </c>
      <c r="BE198" s="23">
        <v>0</v>
      </c>
      <c r="BF198" s="23">
        <v>0</v>
      </c>
      <c r="BG198" s="23">
        <v>0</v>
      </c>
      <c r="BH198" s="23">
        <v>0</v>
      </c>
      <c r="BI198" s="23">
        <v>0</v>
      </c>
      <c r="BJ198" s="23">
        <v>0</v>
      </c>
      <c r="BK198" t="s">
        <v>984</v>
      </c>
    </row>
    <row r="199" spans="1:63">
      <c r="A199" s="23">
        <v>1796</v>
      </c>
      <c r="B199" t="s">
        <v>152</v>
      </c>
      <c r="C199" t="s">
        <v>153</v>
      </c>
      <c r="D199" s="48">
        <v>39535</v>
      </c>
      <c r="E199" t="s">
        <v>154</v>
      </c>
      <c r="F199" t="s">
        <v>467</v>
      </c>
      <c r="G199" t="s">
        <v>189</v>
      </c>
      <c r="I199">
        <v>75000</v>
      </c>
      <c r="J199">
        <v>110000</v>
      </c>
      <c r="K199" s="45" t="s">
        <v>830</v>
      </c>
      <c r="L199" s="45" t="s">
        <v>830</v>
      </c>
      <c r="M199" s="45">
        <v>0.5</v>
      </c>
      <c r="N199" t="s">
        <v>20</v>
      </c>
      <c r="O199" t="s">
        <v>39</v>
      </c>
      <c r="P199" t="s">
        <v>344</v>
      </c>
      <c r="Q199" t="s">
        <v>465</v>
      </c>
      <c r="R199" t="s">
        <v>4</v>
      </c>
      <c r="S199" s="23">
        <v>0</v>
      </c>
      <c r="T199" s="23">
        <v>0</v>
      </c>
      <c r="U199" s="23">
        <v>0</v>
      </c>
      <c r="V199" s="23">
        <v>1</v>
      </c>
      <c r="W199" s="23">
        <v>0</v>
      </c>
      <c r="X199" s="23">
        <v>0</v>
      </c>
      <c r="Y199" s="23">
        <v>0</v>
      </c>
      <c r="Z199" s="23">
        <v>0</v>
      </c>
      <c r="AA199" s="23">
        <v>1</v>
      </c>
      <c r="AB199" s="23">
        <v>0</v>
      </c>
      <c r="AC199" s="23">
        <v>1</v>
      </c>
      <c r="AD199" s="23">
        <v>0</v>
      </c>
      <c r="AE199" s="23">
        <v>0</v>
      </c>
      <c r="AF199" s="23">
        <v>0</v>
      </c>
      <c r="AG199" s="23">
        <v>0</v>
      </c>
      <c r="AH199" s="23" t="s">
        <v>425</v>
      </c>
      <c r="AI199" s="23">
        <v>0</v>
      </c>
      <c r="AJ199" s="23">
        <v>0</v>
      </c>
      <c r="AK199" s="23">
        <v>0</v>
      </c>
      <c r="AL199" s="23">
        <v>0</v>
      </c>
      <c r="AM199" s="23">
        <v>0</v>
      </c>
      <c r="AN199" s="23">
        <v>0</v>
      </c>
      <c r="AO199" s="23">
        <v>0</v>
      </c>
      <c r="AP199" s="23">
        <v>0</v>
      </c>
      <c r="AQ199" s="23">
        <v>0</v>
      </c>
      <c r="AR199" s="23">
        <v>0</v>
      </c>
      <c r="AS199" s="23">
        <v>0</v>
      </c>
      <c r="AT199" s="23">
        <v>0</v>
      </c>
      <c r="AU199" s="23">
        <v>0</v>
      </c>
      <c r="AV199" s="23">
        <v>0</v>
      </c>
      <c r="AW199" s="23">
        <v>0</v>
      </c>
      <c r="AX199" s="23">
        <v>0</v>
      </c>
      <c r="AY199" s="23">
        <v>0</v>
      </c>
      <c r="AZ199" s="23" t="s">
        <v>908</v>
      </c>
      <c r="BA199" s="23">
        <v>0</v>
      </c>
      <c r="BB199" s="23">
        <v>0</v>
      </c>
      <c r="BC199" s="23">
        <v>0</v>
      </c>
      <c r="BD199" s="23">
        <v>0</v>
      </c>
      <c r="BE199" s="23">
        <v>0</v>
      </c>
      <c r="BF199" s="23">
        <v>0</v>
      </c>
      <c r="BG199" s="23">
        <v>0</v>
      </c>
      <c r="BH199" s="23">
        <v>0</v>
      </c>
      <c r="BI199" s="23">
        <v>0</v>
      </c>
      <c r="BJ199" s="23">
        <v>0</v>
      </c>
      <c r="BK199" t="s">
        <v>466</v>
      </c>
    </row>
    <row r="200" spans="1:63">
      <c r="A200" s="23">
        <v>1797</v>
      </c>
      <c r="B200" t="s">
        <v>155</v>
      </c>
      <c r="C200" t="s">
        <v>153</v>
      </c>
      <c r="D200" s="48">
        <v>39971</v>
      </c>
      <c r="E200" t="s">
        <v>154</v>
      </c>
      <c r="F200" t="s">
        <v>471</v>
      </c>
      <c r="G200" t="s">
        <v>189</v>
      </c>
      <c r="I200">
        <v>75000</v>
      </c>
      <c r="J200">
        <v>110000</v>
      </c>
      <c r="K200" s="45" t="s">
        <v>830</v>
      </c>
      <c r="L200" s="45" t="s">
        <v>830</v>
      </c>
      <c r="M200" s="45">
        <v>0.5</v>
      </c>
      <c r="N200" t="s">
        <v>20</v>
      </c>
      <c r="O200" t="s">
        <v>39</v>
      </c>
      <c r="P200" t="s">
        <v>344</v>
      </c>
      <c r="Q200" t="s">
        <v>465</v>
      </c>
      <c r="R200" t="s">
        <v>4</v>
      </c>
      <c r="S200" s="23">
        <v>0</v>
      </c>
      <c r="T200" s="23">
        <v>0</v>
      </c>
      <c r="U200" s="23">
        <v>0</v>
      </c>
      <c r="V200" s="23">
        <v>1</v>
      </c>
      <c r="W200" s="23">
        <v>0</v>
      </c>
      <c r="X200" s="23">
        <v>0</v>
      </c>
      <c r="Y200" s="23">
        <v>0</v>
      </c>
      <c r="Z200" s="23">
        <v>0</v>
      </c>
      <c r="AA200" s="23">
        <v>1</v>
      </c>
      <c r="AB200" s="23">
        <v>0</v>
      </c>
      <c r="AC200" s="23">
        <v>1</v>
      </c>
      <c r="AD200" s="23">
        <v>0</v>
      </c>
      <c r="AE200" s="23">
        <v>0</v>
      </c>
      <c r="AF200" s="23">
        <v>0</v>
      </c>
      <c r="AG200" s="23">
        <v>0</v>
      </c>
      <c r="AH200" s="23" t="s">
        <v>425</v>
      </c>
      <c r="AI200" s="23">
        <v>0</v>
      </c>
      <c r="AJ200" s="23">
        <v>0</v>
      </c>
      <c r="AK200" s="23">
        <v>0</v>
      </c>
      <c r="AL200" s="23">
        <v>0</v>
      </c>
      <c r="AM200" s="23">
        <v>0</v>
      </c>
      <c r="AN200" s="23">
        <v>0</v>
      </c>
      <c r="AO200" s="23">
        <v>0</v>
      </c>
      <c r="AP200" s="23">
        <v>0</v>
      </c>
      <c r="AQ200" s="23">
        <v>0</v>
      </c>
      <c r="AR200" s="23">
        <v>0</v>
      </c>
      <c r="AS200" s="23">
        <v>0</v>
      </c>
      <c r="AT200" s="23">
        <v>0</v>
      </c>
      <c r="AU200" s="23">
        <v>0</v>
      </c>
      <c r="AV200" s="23">
        <v>0</v>
      </c>
      <c r="AW200" s="23">
        <v>0</v>
      </c>
      <c r="AX200" s="23">
        <v>0</v>
      </c>
      <c r="AY200" s="23">
        <v>0</v>
      </c>
      <c r="AZ200" s="23" t="s">
        <v>908</v>
      </c>
      <c r="BA200" s="23">
        <v>0</v>
      </c>
      <c r="BB200" s="23">
        <v>0</v>
      </c>
      <c r="BC200" s="23">
        <v>0</v>
      </c>
      <c r="BD200" s="23">
        <v>0</v>
      </c>
      <c r="BE200" s="23">
        <v>0</v>
      </c>
      <c r="BF200" s="23">
        <v>0</v>
      </c>
      <c r="BG200" s="23">
        <v>0</v>
      </c>
      <c r="BH200" s="23">
        <v>0</v>
      </c>
      <c r="BI200" s="23">
        <v>0</v>
      </c>
      <c r="BJ200" s="23">
        <v>0</v>
      </c>
      <c r="BK200" t="s">
        <v>466</v>
      </c>
    </row>
    <row r="201" spans="1:63">
      <c r="A201" s="23">
        <v>1970</v>
      </c>
      <c r="B201" t="s">
        <v>168</v>
      </c>
      <c r="C201" t="s">
        <v>165</v>
      </c>
      <c r="D201" s="48">
        <v>41000</v>
      </c>
      <c r="E201" t="s">
        <v>166</v>
      </c>
      <c r="F201" t="s">
        <v>532</v>
      </c>
      <c r="G201" t="s">
        <v>189</v>
      </c>
      <c r="I201">
        <v>53000</v>
      </c>
      <c r="J201">
        <v>78000</v>
      </c>
      <c r="K201" s="45">
        <v>1.2E-2</v>
      </c>
      <c r="L201" s="45" t="s">
        <v>830</v>
      </c>
      <c r="M201" s="45">
        <v>6.5</v>
      </c>
      <c r="N201" t="s">
        <v>31</v>
      </c>
      <c r="O201" t="s">
        <v>26</v>
      </c>
      <c r="P201" t="s">
        <v>472</v>
      </c>
      <c r="Q201" t="s">
        <v>534</v>
      </c>
      <c r="R201" t="s">
        <v>4</v>
      </c>
      <c r="S201" s="23">
        <v>1</v>
      </c>
      <c r="T201" s="23">
        <v>0</v>
      </c>
      <c r="U201" s="23">
        <v>0</v>
      </c>
      <c r="V201" s="23">
        <v>0</v>
      </c>
      <c r="W201" s="23">
        <v>0</v>
      </c>
      <c r="X201" s="23">
        <v>0</v>
      </c>
      <c r="Y201" s="23">
        <v>0</v>
      </c>
      <c r="Z201" s="23">
        <v>0</v>
      </c>
      <c r="AA201" s="23">
        <v>1</v>
      </c>
      <c r="AB201" s="23">
        <v>0</v>
      </c>
      <c r="AC201" s="23">
        <v>0</v>
      </c>
      <c r="AD201" s="23">
        <v>0</v>
      </c>
      <c r="AE201" s="23">
        <v>0</v>
      </c>
      <c r="AF201" s="23">
        <v>0</v>
      </c>
      <c r="AG201" s="23">
        <v>0</v>
      </c>
      <c r="AH201" s="23">
        <v>1</v>
      </c>
      <c r="AI201" s="23">
        <v>0</v>
      </c>
      <c r="AJ201" s="23">
        <v>0</v>
      </c>
      <c r="AK201" s="23">
        <v>0</v>
      </c>
      <c r="AL201" s="23">
        <v>0</v>
      </c>
      <c r="AM201" s="23">
        <v>0</v>
      </c>
      <c r="AN201" s="23">
        <v>0</v>
      </c>
      <c r="AO201" s="23">
        <v>0</v>
      </c>
      <c r="AP201" s="23" t="s">
        <v>908</v>
      </c>
      <c r="AQ201" s="23">
        <v>0</v>
      </c>
      <c r="AR201" s="23">
        <v>0</v>
      </c>
      <c r="AS201" s="23">
        <v>0</v>
      </c>
      <c r="AT201" s="23">
        <v>0</v>
      </c>
      <c r="AU201" s="23">
        <v>0</v>
      </c>
      <c r="AV201" s="23">
        <v>0</v>
      </c>
      <c r="AW201" s="23">
        <v>0</v>
      </c>
      <c r="AX201" s="23">
        <v>0</v>
      </c>
      <c r="AY201" s="23">
        <v>0</v>
      </c>
      <c r="AZ201" s="23">
        <v>0</v>
      </c>
      <c r="BA201" s="23">
        <v>0</v>
      </c>
      <c r="BB201" s="23">
        <v>0</v>
      </c>
      <c r="BC201" s="23">
        <v>0</v>
      </c>
      <c r="BD201" s="23">
        <v>0</v>
      </c>
      <c r="BE201" s="23">
        <v>0</v>
      </c>
      <c r="BF201" s="23">
        <v>0</v>
      </c>
      <c r="BG201" s="23">
        <v>0</v>
      </c>
      <c r="BH201" s="23">
        <v>0</v>
      </c>
      <c r="BI201" s="23">
        <v>0</v>
      </c>
      <c r="BJ201" s="23">
        <v>0</v>
      </c>
      <c r="BK201" t="s">
        <v>985</v>
      </c>
    </row>
    <row r="202" spans="1:63">
      <c r="A202" s="23">
        <v>2006</v>
      </c>
      <c r="B202" t="s">
        <v>178</v>
      </c>
      <c r="C202" t="s">
        <v>179</v>
      </c>
      <c r="D202" s="48">
        <v>37377</v>
      </c>
      <c r="E202" t="s">
        <v>166</v>
      </c>
      <c r="F202" t="s">
        <v>547</v>
      </c>
      <c r="G202" t="s">
        <v>189</v>
      </c>
      <c r="I202">
        <v>53570</v>
      </c>
      <c r="J202">
        <v>78330</v>
      </c>
      <c r="L202" s="45">
        <v>0.7</v>
      </c>
      <c r="M202" s="45">
        <v>12</v>
      </c>
      <c r="N202" t="s">
        <v>20</v>
      </c>
      <c r="O202" t="s">
        <v>26</v>
      </c>
      <c r="P202" t="s">
        <v>344</v>
      </c>
      <c r="Q202" t="s">
        <v>546</v>
      </c>
      <c r="R202" t="s">
        <v>4</v>
      </c>
      <c r="S202" s="23">
        <v>1</v>
      </c>
      <c r="T202" s="23">
        <v>0</v>
      </c>
      <c r="U202" s="23">
        <v>0</v>
      </c>
      <c r="V202" s="23">
        <v>0</v>
      </c>
      <c r="W202" s="23">
        <v>0</v>
      </c>
      <c r="X202" s="23">
        <v>0</v>
      </c>
      <c r="Y202" s="23">
        <v>0</v>
      </c>
      <c r="Z202" s="23">
        <v>0</v>
      </c>
      <c r="AA202" s="23">
        <v>1</v>
      </c>
      <c r="AB202" s="23">
        <v>0</v>
      </c>
      <c r="AC202" s="23">
        <v>1</v>
      </c>
      <c r="AD202" s="23">
        <v>0</v>
      </c>
      <c r="AE202" s="23">
        <v>0</v>
      </c>
      <c r="AF202" s="23">
        <v>0</v>
      </c>
      <c r="AG202" s="23">
        <v>0</v>
      </c>
      <c r="AH202" s="23">
        <v>1</v>
      </c>
      <c r="AI202" s="23">
        <v>0</v>
      </c>
      <c r="AJ202" s="23" t="s">
        <v>908</v>
      </c>
      <c r="AK202" s="23">
        <v>0</v>
      </c>
      <c r="AL202" s="23" t="s">
        <v>938</v>
      </c>
      <c r="AM202" s="23">
        <v>0</v>
      </c>
      <c r="AN202" s="23">
        <v>0</v>
      </c>
      <c r="AO202" s="23">
        <v>0</v>
      </c>
      <c r="AP202" s="23" t="s">
        <v>908</v>
      </c>
      <c r="AQ202" s="23">
        <v>0</v>
      </c>
      <c r="AR202" s="23">
        <v>0</v>
      </c>
      <c r="AS202" s="23">
        <v>0</v>
      </c>
      <c r="AT202" s="23">
        <v>0</v>
      </c>
      <c r="AU202" s="23">
        <v>0</v>
      </c>
      <c r="AV202" s="23">
        <v>0</v>
      </c>
      <c r="AW202" s="23" t="s">
        <v>924</v>
      </c>
      <c r="AX202" s="23">
        <v>0</v>
      </c>
      <c r="AY202" s="23">
        <v>0</v>
      </c>
      <c r="AZ202" s="23">
        <v>0</v>
      </c>
      <c r="BA202" s="23">
        <v>0</v>
      </c>
      <c r="BB202" s="23">
        <v>0</v>
      </c>
      <c r="BC202" s="23">
        <v>0</v>
      </c>
      <c r="BD202" s="23">
        <v>0</v>
      </c>
      <c r="BE202" s="23">
        <v>0</v>
      </c>
      <c r="BF202" s="23">
        <v>0</v>
      </c>
      <c r="BG202" s="23">
        <v>0</v>
      </c>
      <c r="BH202" s="23">
        <v>0</v>
      </c>
      <c r="BI202" s="23">
        <v>0</v>
      </c>
      <c r="BJ202" s="23">
        <v>0</v>
      </c>
      <c r="BK202" t="s">
        <v>1066</v>
      </c>
    </row>
    <row r="203" spans="1:63">
      <c r="A203" s="23">
        <v>2284</v>
      </c>
      <c r="B203" t="s">
        <v>253</v>
      </c>
      <c r="C203" t="s">
        <v>254</v>
      </c>
      <c r="D203" s="48">
        <v>40724</v>
      </c>
      <c r="E203" t="s">
        <v>30</v>
      </c>
      <c r="F203" t="s">
        <v>621</v>
      </c>
      <c r="G203" t="s">
        <v>189</v>
      </c>
      <c r="I203">
        <v>30000</v>
      </c>
      <c r="J203">
        <v>40000</v>
      </c>
      <c r="L203" s="45">
        <v>40000</v>
      </c>
      <c r="M203" s="45">
        <v>72</v>
      </c>
      <c r="N203" t="s">
        <v>20</v>
      </c>
      <c r="O203" t="s">
        <v>39</v>
      </c>
      <c r="P203" t="s">
        <v>353</v>
      </c>
      <c r="Q203" t="s">
        <v>620</v>
      </c>
      <c r="R203" t="s">
        <v>4</v>
      </c>
      <c r="S203" s="23">
        <v>1</v>
      </c>
      <c r="T203" s="23">
        <v>0</v>
      </c>
      <c r="U203" s="23">
        <v>0</v>
      </c>
      <c r="V203" s="23">
        <v>0</v>
      </c>
      <c r="W203" s="23">
        <v>0</v>
      </c>
      <c r="X203" s="23">
        <v>0</v>
      </c>
      <c r="Y203" s="23">
        <v>0</v>
      </c>
      <c r="Z203" s="23">
        <v>0</v>
      </c>
      <c r="AA203" s="23">
        <v>0</v>
      </c>
      <c r="AB203" s="23">
        <v>1</v>
      </c>
      <c r="AC203" s="23">
        <v>0</v>
      </c>
      <c r="AD203" s="23">
        <v>0</v>
      </c>
      <c r="AE203" s="23">
        <v>0</v>
      </c>
      <c r="AF203" s="23">
        <v>0</v>
      </c>
      <c r="AG203" s="23">
        <v>0</v>
      </c>
      <c r="AH203" s="23">
        <v>1</v>
      </c>
      <c r="AI203" s="23">
        <v>0</v>
      </c>
      <c r="AJ203" s="23">
        <v>0</v>
      </c>
      <c r="AK203" s="23">
        <v>0</v>
      </c>
      <c r="AL203" s="23">
        <v>0</v>
      </c>
      <c r="AM203" s="23" t="s">
        <v>924</v>
      </c>
      <c r="AN203" s="23">
        <v>0</v>
      </c>
      <c r="AO203" s="23" t="s">
        <v>908</v>
      </c>
      <c r="AP203" s="23" t="s">
        <v>924</v>
      </c>
      <c r="AQ203" s="23">
        <v>0</v>
      </c>
      <c r="AR203" s="23">
        <v>0</v>
      </c>
      <c r="AS203" s="23">
        <v>0</v>
      </c>
      <c r="AT203" s="23">
        <v>0</v>
      </c>
      <c r="AU203" s="23">
        <v>0</v>
      </c>
      <c r="AV203" s="23">
        <v>0</v>
      </c>
      <c r="AW203" s="23">
        <v>0</v>
      </c>
      <c r="AX203" s="23">
        <v>0</v>
      </c>
      <c r="AY203" s="23" t="s">
        <v>924</v>
      </c>
      <c r="AZ203" s="23">
        <v>0</v>
      </c>
      <c r="BA203" s="23">
        <v>0</v>
      </c>
      <c r="BB203" s="23">
        <v>0</v>
      </c>
      <c r="BC203" s="23">
        <v>0</v>
      </c>
      <c r="BD203" s="23">
        <v>0</v>
      </c>
      <c r="BE203" s="23">
        <v>0</v>
      </c>
      <c r="BF203" s="23">
        <v>0</v>
      </c>
      <c r="BG203" s="23">
        <v>0</v>
      </c>
      <c r="BH203" s="23">
        <v>0</v>
      </c>
      <c r="BI203" s="23">
        <v>0</v>
      </c>
      <c r="BJ203" s="23">
        <v>0</v>
      </c>
      <c r="BK203" t="s">
        <v>622</v>
      </c>
    </row>
    <row r="204" spans="1:63">
      <c r="A204" s="23">
        <v>2285</v>
      </c>
      <c r="B204" t="s">
        <v>255</v>
      </c>
      <c r="C204" t="s">
        <v>254</v>
      </c>
      <c r="D204" s="48">
        <v>39904</v>
      </c>
      <c r="E204" t="s">
        <v>30</v>
      </c>
      <c r="F204" t="s">
        <v>623</v>
      </c>
      <c r="G204" t="s">
        <v>189</v>
      </c>
      <c r="I204">
        <v>30000</v>
      </c>
      <c r="J204">
        <v>40000</v>
      </c>
      <c r="L204" s="45">
        <v>40000</v>
      </c>
      <c r="M204" s="45" t="s">
        <v>625</v>
      </c>
      <c r="N204" t="s">
        <v>20</v>
      </c>
      <c r="O204" t="s">
        <v>39</v>
      </c>
      <c r="P204" t="s">
        <v>353</v>
      </c>
      <c r="Q204" t="s">
        <v>624</v>
      </c>
      <c r="R204" t="s">
        <v>4</v>
      </c>
      <c r="S204" s="23">
        <v>1</v>
      </c>
      <c r="T204" s="23">
        <v>0</v>
      </c>
      <c r="U204" s="23">
        <v>0</v>
      </c>
      <c r="V204" s="23">
        <v>0</v>
      </c>
      <c r="W204" s="23">
        <v>0</v>
      </c>
      <c r="X204" s="23">
        <v>0</v>
      </c>
      <c r="Y204" s="23">
        <v>0</v>
      </c>
      <c r="Z204" s="23">
        <v>0</v>
      </c>
      <c r="AA204" s="23">
        <v>1</v>
      </c>
      <c r="AB204" s="23">
        <v>0</v>
      </c>
      <c r="AC204" s="23">
        <v>0</v>
      </c>
      <c r="AD204" s="23">
        <v>0</v>
      </c>
      <c r="AE204" s="23">
        <v>0</v>
      </c>
      <c r="AF204" s="23">
        <v>0</v>
      </c>
      <c r="AG204" s="23">
        <v>0</v>
      </c>
      <c r="AH204" s="23">
        <v>1</v>
      </c>
      <c r="AI204" s="23">
        <v>0</v>
      </c>
      <c r="AJ204" s="23" t="s">
        <v>908</v>
      </c>
      <c r="AK204" s="23" t="s">
        <v>908</v>
      </c>
      <c r="AL204" s="23" t="s">
        <v>908</v>
      </c>
      <c r="AM204" s="23">
        <v>0</v>
      </c>
      <c r="AN204" s="23">
        <v>0</v>
      </c>
      <c r="AO204" s="23">
        <v>0</v>
      </c>
      <c r="AP204" s="23">
        <v>0</v>
      </c>
      <c r="AQ204" s="23">
        <v>0</v>
      </c>
      <c r="AR204" s="23">
        <v>0</v>
      </c>
      <c r="AS204" s="23">
        <v>0</v>
      </c>
      <c r="AT204" s="23">
        <v>0</v>
      </c>
      <c r="AU204" s="23">
        <v>0</v>
      </c>
      <c r="AV204" s="23">
        <v>0</v>
      </c>
      <c r="AW204" s="23">
        <v>0</v>
      </c>
      <c r="AX204" s="23">
        <v>0</v>
      </c>
      <c r="AY204" s="23">
        <v>0</v>
      </c>
      <c r="AZ204" s="23">
        <v>0</v>
      </c>
      <c r="BA204" s="23">
        <v>0</v>
      </c>
      <c r="BB204" s="23">
        <v>0</v>
      </c>
      <c r="BC204" s="23">
        <v>0</v>
      </c>
      <c r="BD204" s="23">
        <v>0</v>
      </c>
      <c r="BE204" s="23">
        <v>0</v>
      </c>
      <c r="BF204" s="23">
        <v>0</v>
      </c>
      <c r="BG204" s="23">
        <v>0</v>
      </c>
      <c r="BH204" s="23">
        <v>0</v>
      </c>
      <c r="BI204" s="23">
        <v>0</v>
      </c>
      <c r="BJ204" s="23">
        <v>0</v>
      </c>
      <c r="BK204" t="s">
        <v>979</v>
      </c>
    </row>
    <row r="205" spans="1:63">
      <c r="A205" s="23">
        <v>2711</v>
      </c>
      <c r="B205" t="s">
        <v>267</v>
      </c>
      <c r="C205" t="s">
        <v>110</v>
      </c>
      <c r="D205" s="48">
        <v>42979</v>
      </c>
      <c r="E205" t="s">
        <v>57</v>
      </c>
      <c r="F205" t="s">
        <v>529</v>
      </c>
      <c r="G205" t="s">
        <v>189</v>
      </c>
      <c r="I205">
        <v>8500</v>
      </c>
      <c r="J205">
        <v>18000</v>
      </c>
      <c r="L205" s="45">
        <v>10</v>
      </c>
      <c r="M205" s="45">
        <v>1</v>
      </c>
      <c r="N205" t="s">
        <v>20</v>
      </c>
      <c r="O205" t="s">
        <v>39</v>
      </c>
      <c r="P205" t="s">
        <v>345</v>
      </c>
      <c r="Q205" t="s">
        <v>530</v>
      </c>
      <c r="R205" t="s">
        <v>4</v>
      </c>
      <c r="S205" s="23">
        <v>1</v>
      </c>
      <c r="T205" s="23">
        <v>0</v>
      </c>
      <c r="U205" s="23">
        <v>0</v>
      </c>
      <c r="V205" s="23">
        <v>0</v>
      </c>
      <c r="W205" s="23">
        <v>0</v>
      </c>
      <c r="X205" s="23">
        <v>0</v>
      </c>
      <c r="Y205" s="23">
        <v>0</v>
      </c>
      <c r="Z205" s="23">
        <v>0</v>
      </c>
      <c r="AA205" s="23">
        <v>1</v>
      </c>
      <c r="AB205" s="23">
        <v>0</v>
      </c>
      <c r="AC205" s="23">
        <v>0</v>
      </c>
      <c r="AD205" s="23">
        <v>0</v>
      </c>
      <c r="AE205" s="23">
        <v>0</v>
      </c>
      <c r="AF205" s="23">
        <v>0</v>
      </c>
      <c r="AG205" s="23">
        <v>0</v>
      </c>
      <c r="AH205" s="23">
        <v>1</v>
      </c>
      <c r="AI205" s="23">
        <v>0</v>
      </c>
      <c r="AJ205" s="23">
        <v>0</v>
      </c>
      <c r="AK205" s="23" t="s">
        <v>908</v>
      </c>
      <c r="AL205" s="23">
        <v>0</v>
      </c>
      <c r="AM205" s="23">
        <v>0</v>
      </c>
      <c r="AN205" s="23">
        <v>0</v>
      </c>
      <c r="AO205" s="23" t="s">
        <v>908</v>
      </c>
      <c r="AP205" s="23">
        <v>0</v>
      </c>
      <c r="AQ205" s="23">
        <v>0</v>
      </c>
      <c r="AR205" s="23">
        <v>0</v>
      </c>
      <c r="AS205" s="23">
        <v>0</v>
      </c>
      <c r="AT205" s="23">
        <v>0</v>
      </c>
      <c r="AU205" s="23" t="s">
        <v>908</v>
      </c>
      <c r="AV205" s="23">
        <v>0</v>
      </c>
      <c r="AW205" s="23">
        <v>0</v>
      </c>
      <c r="AX205" s="23" t="s">
        <v>908</v>
      </c>
      <c r="AY205" s="23">
        <v>0</v>
      </c>
      <c r="AZ205" s="23">
        <v>0</v>
      </c>
      <c r="BA205" s="23">
        <v>0</v>
      </c>
      <c r="BB205" s="23">
        <v>0</v>
      </c>
      <c r="BC205" s="23">
        <v>0</v>
      </c>
      <c r="BD205" s="23">
        <v>0</v>
      </c>
      <c r="BE205" s="23">
        <v>0</v>
      </c>
      <c r="BF205" s="23">
        <v>0</v>
      </c>
      <c r="BG205" s="23">
        <v>0</v>
      </c>
      <c r="BH205" s="23">
        <v>0</v>
      </c>
      <c r="BI205" s="23">
        <v>0</v>
      </c>
      <c r="BJ205" s="23">
        <v>0</v>
      </c>
      <c r="BK205" t="s">
        <v>980</v>
      </c>
    </row>
    <row r="206" spans="1:63">
      <c r="A206" s="23">
        <v>3001</v>
      </c>
      <c r="B206" t="s">
        <v>271</v>
      </c>
      <c r="C206" t="s">
        <v>44</v>
      </c>
      <c r="D206" s="48">
        <v>33604</v>
      </c>
      <c r="E206" t="s">
        <v>57</v>
      </c>
      <c r="F206" t="s">
        <v>448</v>
      </c>
      <c r="G206" t="s">
        <v>189</v>
      </c>
      <c r="I206">
        <v>51620</v>
      </c>
      <c r="J206">
        <v>51840</v>
      </c>
      <c r="K206" s="45">
        <v>6.0000000000000001E-3</v>
      </c>
      <c r="L206" s="45">
        <v>10</v>
      </c>
      <c r="M206" s="45">
        <v>0.16666666666666671</v>
      </c>
      <c r="N206" t="s">
        <v>20</v>
      </c>
      <c r="O206" t="s">
        <v>26</v>
      </c>
      <c r="P206" t="s">
        <v>431</v>
      </c>
      <c r="Q206" t="s">
        <v>724</v>
      </c>
      <c r="R206" t="s">
        <v>4</v>
      </c>
      <c r="S206" s="23">
        <v>0</v>
      </c>
      <c r="T206" s="23">
        <v>1</v>
      </c>
      <c r="U206" s="23">
        <v>0</v>
      </c>
      <c r="V206" s="23">
        <v>0</v>
      </c>
      <c r="W206" s="23">
        <v>0</v>
      </c>
      <c r="X206" s="23">
        <v>0</v>
      </c>
      <c r="Y206" s="23">
        <v>0</v>
      </c>
      <c r="Z206" s="23">
        <v>0</v>
      </c>
      <c r="AA206" s="23">
        <v>0</v>
      </c>
      <c r="AB206" s="23">
        <v>0</v>
      </c>
      <c r="AC206" s="23">
        <v>0</v>
      </c>
      <c r="AD206" s="23">
        <v>0</v>
      </c>
      <c r="AE206" s="23">
        <v>0</v>
      </c>
      <c r="AF206" s="23">
        <v>0</v>
      </c>
      <c r="AG206" s="23">
        <v>1</v>
      </c>
      <c r="AH206" s="23">
        <v>1</v>
      </c>
      <c r="AI206" s="23" t="s">
        <v>918</v>
      </c>
      <c r="AJ206" s="23">
        <v>0</v>
      </c>
      <c r="AK206" s="23">
        <v>0</v>
      </c>
      <c r="AL206" s="23">
        <v>0</v>
      </c>
      <c r="AM206" s="23">
        <v>0</v>
      </c>
      <c r="AN206" s="23">
        <v>0</v>
      </c>
      <c r="AO206" s="23">
        <v>0</v>
      </c>
      <c r="AP206" s="23">
        <v>0</v>
      </c>
      <c r="AQ206" s="23">
        <v>0</v>
      </c>
      <c r="AR206" s="23">
        <v>0</v>
      </c>
      <c r="AS206" s="23">
        <v>0</v>
      </c>
      <c r="AT206" s="23">
        <v>0</v>
      </c>
      <c r="AU206" s="23">
        <v>0</v>
      </c>
      <c r="AV206" s="23">
        <v>0</v>
      </c>
      <c r="AW206" s="23">
        <v>0</v>
      </c>
      <c r="AX206" s="23">
        <v>0</v>
      </c>
      <c r="AY206" s="23">
        <v>0</v>
      </c>
      <c r="AZ206" s="23">
        <v>0</v>
      </c>
      <c r="BA206" s="23">
        <v>0</v>
      </c>
      <c r="BB206" s="23">
        <v>0</v>
      </c>
      <c r="BC206" s="23">
        <v>0</v>
      </c>
      <c r="BD206" s="23">
        <v>0</v>
      </c>
      <c r="BE206" s="23">
        <v>0</v>
      </c>
      <c r="BF206" s="23">
        <v>0</v>
      </c>
      <c r="BG206" s="23">
        <v>0</v>
      </c>
      <c r="BH206" s="23">
        <v>0</v>
      </c>
      <c r="BI206" s="23">
        <v>0</v>
      </c>
      <c r="BJ206" s="23">
        <v>0</v>
      </c>
      <c r="BK206" t="s">
        <v>1081</v>
      </c>
    </row>
    <row r="207" spans="1:63">
      <c r="A207" s="23">
        <v>3111</v>
      </c>
      <c r="B207" t="s">
        <v>277</v>
      </c>
      <c r="C207" t="s">
        <v>110</v>
      </c>
      <c r="D207" s="48">
        <v>42856</v>
      </c>
      <c r="E207" t="s">
        <v>57</v>
      </c>
      <c r="F207" t="s">
        <v>482</v>
      </c>
      <c r="G207" t="s">
        <v>189</v>
      </c>
      <c r="I207">
        <v>8150</v>
      </c>
      <c r="J207">
        <v>18000</v>
      </c>
      <c r="L207" s="45">
        <v>10</v>
      </c>
      <c r="M207" s="45">
        <v>1</v>
      </c>
      <c r="N207" t="s">
        <v>20</v>
      </c>
      <c r="O207" t="s">
        <v>39</v>
      </c>
      <c r="P207" t="s">
        <v>345</v>
      </c>
      <c r="Q207" t="s">
        <v>375</v>
      </c>
      <c r="R207" t="s">
        <v>4</v>
      </c>
      <c r="S207" s="23">
        <v>0</v>
      </c>
      <c r="T207" s="23">
        <v>1</v>
      </c>
      <c r="U207" s="23">
        <v>0</v>
      </c>
      <c r="V207" s="23">
        <v>0</v>
      </c>
      <c r="W207" s="23">
        <v>0</v>
      </c>
      <c r="X207" s="23">
        <v>0</v>
      </c>
      <c r="Y207" s="23">
        <v>0</v>
      </c>
      <c r="Z207" s="23">
        <v>0</v>
      </c>
      <c r="AA207" s="23">
        <v>1</v>
      </c>
      <c r="AB207" s="23">
        <v>0</v>
      </c>
      <c r="AC207" s="23">
        <v>0</v>
      </c>
      <c r="AD207" s="23">
        <v>0</v>
      </c>
      <c r="AE207" s="23">
        <v>0</v>
      </c>
      <c r="AF207" s="23">
        <v>0</v>
      </c>
      <c r="AG207" s="23">
        <v>0</v>
      </c>
      <c r="AH207" s="23">
        <v>1</v>
      </c>
      <c r="AI207" s="23">
        <v>0</v>
      </c>
      <c r="AJ207" s="23">
        <v>0</v>
      </c>
      <c r="AK207" s="23" t="s">
        <v>908</v>
      </c>
      <c r="AL207" s="23">
        <v>0</v>
      </c>
      <c r="AM207" s="23">
        <v>0</v>
      </c>
      <c r="AN207" s="23">
        <v>0</v>
      </c>
      <c r="AO207" s="23" t="s">
        <v>908</v>
      </c>
      <c r="AP207" s="23">
        <v>0</v>
      </c>
      <c r="AQ207" s="23">
        <v>0</v>
      </c>
      <c r="AR207" s="23">
        <v>0</v>
      </c>
      <c r="AS207" s="23">
        <v>0</v>
      </c>
      <c r="AT207" s="23">
        <v>0</v>
      </c>
      <c r="AU207" s="23" t="s">
        <v>908</v>
      </c>
      <c r="AV207" s="23">
        <v>0</v>
      </c>
      <c r="AW207" s="23">
        <v>0</v>
      </c>
      <c r="AX207" s="23" t="s">
        <v>908</v>
      </c>
      <c r="AY207" s="23">
        <v>0</v>
      </c>
      <c r="AZ207" s="23">
        <v>0</v>
      </c>
      <c r="BA207" s="23">
        <v>0</v>
      </c>
      <c r="BB207" s="23">
        <v>0</v>
      </c>
      <c r="BC207" s="23">
        <v>0</v>
      </c>
      <c r="BD207" s="23">
        <v>0</v>
      </c>
      <c r="BE207" s="23">
        <v>0</v>
      </c>
      <c r="BF207" s="23">
        <v>0</v>
      </c>
      <c r="BG207" s="23">
        <v>0</v>
      </c>
      <c r="BH207" s="23">
        <v>0</v>
      </c>
      <c r="BI207" s="23">
        <v>0</v>
      </c>
      <c r="BJ207" s="23">
        <v>0</v>
      </c>
      <c r="BK207" t="s">
        <v>1083</v>
      </c>
    </row>
    <row r="208" spans="1:63">
      <c r="A208" s="23">
        <v>3499</v>
      </c>
      <c r="B208" t="s">
        <v>292</v>
      </c>
      <c r="C208" t="s">
        <v>293</v>
      </c>
      <c r="D208" s="48">
        <v>41793</v>
      </c>
      <c r="E208" t="s">
        <v>171</v>
      </c>
      <c r="F208" t="s">
        <v>493</v>
      </c>
      <c r="G208" t="s">
        <v>189</v>
      </c>
      <c r="I208">
        <v>125</v>
      </c>
      <c r="J208">
        <v>10000000</v>
      </c>
      <c r="L208" s="45" t="s">
        <v>830</v>
      </c>
      <c r="M208" s="45" t="s">
        <v>426</v>
      </c>
      <c r="N208" t="s">
        <v>494</v>
      </c>
      <c r="O208" t="s">
        <v>21</v>
      </c>
      <c r="P208" s="34" t="s">
        <v>472</v>
      </c>
      <c r="Q208" t="s">
        <v>1695</v>
      </c>
      <c r="R208" t="s">
        <v>4</v>
      </c>
      <c r="S208" s="23">
        <v>1</v>
      </c>
      <c r="T208" s="23">
        <v>0</v>
      </c>
      <c r="U208" s="23">
        <v>0</v>
      </c>
      <c r="V208" s="23">
        <v>0</v>
      </c>
      <c r="W208" s="23">
        <v>0</v>
      </c>
      <c r="X208" s="23">
        <v>0</v>
      </c>
      <c r="Y208" s="23">
        <v>0</v>
      </c>
      <c r="Z208" s="23">
        <v>0</v>
      </c>
      <c r="AA208" s="23">
        <v>0</v>
      </c>
      <c r="AB208" s="23">
        <v>0</v>
      </c>
      <c r="AC208" s="23">
        <v>0</v>
      </c>
      <c r="AD208" s="23">
        <v>0</v>
      </c>
      <c r="AE208" s="23">
        <v>0</v>
      </c>
      <c r="AF208" s="23">
        <v>0</v>
      </c>
      <c r="AG208" s="23">
        <v>0</v>
      </c>
      <c r="AH208" s="23" t="s">
        <v>425</v>
      </c>
      <c r="AI208" s="23">
        <v>0</v>
      </c>
      <c r="AJ208" s="23">
        <v>0</v>
      </c>
      <c r="AK208" s="23">
        <v>0</v>
      </c>
      <c r="AL208" s="23">
        <v>0</v>
      </c>
      <c r="AM208" s="23">
        <v>0</v>
      </c>
      <c r="AN208" s="23" t="s">
        <v>908</v>
      </c>
      <c r="AO208" s="23" t="s">
        <v>908</v>
      </c>
      <c r="AP208" s="23">
        <v>0</v>
      </c>
      <c r="AQ208" s="23">
        <v>0</v>
      </c>
      <c r="AR208" s="23">
        <v>0</v>
      </c>
      <c r="AS208" s="23">
        <v>0</v>
      </c>
      <c r="AT208" s="23">
        <v>0</v>
      </c>
      <c r="AU208" s="23">
        <v>0</v>
      </c>
      <c r="AV208" s="23">
        <v>0</v>
      </c>
      <c r="AW208" s="23">
        <v>0</v>
      </c>
      <c r="AX208" s="23">
        <v>0</v>
      </c>
      <c r="AY208" s="23">
        <v>0</v>
      </c>
      <c r="AZ208" s="23">
        <v>0</v>
      </c>
      <c r="BA208" s="23">
        <v>0</v>
      </c>
      <c r="BB208" s="23">
        <v>0</v>
      </c>
      <c r="BC208" s="23">
        <v>0</v>
      </c>
      <c r="BD208" s="23">
        <v>0</v>
      </c>
      <c r="BE208" s="23">
        <v>0</v>
      </c>
      <c r="BF208" s="23">
        <v>0</v>
      </c>
      <c r="BG208" s="23">
        <v>0</v>
      </c>
      <c r="BH208" s="23">
        <v>0</v>
      </c>
      <c r="BI208" s="23">
        <v>0</v>
      </c>
      <c r="BJ208" s="23">
        <v>0</v>
      </c>
      <c r="BK208" t="s">
        <v>492</v>
      </c>
    </row>
    <row r="209" spans="1:63">
      <c r="A209" s="23">
        <v>3651</v>
      </c>
      <c r="B209" t="s">
        <v>303</v>
      </c>
      <c r="C209" t="s">
        <v>110</v>
      </c>
      <c r="D209" s="48">
        <v>36434</v>
      </c>
      <c r="E209" t="s">
        <v>57</v>
      </c>
      <c r="F209" t="s">
        <v>500</v>
      </c>
      <c r="G209" t="s">
        <v>189</v>
      </c>
      <c r="I209">
        <v>8150</v>
      </c>
      <c r="J209">
        <v>18000</v>
      </c>
      <c r="L209" s="45">
        <v>10</v>
      </c>
      <c r="M209" s="45" t="s">
        <v>502</v>
      </c>
      <c r="N209" t="s">
        <v>302</v>
      </c>
      <c r="O209" t="s">
        <v>26</v>
      </c>
      <c r="P209" t="s">
        <v>345</v>
      </c>
      <c r="Q209" t="s">
        <v>375</v>
      </c>
      <c r="R209" t="s">
        <v>4</v>
      </c>
      <c r="S209" s="23">
        <v>0</v>
      </c>
      <c r="T209" s="23">
        <v>1</v>
      </c>
      <c r="U209" s="23">
        <v>0</v>
      </c>
      <c r="V209" s="23">
        <v>0</v>
      </c>
      <c r="W209" s="23">
        <v>0</v>
      </c>
      <c r="X209" s="23">
        <v>0</v>
      </c>
      <c r="Y209" s="23">
        <v>0</v>
      </c>
      <c r="Z209" s="23">
        <v>0</v>
      </c>
      <c r="AA209" s="23">
        <v>1</v>
      </c>
      <c r="AB209" s="23">
        <v>0</v>
      </c>
      <c r="AC209" s="23">
        <v>0</v>
      </c>
      <c r="AD209" s="23">
        <v>0</v>
      </c>
      <c r="AE209" s="23">
        <v>0</v>
      </c>
      <c r="AF209" s="23">
        <v>0</v>
      </c>
      <c r="AG209" s="23">
        <v>0</v>
      </c>
      <c r="AH209" s="23">
        <v>1</v>
      </c>
      <c r="AI209" s="23">
        <v>0</v>
      </c>
      <c r="AJ209" s="23">
        <v>0</v>
      </c>
      <c r="AK209" s="23" t="s">
        <v>908</v>
      </c>
      <c r="AL209" s="23" t="s">
        <v>908</v>
      </c>
      <c r="AM209" s="23">
        <v>0</v>
      </c>
      <c r="AN209" s="23">
        <v>0</v>
      </c>
      <c r="AO209" s="23" t="s">
        <v>908</v>
      </c>
      <c r="AP209" s="23">
        <v>0</v>
      </c>
      <c r="AQ209" s="23">
        <v>0</v>
      </c>
      <c r="AR209" s="23">
        <v>0</v>
      </c>
      <c r="AS209" s="23">
        <v>0</v>
      </c>
      <c r="AT209" s="23">
        <v>0</v>
      </c>
      <c r="AU209" s="23" t="s">
        <v>908</v>
      </c>
      <c r="AV209" s="23">
        <v>0</v>
      </c>
      <c r="AW209" s="23">
        <v>0</v>
      </c>
      <c r="AX209" s="23">
        <v>0</v>
      </c>
      <c r="AY209" s="23">
        <v>0</v>
      </c>
      <c r="AZ209" s="23">
        <v>0</v>
      </c>
      <c r="BA209" s="23">
        <v>0</v>
      </c>
      <c r="BB209" s="23">
        <v>0</v>
      </c>
      <c r="BC209" s="23">
        <v>0</v>
      </c>
      <c r="BD209" s="23">
        <v>0</v>
      </c>
      <c r="BE209" s="23">
        <v>0</v>
      </c>
      <c r="BF209" s="23">
        <v>0</v>
      </c>
      <c r="BG209" s="23">
        <v>0</v>
      </c>
      <c r="BH209" s="23">
        <v>0</v>
      </c>
      <c r="BI209" s="23">
        <v>0</v>
      </c>
      <c r="BJ209" s="23">
        <v>0</v>
      </c>
      <c r="BK209" t="s">
        <v>1091</v>
      </c>
    </row>
    <row r="210" spans="1:63">
      <c r="A210" s="23">
        <v>3652</v>
      </c>
      <c r="B210" t="s">
        <v>503</v>
      </c>
      <c r="C210" t="s">
        <v>110</v>
      </c>
      <c r="D210" s="48">
        <v>36100</v>
      </c>
      <c r="E210" t="s">
        <v>57</v>
      </c>
      <c r="F210" t="s">
        <v>504</v>
      </c>
      <c r="G210" t="s">
        <v>853</v>
      </c>
      <c r="I210">
        <v>8150</v>
      </c>
      <c r="J210">
        <v>18000</v>
      </c>
      <c r="L210" s="45">
        <v>10</v>
      </c>
      <c r="M210" s="45" t="s">
        <v>830</v>
      </c>
      <c r="N210" t="s">
        <v>302</v>
      </c>
      <c r="O210" t="s">
        <v>26</v>
      </c>
      <c r="P210" t="s">
        <v>345</v>
      </c>
      <c r="Q210" t="s">
        <v>375</v>
      </c>
      <c r="R210" t="s">
        <v>4</v>
      </c>
      <c r="S210" s="23">
        <v>0</v>
      </c>
      <c r="T210" s="23">
        <v>1</v>
      </c>
      <c r="U210" s="23">
        <v>0</v>
      </c>
      <c r="V210" s="23">
        <v>0</v>
      </c>
      <c r="W210" s="23">
        <v>0</v>
      </c>
      <c r="X210" s="23">
        <v>0</v>
      </c>
      <c r="Y210" s="23">
        <v>0</v>
      </c>
      <c r="Z210" s="23">
        <v>0</v>
      </c>
      <c r="AA210" s="23">
        <v>0</v>
      </c>
      <c r="AB210" s="23">
        <v>0</v>
      </c>
      <c r="AC210" s="23">
        <v>0</v>
      </c>
      <c r="AD210" s="23">
        <v>0</v>
      </c>
      <c r="AE210" s="23">
        <v>0</v>
      </c>
      <c r="AF210" s="23">
        <v>0</v>
      </c>
      <c r="AG210" s="23">
        <v>1</v>
      </c>
      <c r="AH210" s="23">
        <v>1</v>
      </c>
      <c r="AI210" s="23">
        <v>0</v>
      </c>
      <c r="AJ210" s="23">
        <v>0</v>
      </c>
      <c r="AK210" s="23" t="s">
        <v>908</v>
      </c>
      <c r="AL210" s="23">
        <v>0</v>
      </c>
      <c r="AM210" s="23">
        <v>0</v>
      </c>
      <c r="AN210" s="23">
        <v>0</v>
      </c>
      <c r="AO210" s="23" t="s">
        <v>908</v>
      </c>
      <c r="AP210" s="23">
        <v>0</v>
      </c>
      <c r="AQ210" s="23">
        <v>0</v>
      </c>
      <c r="AR210" s="23">
        <v>0</v>
      </c>
      <c r="AS210" s="23">
        <v>0</v>
      </c>
      <c r="AT210" s="23">
        <v>0</v>
      </c>
      <c r="AU210" s="23" t="s">
        <v>908</v>
      </c>
      <c r="AV210" s="23">
        <v>0</v>
      </c>
      <c r="AW210" s="23">
        <v>0</v>
      </c>
      <c r="AX210" s="23">
        <v>0</v>
      </c>
      <c r="AY210" s="23">
        <v>0</v>
      </c>
      <c r="AZ210" s="23">
        <v>0</v>
      </c>
      <c r="BA210" s="23">
        <v>0</v>
      </c>
      <c r="BB210" s="23">
        <v>0</v>
      </c>
      <c r="BC210" s="23">
        <v>0</v>
      </c>
      <c r="BD210" s="23">
        <v>0</v>
      </c>
      <c r="BE210" s="23">
        <v>0</v>
      </c>
      <c r="BF210" s="23">
        <v>0</v>
      </c>
      <c r="BG210" s="23">
        <v>0</v>
      </c>
      <c r="BH210" s="23">
        <v>0</v>
      </c>
      <c r="BI210" s="23">
        <v>0</v>
      </c>
      <c r="BJ210" s="23">
        <v>0</v>
      </c>
      <c r="BK210" t="s">
        <v>981</v>
      </c>
    </row>
    <row r="211" spans="1:63">
      <c r="A211" s="23">
        <v>3907</v>
      </c>
      <c r="B211" t="s">
        <v>329</v>
      </c>
      <c r="C211" t="s">
        <v>330</v>
      </c>
      <c r="D211" s="48">
        <v>32874</v>
      </c>
      <c r="E211" t="s">
        <v>57</v>
      </c>
      <c r="F211" t="s">
        <v>421</v>
      </c>
      <c r="G211" t="s">
        <v>189</v>
      </c>
      <c r="I211">
        <v>70300</v>
      </c>
      <c r="J211">
        <v>70600</v>
      </c>
      <c r="K211" s="45" t="s">
        <v>423</v>
      </c>
      <c r="L211" s="45">
        <v>4000</v>
      </c>
      <c r="M211" s="45">
        <v>0.5</v>
      </c>
      <c r="N211" t="s">
        <v>20</v>
      </c>
      <c r="O211" t="s">
        <v>39</v>
      </c>
      <c r="P211" t="s">
        <v>431</v>
      </c>
      <c r="Q211" t="s">
        <v>724</v>
      </c>
      <c r="R211" t="s">
        <v>4</v>
      </c>
      <c r="S211" s="23">
        <v>0</v>
      </c>
      <c r="T211" s="23">
        <v>1</v>
      </c>
      <c r="U211" s="23">
        <v>0</v>
      </c>
      <c r="V211" s="23">
        <v>0</v>
      </c>
      <c r="W211" s="23">
        <v>0</v>
      </c>
      <c r="X211" s="23">
        <v>0</v>
      </c>
      <c r="Y211" s="23">
        <v>0</v>
      </c>
      <c r="Z211" s="23">
        <v>0</v>
      </c>
      <c r="AA211" s="23">
        <v>1</v>
      </c>
      <c r="AB211" s="23">
        <v>0</v>
      </c>
      <c r="AC211" s="23">
        <v>0</v>
      </c>
      <c r="AD211" s="23">
        <v>0</v>
      </c>
      <c r="AE211" s="23">
        <v>0</v>
      </c>
      <c r="AF211" s="23">
        <v>0</v>
      </c>
      <c r="AG211" s="23">
        <v>0</v>
      </c>
      <c r="AH211" s="23">
        <v>1</v>
      </c>
      <c r="AI211" s="23" t="s">
        <v>918</v>
      </c>
      <c r="AJ211" s="23">
        <v>0</v>
      </c>
      <c r="AK211" s="23" t="s">
        <v>908</v>
      </c>
      <c r="AL211" s="23">
        <v>0</v>
      </c>
      <c r="AM211" s="23">
        <v>0</v>
      </c>
      <c r="AN211" s="23">
        <v>0</v>
      </c>
      <c r="AO211" s="23">
        <v>0</v>
      </c>
      <c r="AP211" s="23">
        <v>0</v>
      </c>
      <c r="AQ211" s="23">
        <v>0</v>
      </c>
      <c r="AR211" s="23">
        <v>0</v>
      </c>
      <c r="AS211" s="23">
        <v>0</v>
      </c>
      <c r="AT211" s="23">
        <v>0</v>
      </c>
      <c r="AU211" s="23">
        <v>0</v>
      </c>
      <c r="AV211" s="23">
        <v>0</v>
      </c>
      <c r="AW211" s="23">
        <v>0</v>
      </c>
      <c r="AX211" s="23">
        <v>0</v>
      </c>
      <c r="AY211" s="23">
        <v>0</v>
      </c>
      <c r="AZ211" s="23">
        <v>0</v>
      </c>
      <c r="BA211" s="23">
        <v>0</v>
      </c>
      <c r="BB211" s="23">
        <v>0</v>
      </c>
      <c r="BC211" s="23">
        <v>0</v>
      </c>
      <c r="BD211" s="23">
        <v>0</v>
      </c>
      <c r="BE211" s="23">
        <v>0</v>
      </c>
      <c r="BF211" s="23">
        <v>0</v>
      </c>
      <c r="BG211" s="23">
        <v>0</v>
      </c>
      <c r="BH211" s="23">
        <v>0</v>
      </c>
      <c r="BI211" s="23">
        <v>0</v>
      </c>
      <c r="BJ211" s="23">
        <v>0</v>
      </c>
      <c r="BK211" t="s">
        <v>509</v>
      </c>
    </row>
    <row r="212" spans="1:63">
      <c r="A212" s="23">
        <v>3143</v>
      </c>
      <c r="B212" t="s">
        <v>631</v>
      </c>
      <c r="C212" t="s">
        <v>632</v>
      </c>
      <c r="D212" s="48">
        <v>42309</v>
      </c>
      <c r="E212" t="s">
        <v>166</v>
      </c>
      <c r="F212" t="s">
        <v>633</v>
      </c>
      <c r="G212" t="s">
        <v>189</v>
      </c>
      <c r="I212">
        <v>100000</v>
      </c>
      <c r="J212">
        <v>150000</v>
      </c>
      <c r="L212" s="45">
        <v>4000</v>
      </c>
      <c r="M212" s="45">
        <v>0.33333333300000001</v>
      </c>
      <c r="N212" t="s">
        <v>635</v>
      </c>
      <c r="O212" t="s">
        <v>21</v>
      </c>
      <c r="P212" t="s">
        <v>344</v>
      </c>
      <c r="Q212" t="s">
        <v>634</v>
      </c>
      <c r="R212" t="s">
        <v>4</v>
      </c>
      <c r="S212" s="23">
        <v>1</v>
      </c>
      <c r="T212" s="23">
        <v>0</v>
      </c>
      <c r="U212" s="23">
        <v>0</v>
      </c>
      <c r="V212" s="23">
        <v>0</v>
      </c>
      <c r="W212" s="23">
        <v>0</v>
      </c>
      <c r="X212" s="23">
        <v>0</v>
      </c>
      <c r="Y212" s="23">
        <v>0</v>
      </c>
      <c r="Z212" s="23">
        <v>1</v>
      </c>
      <c r="AA212" s="23">
        <v>1</v>
      </c>
      <c r="AB212" s="23">
        <v>0</v>
      </c>
      <c r="AC212" s="23">
        <v>0</v>
      </c>
      <c r="AD212" s="23">
        <v>0</v>
      </c>
      <c r="AE212" s="23">
        <v>0</v>
      </c>
      <c r="AF212" s="23">
        <v>0</v>
      </c>
      <c r="AG212" s="23">
        <v>0</v>
      </c>
      <c r="AH212" s="23">
        <v>1</v>
      </c>
      <c r="AI212" s="23" t="s">
        <v>908</v>
      </c>
      <c r="AJ212" s="23" t="s">
        <v>923</v>
      </c>
      <c r="AK212" s="23" t="s">
        <v>923</v>
      </c>
      <c r="AL212" s="23">
        <v>0</v>
      </c>
      <c r="AM212" s="23">
        <v>0</v>
      </c>
      <c r="AN212" s="23">
        <v>0</v>
      </c>
      <c r="AO212" s="23" t="s">
        <v>940</v>
      </c>
      <c r="AP212" s="23">
        <v>0</v>
      </c>
      <c r="AQ212" s="23">
        <v>0</v>
      </c>
      <c r="AR212" s="23">
        <v>0</v>
      </c>
      <c r="AS212" s="23">
        <v>0</v>
      </c>
      <c r="AT212" s="23">
        <v>0</v>
      </c>
      <c r="AU212" s="23">
        <v>0</v>
      </c>
      <c r="AV212" s="23">
        <v>0</v>
      </c>
      <c r="AW212" s="23">
        <v>0</v>
      </c>
      <c r="AX212" s="23" t="s">
        <v>909</v>
      </c>
      <c r="AY212" s="23" t="s">
        <v>909</v>
      </c>
      <c r="AZ212" s="23">
        <v>0</v>
      </c>
      <c r="BA212" s="23">
        <v>0</v>
      </c>
      <c r="BB212" s="23">
        <v>0</v>
      </c>
      <c r="BC212" s="23">
        <v>0</v>
      </c>
      <c r="BD212" s="23">
        <v>0</v>
      </c>
      <c r="BE212" s="23">
        <v>0</v>
      </c>
      <c r="BF212" s="23">
        <v>0</v>
      </c>
      <c r="BG212" s="23">
        <v>0</v>
      </c>
      <c r="BH212" s="23">
        <v>0</v>
      </c>
      <c r="BI212" s="23">
        <v>0</v>
      </c>
      <c r="BJ212" s="23">
        <v>0</v>
      </c>
      <c r="BK212" t="s">
        <v>1100</v>
      </c>
    </row>
    <row r="213" spans="1:63">
      <c r="A213" s="23">
        <v>3913</v>
      </c>
      <c r="B213" t="s">
        <v>654</v>
      </c>
      <c r="C213" t="s">
        <v>655</v>
      </c>
      <c r="D213" s="48">
        <v>27030</v>
      </c>
      <c r="E213" t="s">
        <v>57</v>
      </c>
      <c r="F213" t="s">
        <v>656</v>
      </c>
      <c r="G213" t="s">
        <v>189</v>
      </c>
      <c r="I213">
        <v>42200</v>
      </c>
      <c r="J213">
        <v>51700</v>
      </c>
      <c r="L213" s="45" t="s">
        <v>659</v>
      </c>
      <c r="M213" s="45" t="s">
        <v>658</v>
      </c>
      <c r="N213" t="s">
        <v>20</v>
      </c>
      <c r="O213" t="s">
        <v>39</v>
      </c>
      <c r="P213" t="s">
        <v>431</v>
      </c>
      <c r="Q213" t="s">
        <v>657</v>
      </c>
      <c r="R213" t="s">
        <v>4</v>
      </c>
      <c r="S213" s="23">
        <v>0</v>
      </c>
      <c r="T213" s="23">
        <v>1</v>
      </c>
      <c r="U213" s="23">
        <v>0</v>
      </c>
      <c r="V213" s="23">
        <v>0</v>
      </c>
      <c r="W213" s="23">
        <v>0</v>
      </c>
      <c r="X213" s="23">
        <v>0</v>
      </c>
      <c r="Y213" s="23">
        <v>0</v>
      </c>
      <c r="Z213" s="23">
        <v>0</v>
      </c>
      <c r="AA213" s="23">
        <v>0</v>
      </c>
      <c r="AB213" s="23">
        <v>0</v>
      </c>
      <c r="AC213" s="23">
        <v>0</v>
      </c>
      <c r="AD213" s="23">
        <v>0</v>
      </c>
      <c r="AE213" s="23">
        <v>0</v>
      </c>
      <c r="AF213" s="23">
        <v>0</v>
      </c>
      <c r="AG213" s="23">
        <v>1</v>
      </c>
      <c r="AH213" s="23">
        <v>1</v>
      </c>
      <c r="AI213" s="23">
        <v>0</v>
      </c>
      <c r="AJ213" s="23">
        <v>0</v>
      </c>
      <c r="AK213" s="23" t="s">
        <v>908</v>
      </c>
      <c r="AL213" s="23">
        <v>0</v>
      </c>
      <c r="AM213" s="23">
        <v>0</v>
      </c>
      <c r="AN213" s="23">
        <v>0</v>
      </c>
      <c r="AO213" s="23" t="s">
        <v>908</v>
      </c>
      <c r="AP213" s="23">
        <v>0</v>
      </c>
      <c r="AQ213" s="23">
        <v>0</v>
      </c>
      <c r="AR213" s="23">
        <v>0</v>
      </c>
      <c r="AS213" s="23">
        <v>0</v>
      </c>
      <c r="AT213" s="23">
        <v>0</v>
      </c>
      <c r="AU213" s="23">
        <v>0</v>
      </c>
      <c r="AV213" s="23">
        <v>0</v>
      </c>
      <c r="AW213" s="23">
        <v>0</v>
      </c>
      <c r="AX213" s="23">
        <v>0</v>
      </c>
      <c r="AY213" s="23">
        <v>0</v>
      </c>
      <c r="AZ213" s="23">
        <v>0</v>
      </c>
      <c r="BA213" s="23">
        <v>0</v>
      </c>
      <c r="BB213" s="23">
        <v>0</v>
      </c>
      <c r="BC213" s="23">
        <v>0</v>
      </c>
      <c r="BD213" s="23">
        <v>0</v>
      </c>
      <c r="BE213" s="23">
        <v>0</v>
      </c>
      <c r="BF213" s="23">
        <v>0</v>
      </c>
      <c r="BG213" s="23">
        <v>0</v>
      </c>
      <c r="BH213" s="23">
        <v>0</v>
      </c>
      <c r="BI213" s="23">
        <v>0</v>
      </c>
      <c r="BJ213" s="23">
        <v>0</v>
      </c>
      <c r="BK213" t="s">
        <v>1104</v>
      </c>
    </row>
    <row r="214" spans="1:63">
      <c r="A214" s="23">
        <v>959</v>
      </c>
      <c r="B214" t="s">
        <v>660</v>
      </c>
      <c r="C214" t="s">
        <v>165</v>
      </c>
      <c r="D214" s="48">
        <v>38412</v>
      </c>
      <c r="E214" t="s">
        <v>166</v>
      </c>
      <c r="F214" t="s">
        <v>547</v>
      </c>
      <c r="G214" t="s">
        <v>189</v>
      </c>
      <c r="I214">
        <v>53570</v>
      </c>
      <c r="J214">
        <v>78330</v>
      </c>
      <c r="L214" s="45">
        <v>6.9999999999999999E-4</v>
      </c>
      <c r="M214" s="45" t="s">
        <v>663</v>
      </c>
      <c r="N214" t="s">
        <v>20</v>
      </c>
      <c r="O214" t="s">
        <v>39</v>
      </c>
      <c r="P214" t="s">
        <v>344</v>
      </c>
      <c r="Q214" t="s">
        <v>661</v>
      </c>
      <c r="R214" t="s">
        <v>4</v>
      </c>
      <c r="S214" s="23">
        <v>1</v>
      </c>
      <c r="T214" s="23">
        <v>0</v>
      </c>
      <c r="U214" s="23">
        <v>0</v>
      </c>
      <c r="V214" s="23">
        <v>0</v>
      </c>
      <c r="W214" s="23">
        <v>0</v>
      </c>
      <c r="X214" s="23">
        <v>0</v>
      </c>
      <c r="Y214" s="23">
        <v>0</v>
      </c>
      <c r="Z214" s="23">
        <v>0</v>
      </c>
      <c r="AA214" s="23">
        <v>1</v>
      </c>
      <c r="AB214" s="23">
        <v>0</v>
      </c>
      <c r="AC214" s="23">
        <v>1</v>
      </c>
      <c r="AD214" s="23">
        <v>0</v>
      </c>
      <c r="AE214" s="23">
        <v>0</v>
      </c>
      <c r="AF214" s="23">
        <v>0</v>
      </c>
      <c r="AG214" s="23">
        <v>0</v>
      </c>
      <c r="AH214" s="23">
        <v>1</v>
      </c>
      <c r="AI214" s="23" t="s">
        <v>918</v>
      </c>
      <c r="AJ214" s="23" t="s">
        <v>908</v>
      </c>
      <c r="AK214" s="23">
        <v>0</v>
      </c>
      <c r="AL214" s="23" t="s">
        <v>924</v>
      </c>
      <c r="AM214" s="23">
        <v>0</v>
      </c>
      <c r="AN214" s="23">
        <v>0</v>
      </c>
      <c r="AO214" s="23">
        <v>0</v>
      </c>
      <c r="AP214" s="23" t="s">
        <v>908</v>
      </c>
      <c r="AQ214" s="23">
        <v>0</v>
      </c>
      <c r="AR214" s="23">
        <v>0</v>
      </c>
      <c r="AS214" s="23">
        <v>0</v>
      </c>
      <c r="AT214" s="23">
        <v>0</v>
      </c>
      <c r="AU214" s="23">
        <v>0</v>
      </c>
      <c r="AV214" s="23">
        <v>0</v>
      </c>
      <c r="AW214" s="23">
        <v>0</v>
      </c>
      <c r="AX214" s="23">
        <v>0</v>
      </c>
      <c r="AY214" s="23">
        <v>0</v>
      </c>
      <c r="AZ214" s="23">
        <v>0</v>
      </c>
      <c r="BA214" s="23">
        <v>0</v>
      </c>
      <c r="BB214" s="23">
        <v>0</v>
      </c>
      <c r="BC214" s="23">
        <v>0</v>
      </c>
      <c r="BD214" s="23">
        <v>0</v>
      </c>
      <c r="BE214" s="23">
        <v>0</v>
      </c>
      <c r="BF214" s="23">
        <v>0</v>
      </c>
      <c r="BG214" s="23">
        <v>0</v>
      </c>
      <c r="BH214" s="23">
        <v>0</v>
      </c>
      <c r="BI214" s="23">
        <v>0</v>
      </c>
      <c r="BJ214" s="23">
        <v>0</v>
      </c>
      <c r="BK214" t="s">
        <v>1105</v>
      </c>
    </row>
    <row r="215" spans="1:63">
      <c r="A215" s="23">
        <v>598</v>
      </c>
      <c r="B215" t="s">
        <v>662</v>
      </c>
      <c r="C215" t="s">
        <v>165</v>
      </c>
      <c r="D215" s="48">
        <v>38412</v>
      </c>
      <c r="E215" t="s">
        <v>166</v>
      </c>
      <c r="F215" t="s">
        <v>547</v>
      </c>
      <c r="G215" t="s">
        <v>189</v>
      </c>
      <c r="I215">
        <v>53570</v>
      </c>
      <c r="J215">
        <v>78330</v>
      </c>
      <c r="L215" s="45" t="s">
        <v>902</v>
      </c>
      <c r="M215" s="45" t="s">
        <v>663</v>
      </c>
      <c r="N215" t="s">
        <v>20</v>
      </c>
      <c r="O215" t="s">
        <v>39</v>
      </c>
      <c r="P215" t="s">
        <v>344</v>
      </c>
      <c r="Q215" t="s">
        <v>664</v>
      </c>
      <c r="R215" t="s">
        <v>4</v>
      </c>
      <c r="S215" s="23">
        <v>1</v>
      </c>
      <c r="T215" s="23">
        <v>0</v>
      </c>
      <c r="U215" s="23">
        <v>0</v>
      </c>
      <c r="V215" s="23">
        <v>0</v>
      </c>
      <c r="W215" s="23">
        <v>0</v>
      </c>
      <c r="X215" s="23">
        <v>0</v>
      </c>
      <c r="Y215" s="23">
        <v>0</v>
      </c>
      <c r="Z215" s="23">
        <v>0</v>
      </c>
      <c r="AA215" s="23">
        <v>1</v>
      </c>
      <c r="AB215" s="23">
        <v>0</v>
      </c>
      <c r="AC215" s="23">
        <v>1</v>
      </c>
      <c r="AD215" s="23">
        <v>0</v>
      </c>
      <c r="AE215" s="23">
        <v>0</v>
      </c>
      <c r="AF215" s="23">
        <v>0</v>
      </c>
      <c r="AG215" s="23">
        <v>0</v>
      </c>
      <c r="AH215" s="23">
        <v>1</v>
      </c>
      <c r="AI215" s="23">
        <v>0</v>
      </c>
      <c r="AJ215" s="23" t="s">
        <v>908</v>
      </c>
      <c r="AK215" s="23">
        <v>0</v>
      </c>
      <c r="AL215" s="23" t="s">
        <v>924</v>
      </c>
      <c r="AM215" s="23">
        <v>0</v>
      </c>
      <c r="AN215" s="23">
        <v>0</v>
      </c>
      <c r="AO215" s="23">
        <v>0</v>
      </c>
      <c r="AP215" s="23">
        <v>0</v>
      </c>
      <c r="AQ215" s="23">
        <v>0</v>
      </c>
      <c r="AR215" s="23">
        <v>0</v>
      </c>
      <c r="AS215" s="23">
        <v>0</v>
      </c>
      <c r="AT215" s="23">
        <v>0</v>
      </c>
      <c r="AU215" s="23">
        <v>0</v>
      </c>
      <c r="AV215" s="23">
        <v>0</v>
      </c>
      <c r="AW215" s="23">
        <v>0</v>
      </c>
      <c r="AX215" s="23">
        <v>0</v>
      </c>
      <c r="AY215" s="23">
        <v>0</v>
      </c>
      <c r="AZ215" s="23">
        <v>0</v>
      </c>
      <c r="BA215" s="23">
        <v>0</v>
      </c>
      <c r="BB215" s="23">
        <v>0</v>
      </c>
      <c r="BC215" s="23">
        <v>0</v>
      </c>
      <c r="BD215" s="23">
        <v>0</v>
      </c>
      <c r="BE215" s="23">
        <v>0</v>
      </c>
      <c r="BF215" s="23">
        <v>0</v>
      </c>
      <c r="BG215" s="23">
        <v>0</v>
      </c>
      <c r="BH215" s="23">
        <v>0</v>
      </c>
      <c r="BI215" s="23">
        <v>0</v>
      </c>
      <c r="BJ215" s="23">
        <v>0</v>
      </c>
      <c r="BK215" t="s">
        <v>1106</v>
      </c>
    </row>
    <row r="216" spans="1:63">
      <c r="A216" s="23">
        <v>3847</v>
      </c>
      <c r="B216" t="s">
        <v>667</v>
      </c>
      <c r="C216" t="s">
        <v>668</v>
      </c>
      <c r="D216" s="48">
        <v>31593</v>
      </c>
      <c r="E216" t="s">
        <v>66</v>
      </c>
      <c r="F216" t="s">
        <v>447</v>
      </c>
      <c r="G216" t="s">
        <v>189</v>
      </c>
      <c r="I216">
        <v>41650</v>
      </c>
      <c r="J216">
        <v>41788</v>
      </c>
      <c r="L216" s="45" t="s">
        <v>861</v>
      </c>
      <c r="M216" s="45">
        <v>4</v>
      </c>
      <c r="N216" t="s">
        <v>20</v>
      </c>
      <c r="O216" t="s">
        <v>26</v>
      </c>
      <c r="P216" t="s">
        <v>543</v>
      </c>
      <c r="Q216" t="s">
        <v>666</v>
      </c>
      <c r="R216" t="s">
        <v>291</v>
      </c>
      <c r="S216" s="23">
        <v>0</v>
      </c>
      <c r="T216" s="23">
        <v>1</v>
      </c>
      <c r="U216" s="23">
        <v>0</v>
      </c>
      <c r="V216" s="23">
        <v>0</v>
      </c>
      <c r="W216" s="23">
        <v>0</v>
      </c>
      <c r="X216" s="23">
        <v>1</v>
      </c>
      <c r="Y216" s="23">
        <v>0</v>
      </c>
      <c r="Z216" s="23">
        <v>1</v>
      </c>
      <c r="AA216" s="23">
        <v>1</v>
      </c>
      <c r="AB216" s="23">
        <v>0</v>
      </c>
      <c r="AC216" s="23">
        <v>0</v>
      </c>
      <c r="AD216" s="23">
        <v>0</v>
      </c>
      <c r="AE216" s="23">
        <v>0</v>
      </c>
      <c r="AF216" s="23">
        <v>0</v>
      </c>
      <c r="AG216" s="23">
        <v>0</v>
      </c>
      <c r="AH216" s="23">
        <v>1</v>
      </c>
      <c r="AI216" s="23">
        <v>0</v>
      </c>
      <c r="AJ216" s="23">
        <v>0</v>
      </c>
      <c r="AK216" s="23">
        <v>0</v>
      </c>
      <c r="AL216" s="23" t="s">
        <v>923</v>
      </c>
      <c r="AM216" s="23">
        <v>0</v>
      </c>
      <c r="AN216" s="23">
        <v>0</v>
      </c>
      <c r="AO216" s="23">
        <v>0</v>
      </c>
      <c r="AP216" s="23">
        <v>0</v>
      </c>
      <c r="AQ216" s="23">
        <v>0</v>
      </c>
      <c r="AR216" s="23">
        <v>0</v>
      </c>
      <c r="AS216" s="23">
        <v>0</v>
      </c>
      <c r="AT216" s="23">
        <v>0</v>
      </c>
      <c r="AU216" s="23">
        <v>0</v>
      </c>
      <c r="AV216" s="23">
        <v>0</v>
      </c>
      <c r="AW216" s="23">
        <v>0</v>
      </c>
      <c r="AX216" s="23">
        <v>0</v>
      </c>
      <c r="AY216" s="23">
        <v>0</v>
      </c>
      <c r="AZ216" s="23">
        <v>0</v>
      </c>
      <c r="BA216" s="23">
        <v>0</v>
      </c>
      <c r="BB216" s="23">
        <v>0</v>
      </c>
      <c r="BC216" s="23">
        <v>0</v>
      </c>
      <c r="BD216" s="23">
        <v>0</v>
      </c>
      <c r="BE216" s="23">
        <v>0</v>
      </c>
      <c r="BF216" s="23">
        <v>0</v>
      </c>
      <c r="BG216" s="23">
        <v>0</v>
      </c>
      <c r="BH216" s="23">
        <v>0</v>
      </c>
      <c r="BI216" s="23">
        <v>0</v>
      </c>
      <c r="BJ216" s="23">
        <v>0</v>
      </c>
      <c r="BK216" t="s">
        <v>669</v>
      </c>
    </row>
    <row r="217" spans="1:63">
      <c r="A217" s="23">
        <v>3914</v>
      </c>
      <c r="B217" t="s">
        <v>670</v>
      </c>
      <c r="C217" t="s">
        <v>671</v>
      </c>
      <c r="D217" s="48">
        <v>36135</v>
      </c>
      <c r="E217" t="s">
        <v>672</v>
      </c>
      <c r="F217" t="s">
        <v>387</v>
      </c>
      <c r="G217" t="s">
        <v>189</v>
      </c>
      <c r="I217">
        <v>41682</v>
      </c>
      <c r="J217">
        <v>41710</v>
      </c>
      <c r="K217" s="45" t="s">
        <v>862</v>
      </c>
      <c r="L217" s="45" t="s">
        <v>863</v>
      </c>
      <c r="M217" s="45">
        <v>5.5</v>
      </c>
      <c r="N217" t="s">
        <v>20</v>
      </c>
      <c r="O217" t="s">
        <v>675</v>
      </c>
      <c r="P217" t="s">
        <v>543</v>
      </c>
      <c r="Q217" t="s">
        <v>673</v>
      </c>
      <c r="R217" t="s">
        <v>291</v>
      </c>
      <c r="S217" s="23">
        <v>0</v>
      </c>
      <c r="T217" s="23">
        <v>1</v>
      </c>
      <c r="U217" s="23">
        <v>0</v>
      </c>
      <c r="V217" s="23">
        <v>0</v>
      </c>
      <c r="W217" s="23">
        <v>0</v>
      </c>
      <c r="X217" s="23">
        <v>1</v>
      </c>
      <c r="Y217" s="23">
        <v>0</v>
      </c>
      <c r="Z217" s="23">
        <v>0</v>
      </c>
      <c r="AA217" s="23">
        <v>0</v>
      </c>
      <c r="AB217" s="23">
        <v>0</v>
      </c>
      <c r="AC217" s="23">
        <v>0</v>
      </c>
      <c r="AD217" s="23">
        <v>1</v>
      </c>
      <c r="AE217" s="23">
        <v>0</v>
      </c>
      <c r="AF217" s="23">
        <v>0</v>
      </c>
      <c r="AG217" s="23">
        <v>0</v>
      </c>
      <c r="AH217" s="23">
        <v>1</v>
      </c>
      <c r="AI217" s="23">
        <v>0</v>
      </c>
      <c r="AJ217" s="23">
        <v>0</v>
      </c>
      <c r="AK217" s="23">
        <v>0</v>
      </c>
      <c r="AL217" s="23" t="s">
        <v>923</v>
      </c>
      <c r="AM217" s="23">
        <v>0</v>
      </c>
      <c r="AN217" s="23">
        <v>0</v>
      </c>
      <c r="AO217" s="23">
        <v>0</v>
      </c>
      <c r="AP217" s="23">
        <v>0</v>
      </c>
      <c r="AQ217" s="23">
        <v>0</v>
      </c>
      <c r="AR217" s="23">
        <v>0</v>
      </c>
      <c r="AS217" s="23">
        <v>0</v>
      </c>
      <c r="AT217" s="23">
        <v>0</v>
      </c>
      <c r="AU217" s="23">
        <v>0</v>
      </c>
      <c r="AV217" s="23">
        <v>0</v>
      </c>
      <c r="AW217" s="23">
        <v>0</v>
      </c>
      <c r="AX217" s="23">
        <v>0</v>
      </c>
      <c r="AY217" s="23">
        <v>0</v>
      </c>
      <c r="AZ217" s="23">
        <v>0</v>
      </c>
      <c r="BA217" s="23">
        <v>0</v>
      </c>
      <c r="BB217" s="23">
        <v>0</v>
      </c>
      <c r="BC217" s="23">
        <v>0</v>
      </c>
      <c r="BD217" s="23">
        <v>0</v>
      </c>
      <c r="BE217" s="23">
        <v>0</v>
      </c>
      <c r="BF217" s="23">
        <v>0</v>
      </c>
      <c r="BG217" s="23">
        <v>0</v>
      </c>
      <c r="BH217" s="23">
        <v>0</v>
      </c>
      <c r="BI217" s="23">
        <v>0</v>
      </c>
      <c r="BJ217" s="23">
        <v>0</v>
      </c>
      <c r="BK217" t="s">
        <v>674</v>
      </c>
    </row>
    <row r="218" spans="1:63">
      <c r="A218" s="23">
        <v>3915</v>
      </c>
      <c r="B218" t="s">
        <v>677</v>
      </c>
      <c r="C218" t="s">
        <v>678</v>
      </c>
      <c r="D218" s="48">
        <v>28491</v>
      </c>
      <c r="E218" t="s">
        <v>19</v>
      </c>
      <c r="F218" t="s">
        <v>679</v>
      </c>
      <c r="G218" t="s">
        <v>189</v>
      </c>
      <c r="I218">
        <v>41412</v>
      </c>
      <c r="J218">
        <v>41898</v>
      </c>
      <c r="L218" s="45" t="s">
        <v>680</v>
      </c>
      <c r="M218" s="45" t="s">
        <v>865</v>
      </c>
      <c r="N218" t="s">
        <v>20</v>
      </c>
      <c r="O218" t="s">
        <v>39</v>
      </c>
      <c r="P218" t="s">
        <v>543</v>
      </c>
      <c r="Q218" t="s">
        <v>676</v>
      </c>
      <c r="R218" t="s">
        <v>4</v>
      </c>
      <c r="S218" s="23">
        <v>0</v>
      </c>
      <c r="T218" s="23">
        <v>1</v>
      </c>
      <c r="U218" s="23">
        <v>0</v>
      </c>
      <c r="V218" s="23">
        <v>0</v>
      </c>
      <c r="W218" s="23">
        <v>0</v>
      </c>
      <c r="X218" s="23">
        <v>0</v>
      </c>
      <c r="Y218" s="23">
        <v>0</v>
      </c>
      <c r="Z218" s="23">
        <v>0</v>
      </c>
      <c r="AA218" s="23">
        <v>0</v>
      </c>
      <c r="AB218" s="23">
        <v>0</v>
      </c>
      <c r="AC218" s="23">
        <v>0</v>
      </c>
      <c r="AD218" s="23">
        <v>0</v>
      </c>
      <c r="AE218" s="23">
        <v>0</v>
      </c>
      <c r="AF218" s="23">
        <v>0</v>
      </c>
      <c r="AG218" s="23">
        <v>1</v>
      </c>
      <c r="AH218" s="23">
        <v>1</v>
      </c>
      <c r="AI218" s="23">
        <v>0</v>
      </c>
      <c r="AJ218" s="23">
        <v>0</v>
      </c>
      <c r="AK218" s="23">
        <v>0</v>
      </c>
      <c r="AL218" s="23" t="s">
        <v>908</v>
      </c>
      <c r="AM218" s="23">
        <v>0</v>
      </c>
      <c r="AN218" s="23">
        <v>0</v>
      </c>
      <c r="AO218" s="23">
        <v>0</v>
      </c>
      <c r="AP218" s="23">
        <v>0</v>
      </c>
      <c r="AQ218" s="23">
        <v>0</v>
      </c>
      <c r="AR218" s="23">
        <v>0</v>
      </c>
      <c r="AS218" s="23">
        <v>0</v>
      </c>
      <c r="AT218" s="23">
        <v>0</v>
      </c>
      <c r="AU218" s="23">
        <v>0</v>
      </c>
      <c r="AV218" s="23">
        <v>0</v>
      </c>
      <c r="AW218" s="23">
        <v>0</v>
      </c>
      <c r="AX218" s="23">
        <v>0</v>
      </c>
      <c r="AY218" s="23">
        <v>0</v>
      </c>
      <c r="AZ218" s="23">
        <v>0</v>
      </c>
      <c r="BA218" s="23">
        <v>0</v>
      </c>
      <c r="BB218" s="23">
        <v>0</v>
      </c>
      <c r="BC218" s="23">
        <v>0</v>
      </c>
      <c r="BD218" s="23">
        <v>0</v>
      </c>
      <c r="BE218" s="23">
        <v>0</v>
      </c>
      <c r="BF218" s="23">
        <v>0</v>
      </c>
      <c r="BG218" s="23">
        <v>0</v>
      </c>
      <c r="BH218" s="23">
        <v>0</v>
      </c>
      <c r="BI218" s="23">
        <v>0</v>
      </c>
      <c r="BJ218" s="23">
        <v>0</v>
      </c>
      <c r="BK218" t="s">
        <v>685</v>
      </c>
    </row>
    <row r="219" spans="1:63">
      <c r="A219" s="23">
        <v>3923</v>
      </c>
      <c r="B219" t="s">
        <v>681</v>
      </c>
      <c r="C219" t="s">
        <v>678</v>
      </c>
      <c r="D219" s="48">
        <v>30498</v>
      </c>
      <c r="E219" t="s">
        <v>19</v>
      </c>
      <c r="F219" t="s">
        <v>467</v>
      </c>
      <c r="G219" t="s">
        <v>189</v>
      </c>
      <c r="I219">
        <v>41697</v>
      </c>
      <c r="J219">
        <v>41782</v>
      </c>
      <c r="L219" s="45" t="s">
        <v>864</v>
      </c>
      <c r="M219" s="45" t="s">
        <v>830</v>
      </c>
      <c r="N219" t="s">
        <v>20</v>
      </c>
      <c r="O219" t="s">
        <v>39</v>
      </c>
      <c r="P219" t="s">
        <v>543</v>
      </c>
      <c r="Q219" t="s">
        <v>676</v>
      </c>
      <c r="R219" t="s">
        <v>4</v>
      </c>
      <c r="S219" s="23">
        <v>0</v>
      </c>
      <c r="T219" s="23">
        <v>1</v>
      </c>
      <c r="U219" s="23">
        <v>0</v>
      </c>
      <c r="V219" s="23">
        <v>0</v>
      </c>
      <c r="W219" s="23">
        <v>0</v>
      </c>
      <c r="X219" s="23">
        <v>0</v>
      </c>
      <c r="Y219" s="23">
        <v>0</v>
      </c>
      <c r="Z219" s="23">
        <v>0</v>
      </c>
      <c r="AA219" s="23">
        <v>1</v>
      </c>
      <c r="AB219" s="23">
        <v>0</v>
      </c>
      <c r="AC219" s="23">
        <v>0</v>
      </c>
      <c r="AD219" s="23">
        <v>0</v>
      </c>
      <c r="AE219" s="23">
        <v>0</v>
      </c>
      <c r="AF219" s="23">
        <v>0</v>
      </c>
      <c r="AG219" s="23">
        <v>0</v>
      </c>
      <c r="AH219" s="23">
        <v>1</v>
      </c>
      <c r="AI219" s="23">
        <v>0</v>
      </c>
      <c r="AJ219" s="23">
        <v>0</v>
      </c>
      <c r="AK219" s="23">
        <v>0</v>
      </c>
      <c r="AL219" s="23" t="s">
        <v>908</v>
      </c>
      <c r="AM219" s="23">
        <v>0</v>
      </c>
      <c r="AN219" s="23">
        <v>0</v>
      </c>
      <c r="AO219" s="23">
        <v>0</v>
      </c>
      <c r="AP219" s="23">
        <v>0</v>
      </c>
      <c r="AQ219" s="23">
        <v>0</v>
      </c>
      <c r="AR219" s="23">
        <v>0</v>
      </c>
      <c r="AS219" s="23">
        <v>0</v>
      </c>
      <c r="AT219" s="23">
        <v>0</v>
      </c>
      <c r="AU219" s="23">
        <v>0</v>
      </c>
      <c r="AV219" s="23">
        <v>0</v>
      </c>
      <c r="AW219" s="23">
        <v>0</v>
      </c>
      <c r="AX219" s="23">
        <v>0</v>
      </c>
      <c r="AY219" s="23">
        <v>0</v>
      </c>
      <c r="AZ219" s="23">
        <v>0</v>
      </c>
      <c r="BA219" s="23">
        <v>0</v>
      </c>
      <c r="BB219" s="23">
        <v>0</v>
      </c>
      <c r="BC219" s="23">
        <v>0</v>
      </c>
      <c r="BD219" s="23">
        <v>0</v>
      </c>
      <c r="BE219" s="23">
        <v>0</v>
      </c>
      <c r="BF219" s="23">
        <v>0</v>
      </c>
      <c r="BG219" s="23">
        <v>0</v>
      </c>
      <c r="BH219" s="23">
        <v>0</v>
      </c>
      <c r="BI219" s="23">
        <v>0</v>
      </c>
      <c r="BJ219" s="23">
        <v>0</v>
      </c>
      <c r="BK219" t="s">
        <v>685</v>
      </c>
    </row>
    <row r="220" spans="1:63">
      <c r="A220" s="23">
        <v>3925</v>
      </c>
      <c r="B220" t="s">
        <v>688</v>
      </c>
      <c r="C220" t="s">
        <v>689</v>
      </c>
      <c r="D220" s="48">
        <v>35643</v>
      </c>
      <c r="E220" t="s">
        <v>66</v>
      </c>
      <c r="F220" t="s">
        <v>690</v>
      </c>
      <c r="G220" t="s">
        <v>189</v>
      </c>
      <c r="I220">
        <v>61020</v>
      </c>
      <c r="J220">
        <v>61420</v>
      </c>
      <c r="L220" s="45">
        <v>1300</v>
      </c>
      <c r="M220" s="45">
        <v>0.5</v>
      </c>
      <c r="N220" t="s">
        <v>20</v>
      </c>
      <c r="O220" t="s">
        <v>39</v>
      </c>
      <c r="P220" t="s">
        <v>543</v>
      </c>
      <c r="Q220" t="s">
        <v>691</v>
      </c>
      <c r="R220" t="s">
        <v>4</v>
      </c>
      <c r="S220" s="23">
        <v>0</v>
      </c>
      <c r="T220" s="23">
        <v>1</v>
      </c>
      <c r="U220" s="23">
        <v>0</v>
      </c>
      <c r="V220" s="23">
        <v>0</v>
      </c>
      <c r="W220" s="23">
        <v>0</v>
      </c>
      <c r="X220" s="23">
        <v>0</v>
      </c>
      <c r="Y220" s="23">
        <v>0</v>
      </c>
      <c r="Z220" s="23">
        <v>1</v>
      </c>
      <c r="AA220" s="23">
        <v>1</v>
      </c>
      <c r="AB220" s="23">
        <v>0</v>
      </c>
      <c r="AC220" s="23">
        <v>0</v>
      </c>
      <c r="AD220" s="23">
        <v>0</v>
      </c>
      <c r="AE220" s="23">
        <v>0</v>
      </c>
      <c r="AF220" s="23">
        <v>0</v>
      </c>
      <c r="AG220" s="23">
        <v>0</v>
      </c>
      <c r="AH220" s="23">
        <v>1</v>
      </c>
      <c r="AI220" s="23" t="s">
        <v>918</v>
      </c>
      <c r="AJ220" s="23">
        <v>0</v>
      </c>
      <c r="AK220" s="23">
        <v>0</v>
      </c>
      <c r="AL220" s="23">
        <v>0</v>
      </c>
      <c r="AM220" s="23" t="s">
        <v>909</v>
      </c>
      <c r="AN220" s="23">
        <v>0</v>
      </c>
      <c r="AO220" s="23">
        <v>0</v>
      </c>
      <c r="AP220" s="23">
        <v>0</v>
      </c>
      <c r="AQ220" s="23">
        <v>0</v>
      </c>
      <c r="AR220" s="23">
        <v>0</v>
      </c>
      <c r="AS220" s="23">
        <v>0</v>
      </c>
      <c r="AT220" s="23" t="s">
        <v>908</v>
      </c>
      <c r="AU220" s="23">
        <v>0</v>
      </c>
      <c r="AV220" s="23">
        <v>0</v>
      </c>
      <c r="AW220" s="23">
        <v>0</v>
      </c>
      <c r="AX220" s="23">
        <v>0</v>
      </c>
      <c r="AY220" s="23">
        <v>0</v>
      </c>
      <c r="AZ220" s="23">
        <v>0</v>
      </c>
      <c r="BA220" s="23">
        <v>0</v>
      </c>
      <c r="BB220" s="23">
        <v>0</v>
      </c>
      <c r="BC220" s="23">
        <v>0</v>
      </c>
      <c r="BD220" s="23">
        <v>0</v>
      </c>
      <c r="BE220" s="23">
        <v>0</v>
      </c>
      <c r="BF220" s="23">
        <v>0</v>
      </c>
      <c r="BG220" s="23">
        <v>0</v>
      </c>
      <c r="BH220" s="23">
        <v>0</v>
      </c>
      <c r="BI220" s="23">
        <v>0</v>
      </c>
      <c r="BJ220" s="23">
        <v>0</v>
      </c>
      <c r="BK220" t="s">
        <v>1107</v>
      </c>
    </row>
    <row r="221" spans="1:63">
      <c r="A221" s="23">
        <v>3934</v>
      </c>
      <c r="B221" t="s">
        <v>713</v>
      </c>
      <c r="C221" t="s">
        <v>711</v>
      </c>
      <c r="D221" s="48">
        <v>25375</v>
      </c>
      <c r="E221" t="s">
        <v>712</v>
      </c>
      <c r="F221" t="s">
        <v>714</v>
      </c>
      <c r="G221" t="s">
        <v>189</v>
      </c>
      <c r="I221">
        <v>65000</v>
      </c>
      <c r="J221">
        <v>75000</v>
      </c>
      <c r="L221" s="45" t="s">
        <v>426</v>
      </c>
      <c r="M221" s="45" t="s">
        <v>426</v>
      </c>
      <c r="N221" t="s">
        <v>20</v>
      </c>
      <c r="O221" t="s">
        <v>39</v>
      </c>
      <c r="P221" s="34" t="s">
        <v>431</v>
      </c>
      <c r="Q221" t="s">
        <v>942</v>
      </c>
      <c r="R221" t="s">
        <v>4</v>
      </c>
      <c r="S221" s="23">
        <v>1</v>
      </c>
      <c r="T221" s="23">
        <v>0</v>
      </c>
      <c r="U221" s="23">
        <v>0</v>
      </c>
      <c r="V221" s="23">
        <v>0</v>
      </c>
      <c r="W221" s="23">
        <v>0</v>
      </c>
      <c r="X221" s="23">
        <v>0</v>
      </c>
      <c r="Y221" s="23">
        <v>0</v>
      </c>
      <c r="Z221" s="23">
        <v>0</v>
      </c>
      <c r="AA221" s="23">
        <v>0</v>
      </c>
      <c r="AB221" s="23">
        <v>0</v>
      </c>
      <c r="AC221" s="23">
        <v>0</v>
      </c>
      <c r="AD221" s="23">
        <v>0</v>
      </c>
      <c r="AE221" s="23">
        <v>0</v>
      </c>
      <c r="AF221" s="23">
        <v>0</v>
      </c>
      <c r="AG221" s="23">
        <v>1</v>
      </c>
      <c r="AH221" s="23">
        <v>1</v>
      </c>
      <c r="AI221" s="23">
        <v>0</v>
      </c>
      <c r="AJ221" s="23">
        <v>0</v>
      </c>
      <c r="AK221" s="23" t="s">
        <v>908</v>
      </c>
      <c r="AL221" s="23" t="s">
        <v>908</v>
      </c>
      <c r="AM221" s="23" t="s">
        <v>909</v>
      </c>
      <c r="AN221" s="23">
        <v>0</v>
      </c>
      <c r="AO221" s="23" t="s">
        <v>908</v>
      </c>
      <c r="AP221" s="23">
        <v>0</v>
      </c>
      <c r="AQ221" s="23">
        <v>0</v>
      </c>
      <c r="AR221" s="23">
        <v>0</v>
      </c>
      <c r="AS221" s="23">
        <v>0</v>
      </c>
      <c r="AT221" s="23">
        <v>0</v>
      </c>
      <c r="AU221" s="23">
        <v>0</v>
      </c>
      <c r="AV221" s="23">
        <v>0</v>
      </c>
      <c r="AW221" s="23">
        <v>0</v>
      </c>
      <c r="AX221" s="23">
        <v>0</v>
      </c>
      <c r="AY221" s="23">
        <v>0</v>
      </c>
      <c r="AZ221" s="23">
        <v>0</v>
      </c>
      <c r="BA221" s="23">
        <v>0</v>
      </c>
      <c r="BB221" s="23">
        <v>0</v>
      </c>
      <c r="BC221" s="23">
        <v>0</v>
      </c>
      <c r="BD221" s="23">
        <v>0</v>
      </c>
      <c r="BE221" s="23">
        <v>0</v>
      </c>
      <c r="BF221" s="23">
        <v>0</v>
      </c>
      <c r="BG221" s="23">
        <v>0</v>
      </c>
      <c r="BH221" s="23">
        <v>0</v>
      </c>
      <c r="BI221" s="23">
        <v>0</v>
      </c>
      <c r="BJ221" s="23">
        <v>0</v>
      </c>
      <c r="BK221" t="s">
        <v>1113</v>
      </c>
    </row>
    <row r="222" spans="1:63">
      <c r="A222" s="23">
        <v>3935</v>
      </c>
      <c r="B222" t="s">
        <v>716</v>
      </c>
      <c r="C222" t="s">
        <v>717</v>
      </c>
      <c r="D222" s="48">
        <v>43090</v>
      </c>
      <c r="E222" t="s">
        <v>77</v>
      </c>
      <c r="F222" t="s">
        <v>453</v>
      </c>
      <c r="G222" t="s">
        <v>189</v>
      </c>
      <c r="I222">
        <v>70000</v>
      </c>
      <c r="J222">
        <v>300000</v>
      </c>
      <c r="L222" s="45" t="s">
        <v>868</v>
      </c>
      <c r="M222" s="45" t="s">
        <v>722</v>
      </c>
      <c r="N222" t="s">
        <v>20</v>
      </c>
      <c r="O222" t="s">
        <v>39</v>
      </c>
      <c r="P222" t="s">
        <v>344</v>
      </c>
      <c r="Q222" t="s">
        <v>721</v>
      </c>
      <c r="R222" t="s">
        <v>63</v>
      </c>
      <c r="S222" s="23">
        <v>1</v>
      </c>
      <c r="T222" s="23">
        <v>0</v>
      </c>
      <c r="U222" s="23">
        <v>0</v>
      </c>
      <c r="V222" s="23">
        <v>0</v>
      </c>
      <c r="W222" s="23">
        <v>0</v>
      </c>
      <c r="X222" s="23">
        <v>0</v>
      </c>
      <c r="Y222" s="23">
        <v>1</v>
      </c>
      <c r="Z222" s="23">
        <v>0</v>
      </c>
      <c r="AA222" s="23">
        <v>1</v>
      </c>
      <c r="AB222" s="23">
        <v>0</v>
      </c>
      <c r="AC222" s="23">
        <v>0</v>
      </c>
      <c r="AD222" s="23">
        <v>0</v>
      </c>
      <c r="AE222" s="23">
        <v>0</v>
      </c>
      <c r="AF222" s="23">
        <v>0</v>
      </c>
      <c r="AG222" s="23">
        <v>0</v>
      </c>
      <c r="AH222" s="23">
        <v>1</v>
      </c>
      <c r="AI222" s="23">
        <v>0</v>
      </c>
      <c r="AJ222" s="23">
        <v>0</v>
      </c>
      <c r="AK222" s="23">
        <v>0</v>
      </c>
      <c r="AL222" s="23" t="s">
        <v>909</v>
      </c>
      <c r="AM222" s="23" t="s">
        <v>923</v>
      </c>
      <c r="AN222" s="23">
        <v>0</v>
      </c>
      <c r="AO222" s="23" t="s">
        <v>923</v>
      </c>
      <c r="AP222" s="23">
        <v>0</v>
      </c>
      <c r="AQ222" s="23">
        <v>0</v>
      </c>
      <c r="AR222" s="23">
        <v>0</v>
      </c>
      <c r="AS222" s="23">
        <v>0</v>
      </c>
      <c r="AT222" s="23">
        <v>0</v>
      </c>
      <c r="AU222" s="23">
        <v>0</v>
      </c>
      <c r="AV222" s="23">
        <v>0</v>
      </c>
      <c r="AW222" s="23">
        <v>0</v>
      </c>
      <c r="AX222" s="23">
        <v>0</v>
      </c>
      <c r="AY222" s="23">
        <v>0</v>
      </c>
      <c r="AZ222" s="23">
        <v>0</v>
      </c>
      <c r="BA222" s="23">
        <v>0</v>
      </c>
      <c r="BB222" s="23">
        <v>0</v>
      </c>
      <c r="BC222" s="23">
        <v>0</v>
      </c>
      <c r="BD222" s="23">
        <v>0</v>
      </c>
      <c r="BE222" s="23">
        <v>0</v>
      </c>
      <c r="BF222" s="23">
        <v>0</v>
      </c>
      <c r="BG222" s="23">
        <v>0</v>
      </c>
      <c r="BH222" s="23">
        <v>0</v>
      </c>
      <c r="BI222" s="23">
        <v>0</v>
      </c>
      <c r="BJ222" s="23">
        <v>0</v>
      </c>
      <c r="BK222" t="s">
        <v>1114</v>
      </c>
    </row>
    <row r="223" spans="1:63">
      <c r="A223" s="23">
        <v>3939</v>
      </c>
      <c r="B223" t="s">
        <v>726</v>
      </c>
      <c r="C223" t="s">
        <v>727</v>
      </c>
      <c r="D223" s="48">
        <v>29388</v>
      </c>
      <c r="E223" t="s">
        <v>66</v>
      </c>
      <c r="F223" t="s">
        <v>387</v>
      </c>
      <c r="G223" t="s">
        <v>189</v>
      </c>
      <c r="I223">
        <v>26500</v>
      </c>
      <c r="J223">
        <v>90000</v>
      </c>
      <c r="K223" s="45" t="s">
        <v>426</v>
      </c>
      <c r="L223" s="45" t="s">
        <v>426</v>
      </c>
      <c r="M223" s="45">
        <v>1.0000000000000001E-5</v>
      </c>
      <c r="N223" t="s">
        <v>20</v>
      </c>
      <c r="O223" t="s">
        <v>842</v>
      </c>
      <c r="P223" t="s">
        <v>543</v>
      </c>
      <c r="Q223" t="s">
        <v>841</v>
      </c>
      <c r="R223" t="s">
        <v>63</v>
      </c>
      <c r="S223" s="23">
        <v>0</v>
      </c>
      <c r="T223" s="23">
        <v>1</v>
      </c>
      <c r="U223" s="23">
        <v>0</v>
      </c>
      <c r="V223" s="23">
        <v>0</v>
      </c>
      <c r="W223" s="23">
        <v>0</v>
      </c>
      <c r="X223" s="23">
        <v>1</v>
      </c>
      <c r="Y223" s="23">
        <v>0</v>
      </c>
      <c r="Z223" s="23" t="s">
        <v>918</v>
      </c>
      <c r="AA223" s="23">
        <v>1</v>
      </c>
      <c r="AB223" s="23">
        <v>0</v>
      </c>
      <c r="AC223" s="23">
        <v>0</v>
      </c>
      <c r="AD223" s="23">
        <v>0</v>
      </c>
      <c r="AE223" s="23">
        <v>0</v>
      </c>
      <c r="AF223" s="23">
        <v>0</v>
      </c>
      <c r="AG223" s="23">
        <v>0</v>
      </c>
      <c r="AH223" s="23">
        <v>1</v>
      </c>
      <c r="AI223" s="23">
        <v>0</v>
      </c>
      <c r="AJ223" s="23">
        <v>0</v>
      </c>
      <c r="AK223" s="23">
        <v>0</v>
      </c>
      <c r="AL223" s="23">
        <v>0</v>
      </c>
      <c r="AM223" s="23">
        <v>0</v>
      </c>
      <c r="AN223" s="23">
        <v>0</v>
      </c>
      <c r="AO223" s="23" t="s">
        <v>908</v>
      </c>
      <c r="AP223" s="23">
        <v>0</v>
      </c>
      <c r="AQ223" s="23">
        <v>0</v>
      </c>
      <c r="AR223" s="23">
        <v>0</v>
      </c>
      <c r="AS223" s="23">
        <v>0</v>
      </c>
      <c r="AT223" s="23">
        <v>0</v>
      </c>
      <c r="AU223" s="23">
        <v>0</v>
      </c>
      <c r="AV223" s="23">
        <v>0</v>
      </c>
      <c r="AW223" s="23">
        <v>0</v>
      </c>
      <c r="AX223" s="23">
        <v>0</v>
      </c>
      <c r="AY223" s="23">
        <v>0</v>
      </c>
      <c r="AZ223" s="23">
        <v>0</v>
      </c>
      <c r="BA223" s="23">
        <v>0</v>
      </c>
      <c r="BB223" s="23">
        <v>0</v>
      </c>
      <c r="BC223" s="23">
        <v>0</v>
      </c>
      <c r="BD223" s="23">
        <v>0</v>
      </c>
      <c r="BE223" s="23">
        <v>0</v>
      </c>
      <c r="BF223" s="23">
        <v>0</v>
      </c>
      <c r="BG223" s="23">
        <v>0</v>
      </c>
      <c r="BH223" s="23">
        <v>0</v>
      </c>
      <c r="BI223" s="23">
        <v>0</v>
      </c>
      <c r="BJ223" s="23">
        <v>0</v>
      </c>
      <c r="BK223" t="s">
        <v>1116</v>
      </c>
    </row>
    <row r="224" spans="1:63">
      <c r="A224" s="23">
        <v>3940</v>
      </c>
      <c r="B224" t="s">
        <v>730</v>
      </c>
      <c r="C224" t="s">
        <v>729</v>
      </c>
      <c r="D224" s="48">
        <v>29587</v>
      </c>
      <c r="E224" t="s">
        <v>66</v>
      </c>
      <c r="F224" t="s">
        <v>387</v>
      </c>
      <c r="G224" t="s">
        <v>189</v>
      </c>
      <c r="I224">
        <v>38000</v>
      </c>
      <c r="J224">
        <v>48000</v>
      </c>
      <c r="L224" s="45" t="s">
        <v>843</v>
      </c>
      <c r="M224" s="45">
        <v>0.25</v>
      </c>
      <c r="N224" t="s">
        <v>20</v>
      </c>
      <c r="O224" t="s">
        <v>39</v>
      </c>
      <c r="P224" t="s">
        <v>449</v>
      </c>
      <c r="Q224" t="s">
        <v>728</v>
      </c>
      <c r="R224" t="s">
        <v>63</v>
      </c>
      <c r="S224" s="23">
        <v>1</v>
      </c>
      <c r="T224" s="23">
        <v>0</v>
      </c>
      <c r="U224" s="23">
        <v>0</v>
      </c>
      <c r="V224" s="23">
        <v>0</v>
      </c>
      <c r="W224" s="23">
        <v>0</v>
      </c>
      <c r="X224" s="23">
        <v>0</v>
      </c>
      <c r="Y224" s="23">
        <v>0</v>
      </c>
      <c r="Z224" s="23">
        <v>1</v>
      </c>
      <c r="AA224" s="23">
        <v>1</v>
      </c>
      <c r="AB224" s="23">
        <v>0</v>
      </c>
      <c r="AC224" s="23">
        <v>0</v>
      </c>
      <c r="AD224" s="23">
        <v>0</v>
      </c>
      <c r="AE224" s="23">
        <v>0</v>
      </c>
      <c r="AF224" s="23">
        <v>0</v>
      </c>
      <c r="AG224" s="23">
        <v>0</v>
      </c>
      <c r="AH224" s="23" t="s">
        <v>426</v>
      </c>
      <c r="AI224" s="23">
        <v>0</v>
      </c>
      <c r="AJ224" s="23">
        <v>0</v>
      </c>
      <c r="AK224" s="23" t="s">
        <v>909</v>
      </c>
      <c r="AL224" s="23">
        <v>0</v>
      </c>
      <c r="AM224" s="23">
        <v>0</v>
      </c>
      <c r="AN224" s="23">
        <v>0</v>
      </c>
      <c r="AO224" s="23" t="s">
        <v>909</v>
      </c>
      <c r="AP224" s="23">
        <v>0</v>
      </c>
      <c r="AQ224" s="23">
        <v>0</v>
      </c>
      <c r="AR224" s="23">
        <v>0</v>
      </c>
      <c r="AS224" s="23">
        <v>0</v>
      </c>
      <c r="AT224" s="23">
        <v>0</v>
      </c>
      <c r="AU224" s="23">
        <v>0</v>
      </c>
      <c r="AV224" s="23">
        <v>0</v>
      </c>
      <c r="AW224" s="23">
        <v>0</v>
      </c>
      <c r="AX224" s="23">
        <v>0</v>
      </c>
      <c r="AY224" s="23">
        <v>0</v>
      </c>
      <c r="AZ224" s="23">
        <v>0</v>
      </c>
      <c r="BA224" s="23">
        <v>0</v>
      </c>
      <c r="BB224" s="23">
        <v>0</v>
      </c>
      <c r="BC224" s="23">
        <v>0</v>
      </c>
      <c r="BD224" s="23">
        <v>0</v>
      </c>
      <c r="BE224" s="23">
        <v>0</v>
      </c>
      <c r="BF224" s="23">
        <v>0</v>
      </c>
      <c r="BG224" s="23">
        <v>0</v>
      </c>
      <c r="BH224" s="23">
        <v>0</v>
      </c>
      <c r="BI224" s="23">
        <v>0</v>
      </c>
      <c r="BJ224" s="23">
        <v>0</v>
      </c>
      <c r="BK224" t="s">
        <v>973</v>
      </c>
    </row>
    <row r="225" spans="1:63">
      <c r="A225" s="23">
        <v>3949</v>
      </c>
      <c r="B225" t="s">
        <v>744</v>
      </c>
      <c r="C225" t="s">
        <v>739</v>
      </c>
      <c r="D225" s="48">
        <v>30803</v>
      </c>
      <c r="E225" t="s">
        <v>77</v>
      </c>
      <c r="F225" t="s">
        <v>743</v>
      </c>
      <c r="G225" t="s">
        <v>189</v>
      </c>
      <c r="I225">
        <v>9400</v>
      </c>
      <c r="J225">
        <v>9600</v>
      </c>
      <c r="L225" s="45" t="s">
        <v>745</v>
      </c>
      <c r="M225" s="45">
        <v>0.02</v>
      </c>
      <c r="N225" t="s">
        <v>20</v>
      </c>
      <c r="O225" t="s">
        <v>26</v>
      </c>
      <c r="P225" t="s">
        <v>740</v>
      </c>
      <c r="Q225" t="s">
        <v>374</v>
      </c>
      <c r="R225" t="s">
        <v>4</v>
      </c>
      <c r="S225" s="23">
        <v>1</v>
      </c>
      <c r="T225" s="23">
        <v>0</v>
      </c>
      <c r="U225" s="23">
        <v>0</v>
      </c>
      <c r="V225" s="23">
        <v>0</v>
      </c>
      <c r="W225" s="23">
        <v>0</v>
      </c>
      <c r="X225" s="23">
        <v>0</v>
      </c>
      <c r="Y225" s="23">
        <v>0</v>
      </c>
      <c r="Z225" s="23">
        <v>0</v>
      </c>
      <c r="AA225" s="23">
        <v>1</v>
      </c>
      <c r="AB225" s="23">
        <v>0</v>
      </c>
      <c r="AC225" s="23">
        <v>0</v>
      </c>
      <c r="AD225" s="23">
        <v>0</v>
      </c>
      <c r="AE225" s="23">
        <v>0</v>
      </c>
      <c r="AF225" s="23">
        <v>0</v>
      </c>
      <c r="AG225" s="23">
        <v>0</v>
      </c>
      <c r="AH225" s="23">
        <v>1</v>
      </c>
      <c r="AI225" s="23">
        <v>0</v>
      </c>
      <c r="AJ225" s="23">
        <v>0</v>
      </c>
      <c r="AK225" s="23">
        <v>0</v>
      </c>
      <c r="AL225" s="23">
        <v>0</v>
      </c>
      <c r="AM225" s="23">
        <v>0</v>
      </c>
      <c r="AN225" s="23">
        <v>0</v>
      </c>
      <c r="AO225" s="23">
        <v>0</v>
      </c>
      <c r="AP225" s="23">
        <v>0</v>
      </c>
      <c r="AQ225" s="23">
        <v>0</v>
      </c>
      <c r="AR225" s="23">
        <v>0</v>
      </c>
      <c r="AS225" s="23">
        <v>0</v>
      </c>
      <c r="AT225" s="23">
        <v>0</v>
      </c>
      <c r="AU225" s="23">
        <v>0</v>
      </c>
      <c r="AV225" s="23">
        <v>0</v>
      </c>
      <c r="AW225" s="23">
        <v>0</v>
      </c>
      <c r="AX225" s="23">
        <v>0</v>
      </c>
      <c r="AY225" s="23">
        <v>0</v>
      </c>
      <c r="AZ225" s="23" t="s">
        <v>908</v>
      </c>
      <c r="BA225" s="23">
        <v>0</v>
      </c>
      <c r="BB225" s="23">
        <v>0</v>
      </c>
      <c r="BC225" s="23">
        <v>0</v>
      </c>
      <c r="BD225" s="23" t="s">
        <v>908</v>
      </c>
      <c r="BE225" s="23">
        <v>0</v>
      </c>
      <c r="BF225" s="23">
        <v>0</v>
      </c>
      <c r="BG225" s="23">
        <v>0</v>
      </c>
      <c r="BH225" s="23">
        <v>0</v>
      </c>
      <c r="BI225" s="23">
        <v>0</v>
      </c>
      <c r="BJ225" s="23">
        <v>0</v>
      </c>
      <c r="BK225" t="s">
        <v>1119</v>
      </c>
    </row>
    <row r="226" spans="1:63">
      <c r="A226" s="23">
        <v>3950</v>
      </c>
      <c r="B226" t="s">
        <v>747</v>
      </c>
      <c r="C226" t="s">
        <v>215</v>
      </c>
      <c r="D226" s="48">
        <v>35431</v>
      </c>
      <c r="E226" t="s">
        <v>66</v>
      </c>
      <c r="F226" t="s">
        <v>746</v>
      </c>
      <c r="G226" t="s">
        <v>189</v>
      </c>
      <c r="I226">
        <v>41140</v>
      </c>
      <c r="J226">
        <v>41540</v>
      </c>
      <c r="L226" s="45">
        <v>2500</v>
      </c>
      <c r="M226" s="45">
        <v>0.63</v>
      </c>
      <c r="N226" t="s">
        <v>20</v>
      </c>
      <c r="O226" t="s">
        <v>26</v>
      </c>
      <c r="P226" t="s">
        <v>581</v>
      </c>
      <c r="Q226" t="s">
        <v>748</v>
      </c>
      <c r="R226" t="s">
        <v>4</v>
      </c>
      <c r="S226" s="23">
        <v>1</v>
      </c>
      <c r="T226" s="23">
        <v>0</v>
      </c>
      <c r="U226" s="23">
        <v>0</v>
      </c>
      <c r="V226" s="23">
        <v>0</v>
      </c>
      <c r="W226" s="23">
        <v>0</v>
      </c>
      <c r="X226" s="23">
        <v>0</v>
      </c>
      <c r="Y226" s="23">
        <v>0</v>
      </c>
      <c r="Z226" s="23">
        <v>1</v>
      </c>
      <c r="AA226" s="23">
        <v>1</v>
      </c>
      <c r="AB226" s="23">
        <v>0</v>
      </c>
      <c r="AC226" s="23">
        <v>0</v>
      </c>
      <c r="AD226" s="23">
        <v>0</v>
      </c>
      <c r="AE226" s="23">
        <v>0</v>
      </c>
      <c r="AF226" s="23">
        <v>0</v>
      </c>
      <c r="AG226" s="23">
        <v>0</v>
      </c>
      <c r="AH226" s="23">
        <v>1</v>
      </c>
      <c r="AI226" s="23">
        <v>0</v>
      </c>
      <c r="AJ226" s="23">
        <v>0</v>
      </c>
      <c r="AK226" s="23">
        <v>0</v>
      </c>
      <c r="AL226" s="23">
        <v>0</v>
      </c>
      <c r="AM226" s="23">
        <v>0</v>
      </c>
      <c r="AN226" s="23">
        <v>0</v>
      </c>
      <c r="AO226" s="23">
        <v>0</v>
      </c>
      <c r="AP226" s="23">
        <v>0</v>
      </c>
      <c r="AQ226" s="23">
        <v>0</v>
      </c>
      <c r="AR226" s="23">
        <v>0</v>
      </c>
      <c r="AS226" s="23">
        <v>0</v>
      </c>
      <c r="AT226" s="23">
        <v>0</v>
      </c>
      <c r="AU226" s="23">
        <v>0</v>
      </c>
      <c r="AV226" s="23">
        <v>0</v>
      </c>
      <c r="AW226" s="23">
        <v>0</v>
      </c>
      <c r="AX226" s="23">
        <v>0</v>
      </c>
      <c r="AY226" s="23">
        <v>0</v>
      </c>
      <c r="AZ226" s="23" t="s">
        <v>908</v>
      </c>
      <c r="BA226" s="23">
        <v>0</v>
      </c>
      <c r="BB226" s="23">
        <v>0</v>
      </c>
      <c r="BC226" s="23">
        <v>0</v>
      </c>
      <c r="BD226" s="23" t="s">
        <v>908</v>
      </c>
      <c r="BE226" s="23">
        <v>0</v>
      </c>
      <c r="BF226" s="23">
        <v>0</v>
      </c>
      <c r="BG226" s="23">
        <v>0</v>
      </c>
      <c r="BH226" s="23">
        <v>0</v>
      </c>
      <c r="BI226" s="23">
        <v>0</v>
      </c>
      <c r="BJ226" s="23">
        <v>0</v>
      </c>
      <c r="BK226" t="s">
        <v>749</v>
      </c>
    </row>
    <row r="227" spans="1:63">
      <c r="A227" s="23">
        <v>3951</v>
      </c>
      <c r="B227" t="s">
        <v>750</v>
      </c>
      <c r="C227" t="s">
        <v>215</v>
      </c>
      <c r="D227" s="48">
        <v>35404</v>
      </c>
      <c r="E227" t="s">
        <v>66</v>
      </c>
      <c r="F227" t="s">
        <v>387</v>
      </c>
      <c r="G227" t="s">
        <v>189</v>
      </c>
      <c r="I227">
        <v>40500</v>
      </c>
      <c r="J227">
        <v>51800</v>
      </c>
      <c r="L227" s="45" t="s">
        <v>872</v>
      </c>
      <c r="M227" s="45" t="s">
        <v>871</v>
      </c>
      <c r="N227" t="s">
        <v>20</v>
      </c>
      <c r="O227" t="s">
        <v>26</v>
      </c>
      <c r="P227" t="s">
        <v>581</v>
      </c>
      <c r="Q227" t="s">
        <v>748</v>
      </c>
      <c r="R227" t="s">
        <v>4</v>
      </c>
      <c r="S227" s="23">
        <v>1</v>
      </c>
      <c r="T227" s="23">
        <v>0</v>
      </c>
      <c r="U227" s="23">
        <v>0</v>
      </c>
      <c r="V227" s="23">
        <v>0</v>
      </c>
      <c r="W227" s="23">
        <v>0</v>
      </c>
      <c r="X227" s="23">
        <v>0</v>
      </c>
      <c r="Y227" s="23">
        <v>0</v>
      </c>
      <c r="Z227" s="23">
        <v>1</v>
      </c>
      <c r="AA227" s="23">
        <v>1</v>
      </c>
      <c r="AB227" s="23">
        <v>0</v>
      </c>
      <c r="AC227" s="23">
        <v>0</v>
      </c>
      <c r="AD227" s="23">
        <v>0</v>
      </c>
      <c r="AE227" s="23">
        <v>0</v>
      </c>
      <c r="AF227" s="23">
        <v>0</v>
      </c>
      <c r="AG227" s="23">
        <v>0</v>
      </c>
      <c r="AH227" s="23">
        <v>1</v>
      </c>
      <c r="AI227" s="23">
        <v>0</v>
      </c>
      <c r="AJ227" s="23">
        <v>0</v>
      </c>
      <c r="AK227" s="23">
        <v>0</v>
      </c>
      <c r="AL227" s="23">
        <v>0</v>
      </c>
      <c r="AM227" s="23">
        <v>0</v>
      </c>
      <c r="AN227" s="23">
        <v>0</v>
      </c>
      <c r="AO227" s="23">
        <v>0</v>
      </c>
      <c r="AP227" s="23">
        <v>0</v>
      </c>
      <c r="AQ227" s="23">
        <v>0</v>
      </c>
      <c r="AR227" s="23">
        <v>0</v>
      </c>
      <c r="AS227" s="23">
        <v>0</v>
      </c>
      <c r="AT227" s="23">
        <v>0</v>
      </c>
      <c r="AU227" s="23">
        <v>0</v>
      </c>
      <c r="AV227" s="23">
        <v>0</v>
      </c>
      <c r="AW227" s="23">
        <v>0</v>
      </c>
      <c r="AX227" s="23">
        <v>0</v>
      </c>
      <c r="AY227" s="23">
        <v>0</v>
      </c>
      <c r="AZ227" s="23" t="s">
        <v>908</v>
      </c>
      <c r="BA227" s="23">
        <v>0</v>
      </c>
      <c r="BB227" s="23">
        <v>0</v>
      </c>
      <c r="BC227" s="23">
        <v>0</v>
      </c>
      <c r="BD227" s="23" t="s">
        <v>908</v>
      </c>
      <c r="BE227" s="23">
        <v>0</v>
      </c>
      <c r="BF227" s="23">
        <v>0</v>
      </c>
      <c r="BG227" s="23">
        <v>0</v>
      </c>
      <c r="BH227" s="23">
        <v>0</v>
      </c>
      <c r="BI227" s="23">
        <v>0</v>
      </c>
      <c r="BJ227" s="23">
        <v>0</v>
      </c>
      <c r="BK227" t="s">
        <v>1120</v>
      </c>
    </row>
    <row r="228" spans="1:63">
      <c r="A228" s="23">
        <v>3961</v>
      </c>
      <c r="B228" t="s">
        <v>783</v>
      </c>
      <c r="C228" t="s">
        <v>784</v>
      </c>
      <c r="D228" s="48">
        <v>41061</v>
      </c>
      <c r="E228" t="s">
        <v>108</v>
      </c>
      <c r="F228" t="s">
        <v>380</v>
      </c>
      <c r="G228" t="s">
        <v>189</v>
      </c>
      <c r="I228">
        <v>90000</v>
      </c>
      <c r="J228">
        <v>160000</v>
      </c>
      <c r="K228" s="45">
        <v>1.49</v>
      </c>
      <c r="M228" s="45" t="s">
        <v>786</v>
      </c>
      <c r="N228" t="s">
        <v>20</v>
      </c>
      <c r="O228" t="s">
        <v>219</v>
      </c>
      <c r="P228" t="s">
        <v>553</v>
      </c>
      <c r="Q228" t="s">
        <v>785</v>
      </c>
      <c r="R228" t="s">
        <v>4</v>
      </c>
      <c r="S228" s="23">
        <v>1</v>
      </c>
      <c r="T228" s="23">
        <v>1</v>
      </c>
      <c r="U228" s="23">
        <v>0</v>
      </c>
      <c r="V228" s="23">
        <v>0</v>
      </c>
      <c r="W228" s="23">
        <v>0</v>
      </c>
      <c r="X228" s="23">
        <v>0</v>
      </c>
      <c r="Y228" s="23">
        <v>0</v>
      </c>
      <c r="Z228" s="23">
        <v>0</v>
      </c>
      <c r="AA228" s="23">
        <v>1</v>
      </c>
      <c r="AB228" s="23">
        <v>0</v>
      </c>
      <c r="AC228" s="23">
        <v>0</v>
      </c>
      <c r="AD228" s="23">
        <v>0</v>
      </c>
      <c r="AE228" s="23">
        <v>0</v>
      </c>
      <c r="AF228" s="23">
        <v>0</v>
      </c>
      <c r="AG228" s="23">
        <v>0</v>
      </c>
      <c r="AH228" s="23">
        <v>1</v>
      </c>
      <c r="AI228" s="23">
        <v>0</v>
      </c>
      <c r="AJ228" s="23">
        <v>0</v>
      </c>
      <c r="AK228" s="23">
        <v>0</v>
      </c>
      <c r="AL228" s="23">
        <v>0</v>
      </c>
      <c r="AM228" s="23">
        <v>0</v>
      </c>
      <c r="AN228" s="23">
        <v>0</v>
      </c>
      <c r="AO228" s="23">
        <v>0</v>
      </c>
      <c r="AP228" s="23" t="s">
        <v>918</v>
      </c>
      <c r="AQ228" s="23">
        <v>0</v>
      </c>
      <c r="AR228" s="23">
        <v>0</v>
      </c>
      <c r="AS228" s="23">
        <v>0</v>
      </c>
      <c r="AT228" s="23">
        <v>0</v>
      </c>
      <c r="AU228" s="23">
        <v>0</v>
      </c>
      <c r="AV228" s="23">
        <v>0</v>
      </c>
      <c r="AW228" s="23">
        <v>0</v>
      </c>
      <c r="AX228" s="23">
        <v>0</v>
      </c>
      <c r="AY228" s="23">
        <v>0</v>
      </c>
      <c r="AZ228" s="23">
        <v>0</v>
      </c>
      <c r="BA228" s="23">
        <v>0</v>
      </c>
      <c r="BB228" s="23">
        <v>0</v>
      </c>
      <c r="BC228" s="23">
        <v>0</v>
      </c>
      <c r="BD228" s="23" t="s">
        <v>908</v>
      </c>
      <c r="BE228" s="23">
        <v>0</v>
      </c>
      <c r="BF228" s="23">
        <v>0</v>
      </c>
      <c r="BG228" s="23">
        <v>0</v>
      </c>
      <c r="BH228" s="23">
        <v>0</v>
      </c>
      <c r="BI228" s="23">
        <v>0</v>
      </c>
      <c r="BJ228" s="23">
        <v>0</v>
      </c>
      <c r="BK228" t="s">
        <v>877</v>
      </c>
    </row>
    <row r="229" spans="1:63">
      <c r="A229" s="23">
        <v>3964</v>
      </c>
      <c r="B229" t="s">
        <v>792</v>
      </c>
      <c r="C229" t="s">
        <v>793</v>
      </c>
      <c r="D229" s="48">
        <v>41426</v>
      </c>
      <c r="E229" t="s">
        <v>166</v>
      </c>
      <c r="F229" t="s">
        <v>794</v>
      </c>
      <c r="G229" t="s">
        <v>189</v>
      </c>
      <c r="I229">
        <v>52000</v>
      </c>
      <c r="J229">
        <v>72000</v>
      </c>
      <c r="L229" s="45" t="s">
        <v>795</v>
      </c>
      <c r="M229" s="45">
        <v>4</v>
      </c>
      <c r="N229" t="s">
        <v>20</v>
      </c>
      <c r="O229" t="s">
        <v>39</v>
      </c>
      <c r="P229" s="34" t="s">
        <v>472</v>
      </c>
      <c r="Q229" t="s">
        <v>790</v>
      </c>
      <c r="R229" t="s">
        <v>4</v>
      </c>
      <c r="S229" s="23">
        <v>1</v>
      </c>
      <c r="T229" s="23">
        <v>0</v>
      </c>
      <c r="U229" s="23">
        <v>0</v>
      </c>
      <c r="V229" s="23">
        <v>0</v>
      </c>
      <c r="W229" s="23">
        <v>0</v>
      </c>
      <c r="X229" s="23">
        <v>0</v>
      </c>
      <c r="Y229" s="23">
        <v>0</v>
      </c>
      <c r="Z229" s="23">
        <v>0</v>
      </c>
      <c r="AA229" s="23">
        <v>1</v>
      </c>
      <c r="AB229" s="23">
        <v>0</v>
      </c>
      <c r="AC229" s="23">
        <v>0</v>
      </c>
      <c r="AD229" s="23">
        <v>0</v>
      </c>
      <c r="AE229" s="23">
        <v>1</v>
      </c>
      <c r="AF229" s="23">
        <v>0</v>
      </c>
      <c r="AG229" s="23">
        <v>0</v>
      </c>
      <c r="AH229" s="23">
        <v>1</v>
      </c>
      <c r="AI229" s="23">
        <v>0</v>
      </c>
      <c r="AJ229" s="23" t="s">
        <v>908</v>
      </c>
      <c r="AK229" s="23">
        <v>0</v>
      </c>
      <c r="AL229" s="23">
        <v>0</v>
      </c>
      <c r="AM229" s="23">
        <v>0</v>
      </c>
      <c r="AN229" s="23">
        <v>0</v>
      </c>
      <c r="AO229" s="23">
        <v>0</v>
      </c>
      <c r="AP229" s="23" t="s">
        <v>908</v>
      </c>
      <c r="AQ229" s="23">
        <v>0</v>
      </c>
      <c r="AR229" s="23">
        <v>0</v>
      </c>
      <c r="AS229" s="23">
        <v>0</v>
      </c>
      <c r="AT229" s="23">
        <v>0</v>
      </c>
      <c r="AU229" s="23">
        <v>0</v>
      </c>
      <c r="AV229" s="23">
        <v>0</v>
      </c>
      <c r="AW229" s="23">
        <v>0</v>
      </c>
      <c r="AX229" s="23">
        <v>0</v>
      </c>
      <c r="AY229" s="23">
        <v>0</v>
      </c>
      <c r="AZ229" s="23">
        <v>0</v>
      </c>
      <c r="BA229" s="23">
        <v>0</v>
      </c>
      <c r="BB229" s="23">
        <v>0</v>
      </c>
      <c r="BC229" s="23">
        <v>0</v>
      </c>
      <c r="BD229" s="23">
        <v>0</v>
      </c>
      <c r="BE229" s="23">
        <v>0</v>
      </c>
      <c r="BF229" s="23">
        <v>0</v>
      </c>
      <c r="BG229" s="23">
        <v>0</v>
      </c>
      <c r="BH229" s="23">
        <v>0</v>
      </c>
      <c r="BI229" s="23">
        <v>0</v>
      </c>
      <c r="BJ229" s="23">
        <v>0</v>
      </c>
      <c r="BK229" t="s">
        <v>1126</v>
      </c>
    </row>
    <row r="230" spans="1:63">
      <c r="A230" s="23">
        <v>3975</v>
      </c>
      <c r="B230" t="s">
        <v>818</v>
      </c>
      <c r="C230" t="s">
        <v>711</v>
      </c>
      <c r="D230" s="48">
        <v>26207</v>
      </c>
      <c r="E230" t="s">
        <v>712</v>
      </c>
      <c r="F230" t="s">
        <v>832</v>
      </c>
      <c r="G230" t="s">
        <v>189</v>
      </c>
      <c r="I230">
        <v>66000</v>
      </c>
      <c r="J230">
        <v>76000</v>
      </c>
      <c r="L230" s="45" t="s">
        <v>885</v>
      </c>
      <c r="M230" s="45" t="s">
        <v>830</v>
      </c>
      <c r="N230" t="s">
        <v>20</v>
      </c>
      <c r="O230" t="s">
        <v>39</v>
      </c>
      <c r="P230" t="s">
        <v>449</v>
      </c>
      <c r="Q230" t="s">
        <v>829</v>
      </c>
      <c r="R230" t="s">
        <v>4</v>
      </c>
      <c r="S230" s="23">
        <v>1</v>
      </c>
      <c r="T230" s="23">
        <v>0</v>
      </c>
      <c r="U230" s="23">
        <v>0</v>
      </c>
      <c r="V230" s="23">
        <v>0</v>
      </c>
      <c r="W230" s="23">
        <v>0</v>
      </c>
      <c r="X230" s="23">
        <v>0</v>
      </c>
      <c r="Y230" s="23">
        <v>0</v>
      </c>
      <c r="Z230" s="23">
        <v>0</v>
      </c>
      <c r="AA230" s="23">
        <v>0</v>
      </c>
      <c r="AB230" s="23">
        <v>0</v>
      </c>
      <c r="AC230" s="23">
        <v>0</v>
      </c>
      <c r="AD230" s="23">
        <v>0</v>
      </c>
      <c r="AE230" s="23">
        <v>0</v>
      </c>
      <c r="AF230" s="23">
        <v>0</v>
      </c>
      <c r="AG230" s="23">
        <v>1</v>
      </c>
      <c r="AH230" s="23">
        <v>1</v>
      </c>
      <c r="AI230" s="23">
        <v>0</v>
      </c>
      <c r="AJ230" s="23">
        <v>0</v>
      </c>
      <c r="AK230" s="23">
        <v>0</v>
      </c>
      <c r="AL230" s="23">
        <v>0</v>
      </c>
      <c r="AM230" s="23">
        <v>0</v>
      </c>
      <c r="AN230" s="23">
        <v>0</v>
      </c>
      <c r="AO230" s="23" t="s">
        <v>908</v>
      </c>
      <c r="AP230" s="23">
        <v>0</v>
      </c>
      <c r="AQ230" s="23">
        <v>0</v>
      </c>
      <c r="AR230" s="23">
        <v>0</v>
      </c>
      <c r="AS230" s="23">
        <v>0</v>
      </c>
      <c r="AT230" s="23">
        <v>0</v>
      </c>
      <c r="AU230" s="23">
        <v>0</v>
      </c>
      <c r="AV230" s="23">
        <v>0</v>
      </c>
      <c r="AW230" s="23">
        <v>0</v>
      </c>
      <c r="AX230" s="23">
        <v>0</v>
      </c>
      <c r="AY230" s="23">
        <v>0</v>
      </c>
      <c r="AZ230" s="23">
        <v>0</v>
      </c>
      <c r="BA230" s="23">
        <v>0</v>
      </c>
      <c r="BB230" s="23">
        <v>0</v>
      </c>
      <c r="BC230" s="23">
        <v>0</v>
      </c>
      <c r="BD230" s="23">
        <v>0</v>
      </c>
      <c r="BE230" s="23">
        <v>0</v>
      </c>
      <c r="BF230" s="23">
        <v>0</v>
      </c>
      <c r="BG230" s="23">
        <v>0</v>
      </c>
      <c r="BH230" s="23">
        <v>0</v>
      </c>
      <c r="BI230" s="23">
        <v>0</v>
      </c>
      <c r="BJ230" s="23">
        <v>0</v>
      </c>
      <c r="BK230" t="s">
        <v>831</v>
      </c>
    </row>
    <row r="231" spans="1:63">
      <c r="A231" s="23">
        <v>3970</v>
      </c>
      <c r="B231" t="s">
        <v>819</v>
      </c>
      <c r="C231" t="s">
        <v>820</v>
      </c>
      <c r="D231" s="48">
        <v>29675</v>
      </c>
      <c r="E231" t="s">
        <v>66</v>
      </c>
      <c r="F231" t="s">
        <v>387</v>
      </c>
      <c r="G231" t="s">
        <v>189</v>
      </c>
      <c r="I231">
        <v>41800</v>
      </c>
      <c r="J231">
        <v>74000</v>
      </c>
      <c r="L231" s="45" t="s">
        <v>884</v>
      </c>
      <c r="M231" s="45">
        <v>1</v>
      </c>
      <c r="N231" t="s">
        <v>20</v>
      </c>
      <c r="O231" t="s">
        <v>39</v>
      </c>
      <c r="P231" t="s">
        <v>449</v>
      </c>
      <c r="Q231" t="s">
        <v>828</v>
      </c>
      <c r="R231" t="s">
        <v>4</v>
      </c>
      <c r="S231" s="23">
        <v>1</v>
      </c>
      <c r="T231" s="23">
        <v>0</v>
      </c>
      <c r="U231" s="23">
        <v>0</v>
      </c>
      <c r="V231" s="23">
        <v>0</v>
      </c>
      <c r="W231" s="23">
        <v>0</v>
      </c>
      <c r="X231" s="23">
        <v>0</v>
      </c>
      <c r="Y231" s="23">
        <v>0</v>
      </c>
      <c r="Z231" s="23">
        <v>1</v>
      </c>
      <c r="AA231" s="23">
        <v>1</v>
      </c>
      <c r="AB231" s="23">
        <v>0</v>
      </c>
      <c r="AC231" s="23">
        <v>0</v>
      </c>
      <c r="AD231" s="23">
        <v>0</v>
      </c>
      <c r="AE231" s="23">
        <v>0</v>
      </c>
      <c r="AF231" s="23">
        <v>0</v>
      </c>
      <c r="AG231" s="23">
        <v>0</v>
      </c>
      <c r="AH231" s="23">
        <v>0</v>
      </c>
      <c r="AI231" s="23">
        <v>0</v>
      </c>
      <c r="AJ231" s="23" t="s">
        <v>908</v>
      </c>
      <c r="AK231" s="23">
        <v>0</v>
      </c>
      <c r="AL231" s="23">
        <v>0</v>
      </c>
      <c r="AM231" s="23">
        <v>0</v>
      </c>
      <c r="AN231" s="23">
        <v>0</v>
      </c>
      <c r="AO231" s="23">
        <v>0</v>
      </c>
      <c r="AP231" s="23">
        <v>0</v>
      </c>
      <c r="AQ231" s="23">
        <v>0</v>
      </c>
      <c r="AR231" s="23">
        <v>0</v>
      </c>
      <c r="AS231" s="23">
        <v>0</v>
      </c>
      <c r="AT231" s="23">
        <v>0</v>
      </c>
      <c r="AU231" s="23">
        <v>0</v>
      </c>
      <c r="AV231" s="23">
        <v>0</v>
      </c>
      <c r="AW231" s="23">
        <v>0</v>
      </c>
      <c r="AX231" s="23">
        <v>0</v>
      </c>
      <c r="AY231" s="23">
        <v>0</v>
      </c>
      <c r="AZ231" s="23">
        <v>0</v>
      </c>
      <c r="BA231" s="23">
        <v>0</v>
      </c>
      <c r="BB231" s="23">
        <v>0</v>
      </c>
      <c r="BC231" s="23">
        <v>0</v>
      </c>
      <c r="BD231" s="23">
        <v>0</v>
      </c>
      <c r="BE231" s="23" t="s">
        <v>908</v>
      </c>
      <c r="BF231" s="23">
        <v>0</v>
      </c>
      <c r="BG231" s="23">
        <v>0</v>
      </c>
      <c r="BH231" s="23">
        <v>0</v>
      </c>
      <c r="BI231" s="23">
        <v>0</v>
      </c>
      <c r="BJ231" s="23">
        <v>0</v>
      </c>
      <c r="BK231" t="s">
        <v>1131</v>
      </c>
    </row>
    <row r="232" spans="1:63">
      <c r="A232" s="23">
        <v>3943</v>
      </c>
      <c r="B232" t="s">
        <v>836</v>
      </c>
      <c r="C232" t="s">
        <v>165</v>
      </c>
      <c r="D232" s="48">
        <v>41464</v>
      </c>
      <c r="E232" t="s">
        <v>166</v>
      </c>
      <c r="F232" t="s">
        <v>838</v>
      </c>
      <c r="G232" t="s">
        <v>189</v>
      </c>
      <c r="I232">
        <v>53570</v>
      </c>
      <c r="J232">
        <v>78830</v>
      </c>
      <c r="K232" s="45" t="s">
        <v>839</v>
      </c>
      <c r="L232" s="45" t="s">
        <v>875</v>
      </c>
      <c r="M232" s="45">
        <v>4</v>
      </c>
      <c r="N232" t="s">
        <v>20</v>
      </c>
      <c r="O232" t="s">
        <v>26</v>
      </c>
      <c r="P232" t="s">
        <v>823</v>
      </c>
      <c r="Q232" t="s">
        <v>534</v>
      </c>
      <c r="R232" t="s">
        <v>4</v>
      </c>
      <c r="S232" s="23">
        <v>1</v>
      </c>
      <c r="T232" s="23">
        <v>0</v>
      </c>
      <c r="U232" s="23">
        <v>0</v>
      </c>
      <c r="V232" s="23">
        <v>0</v>
      </c>
      <c r="W232" s="23">
        <v>0</v>
      </c>
      <c r="X232" s="23">
        <v>0</v>
      </c>
      <c r="Y232" s="23">
        <v>0</v>
      </c>
      <c r="Z232" s="23">
        <v>0</v>
      </c>
      <c r="AA232" s="23">
        <v>0</v>
      </c>
      <c r="AB232" s="23">
        <v>0</v>
      </c>
      <c r="AC232" s="23">
        <v>0</v>
      </c>
      <c r="AD232" s="23">
        <v>0</v>
      </c>
      <c r="AE232" s="23">
        <v>0</v>
      </c>
      <c r="AF232" s="23">
        <v>0</v>
      </c>
      <c r="AG232" s="23">
        <v>1</v>
      </c>
      <c r="AH232" s="23">
        <v>1</v>
      </c>
      <c r="AI232" s="23">
        <v>0</v>
      </c>
      <c r="AJ232" s="23">
        <v>0</v>
      </c>
      <c r="AK232" s="23">
        <v>0</v>
      </c>
      <c r="AL232" s="23">
        <v>0</v>
      </c>
      <c r="AM232" s="23">
        <v>0</v>
      </c>
      <c r="AN232" s="23">
        <v>0</v>
      </c>
      <c r="AO232" s="23">
        <v>0</v>
      </c>
      <c r="AP232" s="23" t="s">
        <v>908</v>
      </c>
      <c r="AQ232" s="23">
        <v>0</v>
      </c>
      <c r="AR232" s="23">
        <v>0</v>
      </c>
      <c r="AS232" s="23">
        <v>0</v>
      </c>
      <c r="AT232" s="23">
        <v>0</v>
      </c>
      <c r="AU232" s="23">
        <v>0</v>
      </c>
      <c r="AV232" s="23">
        <v>0</v>
      </c>
      <c r="AW232" s="23">
        <v>0</v>
      </c>
      <c r="AX232" s="23">
        <v>0</v>
      </c>
      <c r="AY232" s="23">
        <v>0</v>
      </c>
      <c r="AZ232" s="23">
        <v>0</v>
      </c>
      <c r="BA232" s="23">
        <v>0</v>
      </c>
      <c r="BB232" s="23">
        <v>0</v>
      </c>
      <c r="BC232" s="23">
        <v>0</v>
      </c>
      <c r="BD232" s="23">
        <v>0</v>
      </c>
      <c r="BE232" s="23">
        <v>0</v>
      </c>
      <c r="BF232" s="23">
        <v>0</v>
      </c>
      <c r="BG232" s="23">
        <v>0</v>
      </c>
      <c r="BH232" s="23">
        <v>0</v>
      </c>
      <c r="BI232" s="23">
        <v>0</v>
      </c>
      <c r="BJ232" s="23">
        <v>0</v>
      </c>
      <c r="BK232" t="s">
        <v>837</v>
      </c>
    </row>
    <row r="233" spans="1:63">
      <c r="A233" s="23">
        <v>4047</v>
      </c>
      <c r="B233" t="s">
        <v>900</v>
      </c>
      <c r="C233" t="s">
        <v>898</v>
      </c>
      <c r="D233" s="48">
        <v>37773</v>
      </c>
      <c r="E233" t="s">
        <v>166</v>
      </c>
      <c r="F233" t="s">
        <v>794</v>
      </c>
      <c r="G233" t="s">
        <v>189</v>
      </c>
      <c r="I233">
        <v>120000</v>
      </c>
      <c r="J233">
        <v>140000</v>
      </c>
      <c r="M233" s="45">
        <v>0.33333332999999998</v>
      </c>
      <c r="N233" t="s">
        <v>895</v>
      </c>
      <c r="O233" t="s">
        <v>21</v>
      </c>
      <c r="P233" t="s">
        <v>344</v>
      </c>
      <c r="Q233" t="s">
        <v>891</v>
      </c>
      <c r="R233" t="s">
        <v>63</v>
      </c>
      <c r="S233" s="23">
        <v>1</v>
      </c>
      <c r="T233" s="23">
        <v>0</v>
      </c>
      <c r="U233" s="23">
        <v>0</v>
      </c>
      <c r="V233" s="23">
        <v>0</v>
      </c>
      <c r="W233" s="23">
        <v>0</v>
      </c>
      <c r="X233" s="23">
        <v>0</v>
      </c>
      <c r="Y233" s="23">
        <v>0</v>
      </c>
      <c r="Z233" s="23">
        <v>0</v>
      </c>
      <c r="AA233" s="23">
        <v>1</v>
      </c>
      <c r="AB233" s="23">
        <v>0</v>
      </c>
      <c r="AC233" s="23">
        <v>0</v>
      </c>
      <c r="AD233" s="23">
        <v>0</v>
      </c>
      <c r="AE233" s="23">
        <v>0</v>
      </c>
      <c r="AF233" s="23">
        <v>0</v>
      </c>
      <c r="AG233" s="23">
        <v>0</v>
      </c>
      <c r="AH233" s="23" t="s">
        <v>425</v>
      </c>
      <c r="AI233" s="23" t="s">
        <v>923</v>
      </c>
      <c r="AJ233" s="23" t="s">
        <v>923</v>
      </c>
      <c r="AK233" s="23">
        <v>0</v>
      </c>
      <c r="AL233" s="23">
        <v>0</v>
      </c>
      <c r="AM233" s="23">
        <v>0</v>
      </c>
      <c r="AN233" s="23">
        <v>0</v>
      </c>
      <c r="AO233" s="23">
        <v>0</v>
      </c>
      <c r="AP233" s="23">
        <v>0</v>
      </c>
      <c r="AQ233" s="23">
        <v>0</v>
      </c>
      <c r="AR233" s="23">
        <v>0</v>
      </c>
      <c r="AS233" s="23">
        <v>0</v>
      </c>
      <c r="AT233" s="23">
        <v>0</v>
      </c>
      <c r="AU233" s="23">
        <v>0</v>
      </c>
      <c r="AV233" s="23">
        <v>0</v>
      </c>
      <c r="AW233" s="23">
        <v>0</v>
      </c>
      <c r="AX233" s="23">
        <v>0</v>
      </c>
      <c r="AY233" s="23">
        <v>0</v>
      </c>
      <c r="AZ233" s="23">
        <v>0</v>
      </c>
      <c r="BA233" s="23">
        <v>0</v>
      </c>
      <c r="BB233" s="23">
        <v>0</v>
      </c>
      <c r="BC233" s="23">
        <v>0</v>
      </c>
      <c r="BD233" s="23">
        <v>0</v>
      </c>
      <c r="BE233" s="23">
        <v>0</v>
      </c>
      <c r="BF233" s="23">
        <v>0</v>
      </c>
      <c r="BG233" s="23">
        <v>0</v>
      </c>
      <c r="BH233" s="23">
        <v>0</v>
      </c>
      <c r="BI233" s="23">
        <v>0</v>
      </c>
      <c r="BJ233" s="23">
        <v>0</v>
      </c>
      <c r="BK233" t="s">
        <v>1135</v>
      </c>
    </row>
    <row r="234" spans="1:63">
      <c r="A234" s="23">
        <v>4150</v>
      </c>
      <c r="B234" t="s">
        <v>996</v>
      </c>
      <c r="C234" t="s">
        <v>678</v>
      </c>
      <c r="D234" s="48">
        <v>28387</v>
      </c>
      <c r="E234" t="s">
        <v>19</v>
      </c>
      <c r="F234" t="s">
        <v>997</v>
      </c>
      <c r="G234" t="s">
        <v>189</v>
      </c>
      <c r="I234">
        <v>41412</v>
      </c>
      <c r="J234">
        <v>41898</v>
      </c>
      <c r="L234" s="45">
        <v>27000</v>
      </c>
      <c r="M234" s="45" t="s">
        <v>830</v>
      </c>
      <c r="N234" t="s">
        <v>20</v>
      </c>
      <c r="O234" t="s">
        <v>39</v>
      </c>
      <c r="P234" t="s">
        <v>543</v>
      </c>
      <c r="Q234" t="s">
        <v>988</v>
      </c>
      <c r="R234" t="s">
        <v>4</v>
      </c>
      <c r="S234" s="23">
        <v>0</v>
      </c>
      <c r="T234" s="23">
        <v>1</v>
      </c>
      <c r="U234" s="23">
        <v>0</v>
      </c>
      <c r="V234" s="23">
        <v>0</v>
      </c>
      <c r="W234" s="23">
        <v>0</v>
      </c>
      <c r="X234" s="23">
        <v>0</v>
      </c>
      <c r="Y234" s="23">
        <v>0</v>
      </c>
      <c r="Z234" s="23">
        <v>0</v>
      </c>
      <c r="AA234" s="23">
        <v>0</v>
      </c>
      <c r="AB234" s="23">
        <v>0</v>
      </c>
      <c r="AC234" s="23">
        <v>0</v>
      </c>
      <c r="AD234" s="23">
        <v>0</v>
      </c>
      <c r="AE234" s="23">
        <v>0</v>
      </c>
      <c r="AF234" s="23">
        <v>0</v>
      </c>
      <c r="AG234" s="23">
        <v>1</v>
      </c>
      <c r="AH234" s="23">
        <v>1</v>
      </c>
      <c r="AI234" s="23">
        <v>0</v>
      </c>
      <c r="AJ234" s="23">
        <v>0</v>
      </c>
      <c r="AK234" s="23">
        <v>0</v>
      </c>
      <c r="AL234" s="23" t="s">
        <v>908</v>
      </c>
      <c r="AM234" s="23">
        <v>0</v>
      </c>
      <c r="AN234" s="23">
        <v>0</v>
      </c>
      <c r="AO234" s="23">
        <v>0</v>
      </c>
      <c r="AP234" s="23">
        <v>0</v>
      </c>
      <c r="AQ234" s="23">
        <v>0</v>
      </c>
      <c r="AR234" s="23">
        <v>0</v>
      </c>
      <c r="AS234" s="23">
        <v>0</v>
      </c>
      <c r="AT234" s="23">
        <v>0</v>
      </c>
      <c r="AU234" s="23">
        <v>0</v>
      </c>
      <c r="AV234" s="23">
        <v>0</v>
      </c>
      <c r="AW234" s="23">
        <v>0</v>
      </c>
      <c r="AX234" s="23">
        <v>0</v>
      </c>
      <c r="AY234" s="23">
        <v>0</v>
      </c>
      <c r="AZ234" s="23">
        <v>0</v>
      </c>
      <c r="BA234" s="23">
        <v>0</v>
      </c>
      <c r="BB234" s="23">
        <v>0</v>
      </c>
      <c r="BC234" s="23">
        <v>0</v>
      </c>
      <c r="BD234" s="23">
        <v>0</v>
      </c>
      <c r="BE234" s="23">
        <v>0</v>
      </c>
      <c r="BF234" s="23">
        <v>0</v>
      </c>
      <c r="BG234" s="23">
        <v>0</v>
      </c>
      <c r="BH234" s="23">
        <v>0</v>
      </c>
      <c r="BI234" s="23">
        <v>0</v>
      </c>
      <c r="BJ234" s="23">
        <v>0</v>
      </c>
      <c r="BK234" t="s">
        <v>995</v>
      </c>
    </row>
    <row r="235" spans="1:63">
      <c r="A235" s="23">
        <v>4151</v>
      </c>
      <c r="B235" t="s">
        <v>998</v>
      </c>
      <c r="C235" t="s">
        <v>678</v>
      </c>
      <c r="D235" s="48">
        <v>30011</v>
      </c>
      <c r="E235" t="s">
        <v>19</v>
      </c>
      <c r="F235" t="s">
        <v>999</v>
      </c>
      <c r="G235" t="s">
        <v>189</v>
      </c>
      <c r="I235">
        <v>41640</v>
      </c>
      <c r="J235">
        <v>41835</v>
      </c>
      <c r="L235" s="45" t="s">
        <v>1000</v>
      </c>
      <c r="M235" s="45" t="s">
        <v>830</v>
      </c>
      <c r="N235" t="s">
        <v>20</v>
      </c>
      <c r="O235" t="s">
        <v>39</v>
      </c>
      <c r="P235" t="s">
        <v>543</v>
      </c>
      <c r="Q235" t="s">
        <v>988</v>
      </c>
      <c r="R235" t="s">
        <v>4</v>
      </c>
      <c r="S235" s="23">
        <v>0</v>
      </c>
      <c r="T235" s="23">
        <v>1</v>
      </c>
      <c r="U235" s="23">
        <v>0</v>
      </c>
      <c r="V235" s="23">
        <v>0</v>
      </c>
      <c r="W235" s="23">
        <v>0</v>
      </c>
      <c r="X235" s="23">
        <v>0</v>
      </c>
      <c r="Y235" s="23">
        <v>0</v>
      </c>
      <c r="Z235" s="23">
        <v>0</v>
      </c>
      <c r="AA235" s="23">
        <v>0</v>
      </c>
      <c r="AB235" s="23">
        <v>0</v>
      </c>
      <c r="AC235" s="23">
        <v>0</v>
      </c>
      <c r="AD235" s="23">
        <v>0</v>
      </c>
      <c r="AE235" s="23">
        <v>1</v>
      </c>
      <c r="AF235" s="23">
        <v>0</v>
      </c>
      <c r="AG235" s="23">
        <v>0</v>
      </c>
      <c r="AH235" s="23">
        <v>1</v>
      </c>
      <c r="AI235" s="23">
        <v>0</v>
      </c>
      <c r="AJ235" s="23">
        <v>0</v>
      </c>
      <c r="AK235" s="23">
        <v>0</v>
      </c>
      <c r="AL235" s="23" t="s">
        <v>908</v>
      </c>
      <c r="AM235" s="23">
        <v>0</v>
      </c>
      <c r="AN235" s="23">
        <v>0</v>
      </c>
      <c r="AO235" s="23">
        <v>0</v>
      </c>
      <c r="AP235" s="23">
        <v>0</v>
      </c>
      <c r="AQ235" s="23">
        <v>0</v>
      </c>
      <c r="AR235" s="23">
        <v>0</v>
      </c>
      <c r="AS235" s="23">
        <v>0</v>
      </c>
      <c r="AT235" s="23">
        <v>0</v>
      </c>
      <c r="AU235" s="23">
        <v>0</v>
      </c>
      <c r="AV235" s="23">
        <v>0</v>
      </c>
      <c r="AW235" s="23">
        <v>0</v>
      </c>
      <c r="AX235" s="23">
        <v>0</v>
      </c>
      <c r="AY235" s="23">
        <v>0</v>
      </c>
      <c r="AZ235" s="23">
        <v>0</v>
      </c>
      <c r="BA235" s="23">
        <v>0</v>
      </c>
      <c r="BB235" s="23">
        <v>0</v>
      </c>
      <c r="BC235" s="23">
        <v>0</v>
      </c>
      <c r="BD235" s="23">
        <v>0</v>
      </c>
      <c r="BE235" s="23">
        <v>0</v>
      </c>
      <c r="BF235" s="23">
        <v>0</v>
      </c>
      <c r="BG235" s="23">
        <v>0</v>
      </c>
      <c r="BH235" s="23">
        <v>0</v>
      </c>
      <c r="BI235" s="23">
        <v>0</v>
      </c>
      <c r="BJ235" s="23">
        <v>0</v>
      </c>
      <c r="BK235" t="s">
        <v>1001</v>
      </c>
    </row>
    <row r="236" spans="1:63">
      <c r="A236" s="23">
        <v>4156</v>
      </c>
      <c r="B236" t="s">
        <v>1021</v>
      </c>
      <c r="C236" t="s">
        <v>711</v>
      </c>
      <c r="D236" s="48">
        <v>28177</v>
      </c>
      <c r="E236" t="s">
        <v>66</v>
      </c>
      <c r="F236" t="s">
        <v>997</v>
      </c>
      <c r="G236" t="s">
        <v>189</v>
      </c>
      <c r="I236">
        <v>75000</v>
      </c>
      <c r="J236">
        <v>136000</v>
      </c>
      <c r="L236" s="45" t="s">
        <v>426</v>
      </c>
      <c r="M236" s="45" t="s">
        <v>830</v>
      </c>
      <c r="N236" t="s">
        <v>20</v>
      </c>
      <c r="O236" t="s">
        <v>39</v>
      </c>
      <c r="P236" t="s">
        <v>431</v>
      </c>
      <c r="Q236" t="s">
        <v>724</v>
      </c>
      <c r="R236" t="s">
        <v>4</v>
      </c>
      <c r="S236" s="23">
        <v>0</v>
      </c>
      <c r="T236" s="23">
        <v>1</v>
      </c>
      <c r="U236" s="23">
        <v>0</v>
      </c>
      <c r="V236" s="23">
        <v>0</v>
      </c>
      <c r="W236" s="23">
        <v>0</v>
      </c>
      <c r="X236" s="23">
        <v>0</v>
      </c>
      <c r="Y236" s="23">
        <v>0</v>
      </c>
      <c r="Z236" s="23">
        <v>0</v>
      </c>
      <c r="AA236" s="23">
        <v>0</v>
      </c>
      <c r="AB236" s="23">
        <v>0</v>
      </c>
      <c r="AC236" s="23">
        <v>0</v>
      </c>
      <c r="AD236" s="23">
        <v>0</v>
      </c>
      <c r="AE236" s="23">
        <v>0</v>
      </c>
      <c r="AF236" s="23">
        <v>0</v>
      </c>
      <c r="AG236" s="23">
        <v>1</v>
      </c>
      <c r="AH236" s="23" t="s">
        <v>425</v>
      </c>
      <c r="AI236" s="23">
        <v>0</v>
      </c>
      <c r="AJ236" s="23">
        <v>0</v>
      </c>
      <c r="AK236" s="23">
        <v>0</v>
      </c>
      <c r="AL236" s="23">
        <v>0</v>
      </c>
      <c r="AM236" s="23">
        <v>0</v>
      </c>
      <c r="AN236" s="23">
        <v>0</v>
      </c>
      <c r="AO236" s="23" t="s">
        <v>908</v>
      </c>
      <c r="AP236" s="23">
        <v>0</v>
      </c>
      <c r="AQ236" s="23">
        <v>0</v>
      </c>
      <c r="AR236" s="23">
        <v>0</v>
      </c>
      <c r="AS236" s="23">
        <v>0</v>
      </c>
      <c r="AT236" s="23">
        <v>0</v>
      </c>
      <c r="AU236" s="23">
        <v>0</v>
      </c>
      <c r="AV236" s="23">
        <v>0</v>
      </c>
      <c r="AW236" s="23">
        <v>0</v>
      </c>
      <c r="AX236" s="23">
        <v>0</v>
      </c>
      <c r="AY236" s="23">
        <v>0</v>
      </c>
      <c r="AZ236" s="23">
        <v>0</v>
      </c>
      <c r="BA236" s="23">
        <v>0</v>
      </c>
      <c r="BB236" s="23">
        <v>0</v>
      </c>
      <c r="BC236" s="23">
        <v>0</v>
      </c>
      <c r="BD236" s="23">
        <v>0</v>
      </c>
      <c r="BE236" s="23">
        <v>0</v>
      </c>
      <c r="BF236" s="23">
        <v>0</v>
      </c>
      <c r="BG236" s="23">
        <v>0</v>
      </c>
      <c r="BH236" s="23">
        <v>0</v>
      </c>
      <c r="BI236" s="23">
        <v>0</v>
      </c>
      <c r="BJ236" s="23">
        <v>0</v>
      </c>
      <c r="BK236" t="s">
        <v>1022</v>
      </c>
    </row>
    <row r="237" spans="1:63">
      <c r="A237" s="23">
        <v>4153</v>
      </c>
      <c r="B237" t="s">
        <v>1005</v>
      </c>
      <c r="C237" t="s">
        <v>711</v>
      </c>
      <c r="D237" s="49" t="s">
        <v>1008</v>
      </c>
      <c r="E237" t="s">
        <v>712</v>
      </c>
      <c r="F237" t="s">
        <v>1007</v>
      </c>
      <c r="G237" t="s">
        <v>189</v>
      </c>
      <c r="I237">
        <v>59000</v>
      </c>
      <c r="J237">
        <v>143000</v>
      </c>
      <c r="L237" s="45" t="s">
        <v>1010</v>
      </c>
      <c r="M237" s="45" t="s">
        <v>830</v>
      </c>
      <c r="N237" t="s">
        <v>20</v>
      </c>
      <c r="O237" t="s">
        <v>39</v>
      </c>
      <c r="P237" t="s">
        <v>431</v>
      </c>
      <c r="Q237" t="s">
        <v>942</v>
      </c>
      <c r="R237" t="s">
        <v>4</v>
      </c>
      <c r="S237" s="23">
        <v>0</v>
      </c>
      <c r="T237" s="23">
        <v>1</v>
      </c>
      <c r="U237" s="23">
        <v>0</v>
      </c>
      <c r="V237" s="23">
        <v>0</v>
      </c>
      <c r="W237" s="23">
        <v>0</v>
      </c>
      <c r="X237" s="23">
        <v>0</v>
      </c>
      <c r="Y237" s="23">
        <v>0</v>
      </c>
      <c r="Z237" s="23">
        <v>0</v>
      </c>
      <c r="AA237" s="23">
        <v>1</v>
      </c>
      <c r="AB237" s="23">
        <v>0</v>
      </c>
      <c r="AC237" s="23">
        <v>0</v>
      </c>
      <c r="AD237" s="23">
        <v>0</v>
      </c>
      <c r="AE237" s="23">
        <v>0</v>
      </c>
      <c r="AF237" s="23">
        <v>0</v>
      </c>
      <c r="AG237" s="23">
        <v>1</v>
      </c>
      <c r="AH237" s="23" t="s">
        <v>426</v>
      </c>
      <c r="AI237" s="23">
        <v>0</v>
      </c>
      <c r="AJ237" s="23">
        <v>0</v>
      </c>
      <c r="AK237" s="23" t="s">
        <v>908</v>
      </c>
      <c r="AL237" s="23" t="s">
        <v>908</v>
      </c>
      <c r="AM237" s="23">
        <v>0</v>
      </c>
      <c r="AN237" s="23">
        <v>0</v>
      </c>
      <c r="AO237" s="23" t="s">
        <v>908</v>
      </c>
      <c r="AP237" s="23">
        <v>0</v>
      </c>
      <c r="AQ237" s="23">
        <v>0</v>
      </c>
      <c r="AR237" s="23">
        <v>0</v>
      </c>
      <c r="AS237" s="23">
        <v>0</v>
      </c>
      <c r="AT237" s="23">
        <v>0</v>
      </c>
      <c r="AU237" s="23">
        <v>0</v>
      </c>
      <c r="AV237" s="23">
        <v>0</v>
      </c>
      <c r="AW237" s="23">
        <v>0</v>
      </c>
      <c r="AX237" s="23">
        <v>0</v>
      </c>
      <c r="AY237" s="23">
        <v>0</v>
      </c>
      <c r="AZ237" s="23">
        <v>0</v>
      </c>
      <c r="BA237" s="23">
        <v>0</v>
      </c>
      <c r="BB237" s="23">
        <v>0</v>
      </c>
      <c r="BC237" s="23">
        <v>0</v>
      </c>
      <c r="BD237" s="23">
        <v>0</v>
      </c>
      <c r="BE237" s="23">
        <v>0</v>
      </c>
      <c r="BF237" s="23">
        <v>0</v>
      </c>
      <c r="BG237" s="23">
        <v>0</v>
      </c>
      <c r="BH237" s="23">
        <v>0</v>
      </c>
      <c r="BI237" s="23">
        <v>0</v>
      </c>
      <c r="BJ237" s="23">
        <v>0</v>
      </c>
      <c r="BK237" t="s">
        <v>1012</v>
      </c>
    </row>
    <row r="238" spans="1:63">
      <c r="A238" s="23">
        <v>4154</v>
      </c>
      <c r="B238" t="s">
        <v>1013</v>
      </c>
      <c r="C238" t="s">
        <v>711</v>
      </c>
      <c r="D238" s="48">
        <v>29048</v>
      </c>
      <c r="E238" t="s">
        <v>19</v>
      </c>
      <c r="F238" t="s">
        <v>997</v>
      </c>
      <c r="G238" t="s">
        <v>189</v>
      </c>
      <c r="I238">
        <v>69100</v>
      </c>
      <c r="J238">
        <v>71000</v>
      </c>
      <c r="L238" s="45">
        <v>2500</v>
      </c>
      <c r="M238" s="45">
        <v>0.5</v>
      </c>
      <c r="N238" t="s">
        <v>20</v>
      </c>
      <c r="O238" t="s">
        <v>39</v>
      </c>
      <c r="P238" t="s">
        <v>431</v>
      </c>
      <c r="Q238" t="s">
        <v>1009</v>
      </c>
      <c r="R238" t="s">
        <v>4</v>
      </c>
      <c r="S238" s="23">
        <v>0</v>
      </c>
      <c r="T238" s="23">
        <v>1</v>
      </c>
      <c r="U238" s="23">
        <v>0</v>
      </c>
      <c r="V238" s="23">
        <v>0</v>
      </c>
      <c r="W238" s="23">
        <v>0</v>
      </c>
      <c r="X238" s="23">
        <v>0</v>
      </c>
      <c r="Y238" s="23">
        <v>0</v>
      </c>
      <c r="Z238" s="23">
        <v>0</v>
      </c>
      <c r="AA238" s="23">
        <v>0</v>
      </c>
      <c r="AB238" s="23">
        <v>0</v>
      </c>
      <c r="AC238" s="23">
        <v>0</v>
      </c>
      <c r="AD238" s="23">
        <v>0</v>
      </c>
      <c r="AE238" s="23">
        <v>0</v>
      </c>
      <c r="AF238" s="23">
        <v>0</v>
      </c>
      <c r="AG238" s="23">
        <v>1</v>
      </c>
      <c r="AH238" s="23">
        <v>1</v>
      </c>
      <c r="AI238" s="23">
        <v>0</v>
      </c>
      <c r="AJ238" s="23">
        <v>0</v>
      </c>
      <c r="AK238" s="23" t="s">
        <v>908</v>
      </c>
      <c r="AL238" s="23">
        <v>0</v>
      </c>
      <c r="AM238" s="23">
        <v>0</v>
      </c>
      <c r="AN238" s="23">
        <v>0</v>
      </c>
      <c r="AO238" s="23" t="s">
        <v>908</v>
      </c>
      <c r="AP238" s="23">
        <v>0</v>
      </c>
      <c r="AQ238" s="23">
        <v>0</v>
      </c>
      <c r="AR238" s="23">
        <v>0</v>
      </c>
      <c r="AS238" s="23">
        <v>0</v>
      </c>
      <c r="AT238" s="23">
        <v>0</v>
      </c>
      <c r="AU238" s="23">
        <v>0</v>
      </c>
      <c r="AV238" s="23">
        <v>0</v>
      </c>
      <c r="AW238" s="23">
        <v>0</v>
      </c>
      <c r="AX238" s="23">
        <v>0</v>
      </c>
      <c r="AY238" s="23">
        <v>0</v>
      </c>
      <c r="AZ238" s="23">
        <v>0</v>
      </c>
      <c r="BA238" s="23">
        <v>0</v>
      </c>
      <c r="BB238" s="23">
        <v>0</v>
      </c>
      <c r="BC238" s="23">
        <v>0</v>
      </c>
      <c r="BD238" s="23">
        <v>0</v>
      </c>
      <c r="BE238" s="23">
        <v>0</v>
      </c>
      <c r="BF238" s="23">
        <v>0</v>
      </c>
      <c r="BG238" s="23">
        <v>0</v>
      </c>
      <c r="BH238" s="23">
        <v>0</v>
      </c>
      <c r="BI238" s="23">
        <v>0</v>
      </c>
      <c r="BJ238" s="23">
        <v>0</v>
      </c>
      <c r="BK238" t="s">
        <v>1011</v>
      </c>
    </row>
    <row r="239" spans="1:63">
      <c r="A239" s="23">
        <v>4155</v>
      </c>
      <c r="B239" t="s">
        <v>1017</v>
      </c>
      <c r="C239" t="s">
        <v>711</v>
      </c>
      <c r="D239" s="48">
        <v>28166</v>
      </c>
      <c r="E239" t="s">
        <v>66</v>
      </c>
      <c r="F239" t="s">
        <v>1019</v>
      </c>
      <c r="G239" t="s">
        <v>189</v>
      </c>
      <c r="I239">
        <v>65000</v>
      </c>
      <c r="J239">
        <v>95000</v>
      </c>
      <c r="L239" s="45">
        <v>1000000</v>
      </c>
      <c r="M239" s="45">
        <v>1.5</v>
      </c>
      <c r="N239" t="s">
        <v>20</v>
      </c>
      <c r="O239" t="s">
        <v>1018</v>
      </c>
      <c r="P239" t="s">
        <v>449</v>
      </c>
      <c r="Q239" t="s">
        <v>1016</v>
      </c>
      <c r="R239" t="s">
        <v>4</v>
      </c>
      <c r="S239" s="23">
        <v>1</v>
      </c>
      <c r="T239" s="23">
        <v>0</v>
      </c>
      <c r="U239" s="23">
        <v>0</v>
      </c>
      <c r="V239" s="23">
        <v>0</v>
      </c>
      <c r="W239" s="23">
        <v>0</v>
      </c>
      <c r="X239" s="23">
        <v>0</v>
      </c>
      <c r="Y239" s="23">
        <v>0</v>
      </c>
      <c r="Z239" s="23">
        <v>0</v>
      </c>
      <c r="AA239" s="23">
        <v>0</v>
      </c>
      <c r="AB239" s="23">
        <v>0</v>
      </c>
      <c r="AC239" s="23">
        <v>0</v>
      </c>
      <c r="AD239" s="23">
        <v>0</v>
      </c>
      <c r="AE239" s="23">
        <v>0</v>
      </c>
      <c r="AF239" s="23">
        <v>0</v>
      </c>
      <c r="AG239" s="23">
        <v>1</v>
      </c>
      <c r="AH239" s="23">
        <v>0</v>
      </c>
      <c r="AI239" s="23">
        <v>0</v>
      </c>
      <c r="AJ239" s="23">
        <v>0</v>
      </c>
      <c r="AK239" s="23">
        <v>0</v>
      </c>
      <c r="AL239" s="23">
        <v>0</v>
      </c>
      <c r="AM239" s="23" t="s">
        <v>909</v>
      </c>
      <c r="AN239" s="23">
        <v>0</v>
      </c>
      <c r="AO239" s="23" t="s">
        <v>908</v>
      </c>
      <c r="AP239" s="23">
        <v>0</v>
      </c>
      <c r="AQ239" s="23">
        <v>0</v>
      </c>
      <c r="AR239" s="23">
        <v>0</v>
      </c>
      <c r="AS239" s="23">
        <v>0</v>
      </c>
      <c r="AT239" s="23">
        <v>0</v>
      </c>
      <c r="AU239" s="23">
        <v>0</v>
      </c>
      <c r="AV239" s="23">
        <v>0</v>
      </c>
      <c r="AW239" s="23" t="s">
        <v>908</v>
      </c>
      <c r="AX239" s="23">
        <v>0</v>
      </c>
      <c r="AY239" s="23">
        <v>0</v>
      </c>
      <c r="AZ239" s="23">
        <v>0</v>
      </c>
      <c r="BA239" s="23">
        <v>0</v>
      </c>
      <c r="BB239" s="23">
        <v>0</v>
      </c>
      <c r="BC239" s="23">
        <v>0</v>
      </c>
      <c r="BD239" s="23">
        <v>0</v>
      </c>
      <c r="BE239" s="23">
        <v>0</v>
      </c>
      <c r="BF239" s="23">
        <v>0</v>
      </c>
      <c r="BG239" s="23">
        <v>0</v>
      </c>
      <c r="BH239" s="23">
        <v>0</v>
      </c>
      <c r="BI239" s="23">
        <v>0</v>
      </c>
      <c r="BJ239" s="23">
        <v>0</v>
      </c>
      <c r="BK239" t="s">
        <v>1137</v>
      </c>
    </row>
    <row r="241" spans="3:48" ht="19.8" customHeight="1">
      <c r="AV241" s="44"/>
    </row>
    <row r="242" spans="3:48" ht="57" customHeight="1">
      <c r="C242" s="57" t="s">
        <v>965</v>
      </c>
      <c r="D242" s="57"/>
      <c r="E242" s="57" t="s">
        <v>1037</v>
      </c>
      <c r="F242" s="57" t="s">
        <v>1138</v>
      </c>
      <c r="G242" s="57" t="s">
        <v>1038</v>
      </c>
      <c r="H242" s="58" t="s">
        <v>1139</v>
      </c>
      <c r="AV242" s="37"/>
    </row>
    <row r="243" spans="3:48">
      <c r="C243" s="59" t="s">
        <v>943</v>
      </c>
      <c r="D243" s="59"/>
      <c r="E243" s="59">
        <f>COUNTIFS(AI2:AI239,"Y")</f>
        <v>21</v>
      </c>
      <c r="F243" s="60">
        <f>COUNTIFS(AI2:AI239,"Y",AH2:AH239,"1")</f>
        <v>16</v>
      </c>
      <c r="G243" s="59">
        <f>COUNTIFS(AI2:AI239,"N")</f>
        <v>6</v>
      </c>
      <c r="H243" s="61">
        <f>COUNTIFS(AI2:AI239,"N",AH2:AH239,"1")</f>
        <v>4</v>
      </c>
    </row>
    <row r="244" spans="3:48">
      <c r="C244" s="59" t="s">
        <v>950</v>
      </c>
      <c r="D244" s="59"/>
      <c r="E244" s="62">
        <f>COUNTIFS(AJ2:AJ239,"Y")</f>
        <v>33</v>
      </c>
      <c r="F244" s="59">
        <f>COUNTIFS(AJ2:AJ239,"Y", AH2:AH239,"1")</f>
        <v>22</v>
      </c>
      <c r="G244" s="59">
        <f>COUNTIFS(AJ2:AJ239,"N")</f>
        <v>5</v>
      </c>
      <c r="H244" s="63">
        <f>COUNTIFS(AJ2:AJ239,"N", AH2:AH239,"1")</f>
        <v>4</v>
      </c>
    </row>
    <row r="245" spans="3:48">
      <c r="C245" s="59" t="s">
        <v>844</v>
      </c>
      <c r="D245" s="59"/>
      <c r="E245" s="59">
        <f>COUNTIFS(AK2:AK239,"Y")</f>
        <v>34</v>
      </c>
      <c r="F245" s="59">
        <f>COUNTIFS(AK2:AK239,"Y", AH2:AH239,"1")</f>
        <v>23</v>
      </c>
      <c r="G245" s="59">
        <f>COUNTIFS(AK2:AK239,"N")</f>
        <v>8</v>
      </c>
      <c r="H245" s="63">
        <f>COUNTIFS(AK2:AK239,"N", AH2:AH239,"1")</f>
        <v>5</v>
      </c>
    </row>
    <row r="246" spans="3:48">
      <c r="C246" s="59" t="s">
        <v>941</v>
      </c>
      <c r="D246" s="57" t="s">
        <v>22</v>
      </c>
      <c r="E246" s="59">
        <f>COUNTIFS(AL2:AL239,"Y")</f>
        <v>29</v>
      </c>
      <c r="F246" s="59">
        <f>COUNTIFS(AL2:AL239,"Y", AH2:AH239,"1")</f>
        <v>25</v>
      </c>
      <c r="G246" s="59">
        <f>COUNTIFS(AL2:AL239,"N")</f>
        <v>1</v>
      </c>
      <c r="H246" s="63">
        <f>COUNTIFS(AL2:AL239,"N", AH2:AH239,"1")</f>
        <v>1</v>
      </c>
    </row>
    <row r="247" spans="3:48">
      <c r="C247" s="59" t="s">
        <v>906</v>
      </c>
      <c r="D247" s="59"/>
      <c r="E247" s="59">
        <f>COUNTIFS(AM2:AM239,"Y")</f>
        <v>14</v>
      </c>
      <c r="F247" s="59">
        <f>COUNTIFS(AM2:AM239,"Y", AH2:AH239,"1")</f>
        <v>9</v>
      </c>
      <c r="G247" s="59">
        <f>COUNTIFS(AM2:AM239,"N")</f>
        <v>9</v>
      </c>
      <c r="H247" s="63">
        <f>COUNTIFS(AM2:AM239,"N", AH2:AH239,"1")</f>
        <v>7</v>
      </c>
    </row>
    <row r="248" spans="3:48">
      <c r="C248" s="59" t="s">
        <v>951</v>
      </c>
      <c r="D248" s="59"/>
      <c r="E248" s="59">
        <f>COUNTIFS(AN2:AN239,"Y")</f>
        <v>14</v>
      </c>
      <c r="F248" s="59">
        <f>COUNTIFS(AN2:AN239,"Y", AH2:AH239,"1")</f>
        <v>12</v>
      </c>
      <c r="G248" s="59">
        <f>COUNTIFS(AN2:AN239,"N")</f>
        <v>0</v>
      </c>
      <c r="H248" s="63">
        <f>COUNTIFS(AN2:AN239,"N", AH2:AH239,"1")</f>
        <v>0</v>
      </c>
    </row>
    <row r="249" spans="3:48">
      <c r="C249" s="59" t="s">
        <v>911</v>
      </c>
      <c r="D249" s="64"/>
      <c r="E249" s="59">
        <f>COUNTIFS(AO2:AO239,"Y")</f>
        <v>68</v>
      </c>
      <c r="F249" s="59">
        <f>COUNTIFS(AO2:AO239,"Y", AH2:AH239,"1")</f>
        <v>52</v>
      </c>
      <c r="G249" s="59">
        <f>COUNTIFS(AO2:AO239,"N")</f>
        <v>7</v>
      </c>
      <c r="H249" s="63">
        <f>COUNTIFS(AO2:AO239,"N", AH2:AH239,"1")</f>
        <v>4</v>
      </c>
    </row>
    <row r="250" spans="3:48">
      <c r="C250" s="59" t="s">
        <v>912</v>
      </c>
      <c r="D250" s="59"/>
      <c r="E250" s="59">
        <f>COUNTIFS(AP2:AP239,"Y")</f>
        <v>31</v>
      </c>
      <c r="F250" s="59">
        <f>COUNTIFS(AP2:AP239,"Y", AH2:AH239,"1")</f>
        <v>29</v>
      </c>
      <c r="G250" s="59">
        <f>COUNTIFS(AP2:AP239,"N")</f>
        <v>1</v>
      </c>
      <c r="H250" s="63">
        <f>COUNTIFS(AP2:AP239,"N", AH2:AH239,"1")</f>
        <v>1</v>
      </c>
    </row>
    <row r="251" spans="3:48">
      <c r="C251" s="59" t="s">
        <v>944</v>
      </c>
      <c r="D251" s="59"/>
      <c r="E251" s="59">
        <f>COUNTIFS(AQ2:AQ239,"Y")</f>
        <v>7</v>
      </c>
      <c r="F251" s="59">
        <f>COUNTIFS(AQ2:AQ239,"Y", AH2:AH239,"1")</f>
        <v>7</v>
      </c>
      <c r="G251" s="59">
        <f>COUNTIFS(AQ2:AQ239,"N")</f>
        <v>0</v>
      </c>
      <c r="H251" s="63">
        <f>COUNTIFS(AQ2:AQ239,"N", AH2:AH239,"1")</f>
        <v>0</v>
      </c>
    </row>
    <row r="252" spans="3:48">
      <c r="C252" s="59" t="s">
        <v>916</v>
      </c>
      <c r="D252" s="59"/>
      <c r="E252" s="59">
        <f>COUNTIFS(AR2:AR239,"Y")</f>
        <v>2</v>
      </c>
      <c r="F252" s="59">
        <f>COUNTIFS(AR2:AR239,"Y", AH2:AH239,"1")</f>
        <v>2</v>
      </c>
      <c r="G252" s="59">
        <f>COUNTIFS(AR2:AR239,"N")</f>
        <v>0</v>
      </c>
      <c r="H252" s="63">
        <f>COUNTIFS(AR2:AR239,"N", AH2:AH239,"1")</f>
        <v>0</v>
      </c>
    </row>
    <row r="253" spans="3:48">
      <c r="C253" s="59" t="s">
        <v>952</v>
      </c>
      <c r="D253" s="59"/>
      <c r="E253" s="59">
        <f>COUNTIFS(AS2:AS239,"Y")</f>
        <v>2</v>
      </c>
      <c r="F253" s="59">
        <f>COUNTIFS(AS2:AS239,"Y", AH2:AH239,"1")</f>
        <v>2</v>
      </c>
      <c r="G253" s="59">
        <f>COUNTIFS(AS2:AS239,"N")</f>
        <v>0</v>
      </c>
      <c r="H253" s="63">
        <f>COUNTIFS(AS2:AS239,"N", AH2:AH239,"1")</f>
        <v>0</v>
      </c>
    </row>
    <row r="254" spans="3:48">
      <c r="C254" s="59" t="s">
        <v>953</v>
      </c>
      <c r="D254" s="59" t="s">
        <v>22</v>
      </c>
      <c r="E254" s="59">
        <f>COUNTIFS(AT2:AT239,"Y")</f>
        <v>10</v>
      </c>
      <c r="F254" s="59">
        <f>COUNTIFS(AT2:AT239,"Y", AH2:AH239,"1")</f>
        <v>8</v>
      </c>
      <c r="G254" s="59">
        <f>COUNTIFS(AT2:AT239,"N")</f>
        <v>0</v>
      </c>
      <c r="H254" s="63">
        <f>COUNTIFS(AT2:AT239,"N", AH2:AH239,"1")</f>
        <v>0</v>
      </c>
    </row>
    <row r="255" spans="3:48">
      <c r="C255" s="59" t="s">
        <v>945</v>
      </c>
      <c r="D255" s="59"/>
      <c r="E255" s="59">
        <f>COUNTIFS(AU2:AU239,"Y")</f>
        <v>23</v>
      </c>
      <c r="F255" s="59">
        <f>COUNTIFS(AU2:AU239,"Y", AH2:AH239,"1")</f>
        <v>19</v>
      </c>
      <c r="G255" s="59">
        <f>COUNTIFS(AU2:AU239,"N")</f>
        <v>2</v>
      </c>
      <c r="H255" s="63">
        <f>COUNTIFS(AU2:AU239,"N", AH2:AH239,"1")</f>
        <v>1</v>
      </c>
    </row>
    <row r="256" spans="3:48">
      <c r="C256" s="59" t="s">
        <v>922</v>
      </c>
      <c r="D256" s="59"/>
      <c r="E256" s="59">
        <f>COUNTIFS(AV2:AV239,"Y")</f>
        <v>12</v>
      </c>
      <c r="F256" s="59">
        <f>COUNTIFS(AV2:AV239,"Y", AH2:AH239,"1")</f>
        <v>11</v>
      </c>
      <c r="G256" s="59">
        <f>COUNTIFS(AV2:AV239,"N")</f>
        <v>1</v>
      </c>
      <c r="H256" s="63">
        <f>COUNTIFS(AV2:AV239,"N", AH2:AH239,"1")</f>
        <v>0</v>
      </c>
    </row>
    <row r="257" spans="3:8">
      <c r="C257" s="59" t="s">
        <v>926</v>
      </c>
      <c r="D257" s="59"/>
      <c r="E257" s="59">
        <f>COUNTIFS(AW2:AW239,"Y")</f>
        <v>4</v>
      </c>
      <c r="F257" s="59">
        <f>COUNTIFS(AW2:AW239,"Y", AH2:AH239,"1")</f>
        <v>2</v>
      </c>
      <c r="G257" s="59">
        <f>COUNTIFS(AW2:AW239,"N")</f>
        <v>1</v>
      </c>
      <c r="H257" s="63">
        <f>COUNTIFS(AW2:AW239,"N", AH2:AH239,"1")</f>
        <v>0</v>
      </c>
    </row>
    <row r="258" spans="3:8">
      <c r="C258" s="59" t="s">
        <v>927</v>
      </c>
      <c r="D258" s="59"/>
      <c r="E258" s="59">
        <f>COUNTIFS(AX2:AX239,"Y")</f>
        <v>5</v>
      </c>
      <c r="F258" s="59">
        <f>COUNTIFS(AX2:AX239,"Y", AH2:AH239,"1")</f>
        <v>5</v>
      </c>
      <c r="G258" s="59">
        <f>COUNTIFS(AX2:AX239,"N")</f>
        <v>2</v>
      </c>
      <c r="H258" s="63">
        <f>COUNTIFS(AX2:AX239,"N", AH2:AH239,"1")</f>
        <v>2</v>
      </c>
    </row>
    <row r="259" spans="3:8">
      <c r="C259" s="59" t="s">
        <v>936</v>
      </c>
      <c r="D259" s="59"/>
      <c r="E259" s="59">
        <f>COUNTIFS(AY2:AY239,"Y")</f>
        <v>5</v>
      </c>
      <c r="F259" s="59">
        <f>COUNTIFS(AY2:AY239,"Y", AH2:AH239,"1")</f>
        <v>4</v>
      </c>
      <c r="G259" s="59">
        <f>COUNTIFS(AY2:AY239,"N")</f>
        <v>2</v>
      </c>
      <c r="H259" s="63">
        <f>COUNTIFS(AY2:AY239,"N", AH2:AH239,"1")</f>
        <v>2</v>
      </c>
    </row>
    <row r="260" spans="3:8">
      <c r="C260" s="59" t="s">
        <v>928</v>
      </c>
      <c r="D260" s="59"/>
      <c r="E260" s="59">
        <f>COUNTIFS(AZ2:AZ239,"Y")</f>
        <v>20</v>
      </c>
      <c r="F260" s="59">
        <f>COUNTIFS(AZ2:AZ239,"Y", AH2:AH239,"1")</f>
        <v>18</v>
      </c>
      <c r="G260" s="59">
        <f>COUNTIFS(AZ2:AZ239,"N")</f>
        <v>0</v>
      </c>
      <c r="H260" s="63">
        <f>COUNTIFS(AZ2:AZ239,"N", AH2:AH239,"1")</f>
        <v>0</v>
      </c>
    </row>
    <row r="261" spans="3:8">
      <c r="C261" s="59" t="s">
        <v>954</v>
      </c>
      <c r="D261" s="59"/>
      <c r="E261" s="59">
        <f>COUNTIFS(BA2:BA239,"Y")</f>
        <v>18</v>
      </c>
      <c r="F261" s="59">
        <f>COUNTIFS(BA2:BA239,"Y", AH2:AH239,"1")</f>
        <v>14</v>
      </c>
      <c r="G261" s="59">
        <f>COUNTIFS(BA2:BA239,"N")</f>
        <v>1</v>
      </c>
      <c r="H261" s="63">
        <f>COUNTIFS(BA2:BA239,"N", AH2:AH239,"1")</f>
        <v>0</v>
      </c>
    </row>
    <row r="262" spans="3:8">
      <c r="C262" s="59" t="s">
        <v>955</v>
      </c>
      <c r="D262" s="59"/>
      <c r="E262" s="59">
        <f>COUNTIFS(BB2:BB239,"Y")</f>
        <v>4</v>
      </c>
      <c r="F262" s="59">
        <f>COUNTIFS(BB2:BB239,"Y", AH2:AH239,"1")</f>
        <v>0</v>
      </c>
      <c r="G262" s="59">
        <f>COUNTIFS(BB2:BB239,"N")</f>
        <v>1</v>
      </c>
      <c r="H262" s="63">
        <f>COUNTIFS(BB2:BB239,"N", AH2:AH239,"1")</f>
        <v>0</v>
      </c>
    </row>
    <row r="263" spans="3:8">
      <c r="C263" s="59" t="s">
        <v>937</v>
      </c>
      <c r="D263" s="59"/>
      <c r="E263" s="59">
        <f>COUNTIFS(BC2:BC239,"Y")</f>
        <v>2</v>
      </c>
      <c r="F263" s="59">
        <f>COUNTIFS(BC2:BC239,"Y", AH2:AH239,"1")</f>
        <v>1</v>
      </c>
      <c r="G263" s="59">
        <f>COUNTIFS(BC2:BC239,"N")</f>
        <v>0</v>
      </c>
      <c r="H263" s="63">
        <f>COUNTIFS(BC2:BC239,"N", AH2:AH239,"1")</f>
        <v>0</v>
      </c>
    </row>
    <row r="264" spans="3:8">
      <c r="C264" s="59" t="s">
        <v>956</v>
      </c>
      <c r="D264" s="64"/>
      <c r="E264" s="59">
        <f>COUNTIFS(BD2:BD239,"Y")</f>
        <v>20</v>
      </c>
      <c r="F264" s="59">
        <f>COUNTIFS(BD2:BD239,"Y", AH2:AH239,"1")</f>
        <v>19</v>
      </c>
      <c r="G264" s="59">
        <f>COUNTIFS(BD2:BD239,"N")</f>
        <v>1</v>
      </c>
      <c r="H264" s="63">
        <f>COUNTIFS(BD2:BD239,"N", AH2:AH239,"1")</f>
        <v>1</v>
      </c>
    </row>
    <row r="265" spans="3:8">
      <c r="C265" s="59" t="s">
        <v>933</v>
      </c>
      <c r="D265" s="57"/>
      <c r="E265" s="59">
        <f>COUNTIFS(BE2:BE239,"Y")</f>
        <v>4</v>
      </c>
      <c r="F265" s="59">
        <f>COUNTIFS(BE2:BE239,"Y", AH2:AH239,"1")</f>
        <v>0</v>
      </c>
      <c r="G265" s="59">
        <f>COUNTIFS(BE2:BE239,"N")</f>
        <v>1</v>
      </c>
      <c r="H265" s="63">
        <f>COUNTIFS(BE2:BE239,"N", AH2:AH239,"1")</f>
        <v>1</v>
      </c>
    </row>
    <row r="266" spans="3:8">
      <c r="C266" s="59" t="s">
        <v>957</v>
      </c>
      <c r="D266" s="59"/>
      <c r="E266" s="59">
        <f>COUNTIFS(BF2:BF239,"Y")</f>
        <v>1</v>
      </c>
      <c r="F266" s="59">
        <f>COUNTIFS(BF2:BF239,"Y", AH2:AH239,"1")</f>
        <v>1</v>
      </c>
      <c r="G266" s="59">
        <f>COUNTIFS(BF2:BF239,"N")</f>
        <v>0</v>
      </c>
      <c r="H266" s="63">
        <f>COUNTIFS(BF2:BF239,"N", AH2:AH239,"1")</f>
        <v>0</v>
      </c>
    </row>
    <row r="267" spans="3:8">
      <c r="C267" s="59" t="s">
        <v>935</v>
      </c>
      <c r="D267" s="59"/>
      <c r="E267" s="59">
        <f>COUNTIFS(BG2:BG239,"Y")</f>
        <v>4</v>
      </c>
      <c r="F267" s="59">
        <f>COUNTIFS(BG2:BG239,"Y", AH2:AH239,"1")</f>
        <v>4</v>
      </c>
      <c r="G267" s="59">
        <f>COUNTIFS(BG2:BG239,"N")</f>
        <v>0</v>
      </c>
      <c r="H267" s="63">
        <f>COUNTIFS(BG2:BG239,"N", AH2:AH239,"1")</f>
        <v>0</v>
      </c>
    </row>
    <row r="268" spans="3:8">
      <c r="C268" s="59" t="s">
        <v>907</v>
      </c>
      <c r="D268" s="59"/>
      <c r="E268" s="59">
        <f>COUNTIFS(BH2:BH239,"Y")</f>
        <v>8</v>
      </c>
      <c r="F268" s="59">
        <f>COUNTIFS(BH2:BH239,"Y", AH2:AH239,"1")</f>
        <v>7</v>
      </c>
      <c r="G268" s="59">
        <f>COUNTIFS(BH2:BH239,"N")</f>
        <v>0</v>
      </c>
      <c r="H268" s="63">
        <f>COUNTIFS(BH2:BH239,"N", AH2:AH239,"1")</f>
        <v>0</v>
      </c>
    </row>
    <row r="269" spans="3:8">
      <c r="C269" s="59" t="s">
        <v>915</v>
      </c>
      <c r="D269" s="59"/>
      <c r="E269" s="59">
        <f>COUNTIFS(BI2:BI239,"Y")</f>
        <v>3</v>
      </c>
      <c r="F269" s="59">
        <f>COUNTIFS(BI2:BI239,"Y", AH2:AH239,"1")</f>
        <v>3</v>
      </c>
      <c r="G269" s="59">
        <f>COUNTIFS(BI2:BI239,"N")</f>
        <v>1</v>
      </c>
      <c r="H269" s="63">
        <f>COUNTIFS(BI2:BI239,"N", AH2:AH239,"1")</f>
        <v>1</v>
      </c>
    </row>
    <row r="270" spans="3:8">
      <c r="C270" s="59" t="s">
        <v>914</v>
      </c>
      <c r="D270" s="59"/>
      <c r="E270" s="59">
        <f>COUNTIFS(BJ2:BJ239,"Y")</f>
        <v>3</v>
      </c>
      <c r="F270" s="59">
        <f>COUNTIFS(BJ2:BJ239,"Y", AH2:AH239,"1")</f>
        <v>3</v>
      </c>
      <c r="G270" s="59">
        <f>COUNTIFS(BJ2:BJ239,"N")</f>
        <v>0</v>
      </c>
      <c r="H270" s="63">
        <f>COUNTIFS(BJ2:BJ239,"N", AH2:AH239,"1")</f>
        <v>0</v>
      </c>
    </row>
  </sheetData>
  <autoFilter ref="G1:G269" xr:uid="{4B361699-7D65-4DE7-90CC-630B0B3929BD}"/>
  <hyperlinks>
    <hyperlink ref="BL4" r:id="rId1" xr:uid="{E3B46B38-9CB8-4257-BCFC-13A3626A1D30}"/>
  </hyperlinks>
  <pageMargins left="0.7" right="0.7" top="0.75" bottom="0.75" header="0.3" footer="0.3"/>
  <pageSetup paperSize="9" orientation="portrait" horizontalDpi="300" verticalDpi="0" r:id="rId2"/>
  <ignoredErrors>
    <ignoredError sqref="M209"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C89BA-1C87-4646-8D06-63439482C36E}">
  <dimension ref="A2:G34"/>
  <sheetViews>
    <sheetView zoomScale="110" zoomScaleNormal="110" workbookViewId="0">
      <selection activeCell="S20" sqref="S20"/>
    </sheetView>
  </sheetViews>
  <sheetFormatPr defaultColWidth="9" defaultRowHeight="13.8"/>
  <cols>
    <col min="1" max="1" width="20" customWidth="1"/>
    <col min="2" max="2" width="12.5546875" customWidth="1"/>
    <col min="3" max="3" width="12.21875" customWidth="1"/>
    <col min="5" max="5" width="14.21875" customWidth="1"/>
  </cols>
  <sheetData>
    <row r="2" spans="1:7" ht="59.55" customHeight="1">
      <c r="A2" s="3" t="s">
        <v>965</v>
      </c>
      <c r="B2" s="3" t="s">
        <v>1147</v>
      </c>
      <c r="C2" s="3" t="s">
        <v>1148</v>
      </c>
      <c r="D2" s="1"/>
      <c r="E2" s="1"/>
      <c r="F2" s="1"/>
      <c r="G2" s="1"/>
    </row>
    <row r="3" spans="1:7">
      <c r="A3" s="2" t="s">
        <v>955</v>
      </c>
      <c r="B3" s="2">
        <v>0</v>
      </c>
      <c r="C3" s="2">
        <v>0</v>
      </c>
    </row>
    <row r="4" spans="1:7">
      <c r="A4" s="2" t="s">
        <v>933</v>
      </c>
      <c r="B4" s="2">
        <v>1</v>
      </c>
      <c r="C4" s="2">
        <v>0</v>
      </c>
    </row>
    <row r="5" spans="1:7">
      <c r="A5" s="2" t="s">
        <v>937</v>
      </c>
      <c r="B5" s="2">
        <v>0</v>
      </c>
      <c r="C5" s="2">
        <v>1</v>
      </c>
    </row>
    <row r="6" spans="1:7">
      <c r="A6" s="2" t="s">
        <v>957</v>
      </c>
      <c r="B6" s="2">
        <v>0</v>
      </c>
      <c r="C6" s="2">
        <v>1</v>
      </c>
    </row>
    <row r="7" spans="1:7">
      <c r="A7" s="2" t="s">
        <v>916</v>
      </c>
      <c r="B7" s="2">
        <v>0</v>
      </c>
      <c r="C7" s="2">
        <v>2</v>
      </c>
    </row>
    <row r="8" spans="1:7">
      <c r="A8" s="2" t="s">
        <v>952</v>
      </c>
      <c r="B8" s="2">
        <v>0</v>
      </c>
      <c r="C8" s="2">
        <v>2</v>
      </c>
    </row>
    <row r="9" spans="1:7">
      <c r="A9" s="2" t="s">
        <v>926</v>
      </c>
      <c r="B9" s="2">
        <v>0</v>
      </c>
      <c r="C9" s="2">
        <v>2</v>
      </c>
    </row>
    <row r="10" spans="1:7">
      <c r="A10" s="2" t="s">
        <v>935</v>
      </c>
      <c r="B10" s="2">
        <v>0</v>
      </c>
      <c r="C10" s="2">
        <v>3</v>
      </c>
    </row>
    <row r="11" spans="1:7">
      <c r="A11" s="2" t="s">
        <v>915</v>
      </c>
      <c r="B11" s="2">
        <v>1</v>
      </c>
      <c r="C11" s="2">
        <v>3</v>
      </c>
    </row>
    <row r="12" spans="1:7">
      <c r="A12" s="2" t="s">
        <v>914</v>
      </c>
      <c r="B12" s="2">
        <v>0</v>
      </c>
      <c r="C12" s="2">
        <v>3</v>
      </c>
    </row>
    <row r="13" spans="1:7">
      <c r="A13" s="2" t="s">
        <v>936</v>
      </c>
      <c r="B13" s="2">
        <v>2</v>
      </c>
      <c r="C13" s="2">
        <v>4</v>
      </c>
    </row>
    <row r="14" spans="1:7">
      <c r="A14" s="2" t="s">
        <v>927</v>
      </c>
      <c r="B14" s="2">
        <v>2</v>
      </c>
      <c r="C14" s="2">
        <v>5</v>
      </c>
    </row>
    <row r="15" spans="1:7">
      <c r="A15" s="2" t="s">
        <v>1679</v>
      </c>
      <c r="B15" s="2">
        <v>0</v>
      </c>
      <c r="C15" s="2">
        <v>6</v>
      </c>
    </row>
    <row r="16" spans="1:7">
      <c r="A16" s="2" t="s">
        <v>913</v>
      </c>
      <c r="B16" s="2">
        <v>0</v>
      </c>
      <c r="C16" s="2">
        <v>7</v>
      </c>
    </row>
    <row r="17" spans="1:5">
      <c r="A17" s="2" t="s">
        <v>953</v>
      </c>
      <c r="B17" s="2">
        <v>0</v>
      </c>
      <c r="C17" s="2">
        <v>8</v>
      </c>
    </row>
    <row r="18" spans="1:5">
      <c r="A18" s="2" t="s">
        <v>1146</v>
      </c>
      <c r="B18" s="2">
        <v>7</v>
      </c>
      <c r="C18" s="2">
        <v>9</v>
      </c>
    </row>
    <row r="19" spans="1:5">
      <c r="A19" s="2" t="s">
        <v>922</v>
      </c>
      <c r="B19" s="2">
        <v>0</v>
      </c>
      <c r="C19" s="2">
        <v>11</v>
      </c>
    </row>
    <row r="20" spans="1:5">
      <c r="A20" s="2" t="s">
        <v>951</v>
      </c>
      <c r="B20" s="2">
        <v>0</v>
      </c>
      <c r="C20" s="2">
        <v>12</v>
      </c>
    </row>
    <row r="21" spans="1:5">
      <c r="A21" s="2" t="s">
        <v>1145</v>
      </c>
      <c r="B21" s="2">
        <v>0</v>
      </c>
      <c r="C21" s="2">
        <v>14</v>
      </c>
    </row>
    <row r="22" spans="1:5">
      <c r="A22" s="2" t="s">
        <v>943</v>
      </c>
      <c r="B22" s="2">
        <v>4</v>
      </c>
      <c r="C22" s="2">
        <v>16</v>
      </c>
    </row>
    <row r="23" spans="1:5">
      <c r="A23" s="2" t="s">
        <v>1140</v>
      </c>
      <c r="B23" s="2">
        <v>1</v>
      </c>
      <c r="C23" s="2">
        <v>18</v>
      </c>
    </row>
    <row r="24" spans="1:5">
      <c r="A24" s="2" t="s">
        <v>956</v>
      </c>
      <c r="B24" s="2">
        <v>1</v>
      </c>
      <c r="C24" s="2">
        <v>19</v>
      </c>
    </row>
    <row r="25" spans="1:5">
      <c r="A25" s="2" t="s">
        <v>1144</v>
      </c>
      <c r="B25" s="2">
        <v>1</v>
      </c>
      <c r="C25" s="2">
        <v>19</v>
      </c>
    </row>
    <row r="26" spans="1:5">
      <c r="A26" s="2" t="s">
        <v>950</v>
      </c>
      <c r="B26" s="2">
        <v>4</v>
      </c>
      <c r="C26" s="2">
        <v>22</v>
      </c>
    </row>
    <row r="27" spans="1:5">
      <c r="A27" s="2" t="s">
        <v>1143</v>
      </c>
      <c r="B27" s="2">
        <v>5</v>
      </c>
      <c r="C27" s="2">
        <v>23</v>
      </c>
    </row>
    <row r="28" spans="1:5">
      <c r="A28" s="2" t="s">
        <v>1142</v>
      </c>
      <c r="B28" s="2">
        <v>1</v>
      </c>
      <c r="C28" s="2">
        <v>25</v>
      </c>
    </row>
    <row r="29" spans="1:5">
      <c r="A29" s="2" t="s">
        <v>1141</v>
      </c>
      <c r="B29" s="2">
        <v>1</v>
      </c>
      <c r="C29" s="2">
        <v>29</v>
      </c>
    </row>
    <row r="30" spans="1:5">
      <c r="A30" s="2" t="s">
        <v>1678</v>
      </c>
      <c r="B30" s="2">
        <v>4</v>
      </c>
      <c r="C30" s="2">
        <v>51</v>
      </c>
      <c r="E30" t="s">
        <v>911</v>
      </c>
    </row>
    <row r="31" spans="1:5">
      <c r="A31" s="2"/>
      <c r="B31" s="2"/>
      <c r="C31" s="2"/>
    </row>
    <row r="32" spans="1:5">
      <c r="B32">
        <f>SUM(B3:B31)</f>
        <v>35</v>
      </c>
      <c r="C32">
        <f>SUM(C3:C31)</f>
        <v>315</v>
      </c>
    </row>
    <row r="33" spans="1:3">
      <c r="A33" t="s">
        <v>1036</v>
      </c>
      <c r="B33">
        <f>SUM(B32:C32)</f>
        <v>350</v>
      </c>
    </row>
    <row r="34" spans="1:3">
      <c r="B34" s="6">
        <f>B32/B33</f>
        <v>0.1</v>
      </c>
      <c r="C34" s="6">
        <f>C32/B33</f>
        <v>0.9</v>
      </c>
    </row>
  </sheetData>
  <sortState xmlns:xlrd2="http://schemas.microsoft.com/office/spreadsheetml/2017/richdata2" ref="E3:G30">
    <sortCondition ref="G3:G30"/>
  </sortState>
  <pageMargins left="0.7" right="0.7" top="0.75" bottom="0.75" header="0.3" footer="0.3"/>
  <pageSetup paperSize="9" orientation="portrait" horizontalDpi="30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03505-7069-4EDD-8316-C3172A0CEFA6}">
  <dimension ref="A1:AF73"/>
  <sheetViews>
    <sheetView zoomScale="90" zoomScaleNormal="90" workbookViewId="0">
      <selection activeCell="F63" sqref="F63"/>
    </sheetView>
  </sheetViews>
  <sheetFormatPr defaultColWidth="9" defaultRowHeight="13.8"/>
  <cols>
    <col min="2" max="2" width="12.21875" customWidth="1"/>
    <col min="3" max="3" width="14.21875" customWidth="1"/>
    <col min="4" max="4" width="12.21875" customWidth="1"/>
    <col min="5" max="5" width="11.44140625" customWidth="1"/>
    <col min="11" max="11" width="12.5546875" customWidth="1"/>
    <col min="12" max="12" width="20.21875" customWidth="1"/>
    <col min="13" max="13" width="15" customWidth="1"/>
    <col min="14" max="14" width="18.21875" customWidth="1"/>
    <col min="15" max="15" width="16.77734375" customWidth="1"/>
    <col min="16" max="16" width="29.21875" customWidth="1"/>
    <col min="17" max="17" width="21" customWidth="1"/>
    <col min="19" max="19" width="17.77734375" customWidth="1"/>
    <col min="20" max="20" width="36.21875" customWidth="1"/>
  </cols>
  <sheetData>
    <row r="1" spans="1:32" ht="14.4">
      <c r="A1" s="7" t="s">
        <v>0</v>
      </c>
      <c r="B1" s="7" t="s">
        <v>1</v>
      </c>
      <c r="C1" s="7" t="s">
        <v>1149</v>
      </c>
      <c r="D1" s="7" t="s">
        <v>852</v>
      </c>
      <c r="E1" s="7" t="s">
        <v>2</v>
      </c>
      <c r="F1" s="7" t="s">
        <v>3</v>
      </c>
      <c r="G1" s="7" t="s">
        <v>366</v>
      </c>
      <c r="H1" s="7" t="s">
        <v>1150</v>
      </c>
      <c r="I1" s="7" t="s">
        <v>339</v>
      </c>
      <c r="J1" s="7" t="s">
        <v>333</v>
      </c>
      <c r="K1" s="7" t="s">
        <v>332</v>
      </c>
      <c r="L1" s="8" t="s">
        <v>1151</v>
      </c>
      <c r="M1" s="7" t="s">
        <v>1152</v>
      </c>
      <c r="N1" s="7" t="s">
        <v>336</v>
      </c>
      <c r="O1" s="7" t="s">
        <v>4</v>
      </c>
      <c r="P1" s="7" t="s">
        <v>1153</v>
      </c>
      <c r="Q1" s="7" t="s">
        <v>1154</v>
      </c>
      <c r="R1" s="7" t="s">
        <v>1155</v>
      </c>
      <c r="S1" s="7" t="s">
        <v>1156</v>
      </c>
      <c r="T1" s="7" t="s">
        <v>1157</v>
      </c>
      <c r="U1" s="7" t="s">
        <v>1158</v>
      </c>
      <c r="V1" s="7" t="s">
        <v>1159</v>
      </c>
      <c r="W1" s="7" t="s">
        <v>5</v>
      </c>
      <c r="X1" s="7" t="s">
        <v>7</v>
      </c>
      <c r="Y1" s="7" t="s">
        <v>8</v>
      </c>
      <c r="Z1" s="7" t="s">
        <v>9</v>
      </c>
      <c r="AA1" s="7" t="s">
        <v>10</v>
      </c>
      <c r="AB1" s="7" t="s">
        <v>11</v>
      </c>
      <c r="AC1" s="7" t="s">
        <v>12</v>
      </c>
      <c r="AD1" s="7" t="s">
        <v>13</v>
      </c>
      <c r="AE1" s="7" t="s">
        <v>15</v>
      </c>
      <c r="AF1" s="7" t="s">
        <v>542</v>
      </c>
    </row>
    <row r="2" spans="1:32" ht="27.6" customHeight="1">
      <c r="A2" s="9">
        <v>199</v>
      </c>
      <c r="B2" s="10" t="s">
        <v>1160</v>
      </c>
      <c r="C2" s="10" t="s">
        <v>1161</v>
      </c>
      <c r="D2" s="10" t="s">
        <v>189</v>
      </c>
      <c r="E2" s="11">
        <v>41000</v>
      </c>
      <c r="F2" s="12" t="s">
        <v>197</v>
      </c>
      <c r="G2" s="12" t="s">
        <v>1162</v>
      </c>
      <c r="H2" s="10" t="s">
        <v>1163</v>
      </c>
      <c r="I2" s="13"/>
      <c r="J2" s="9">
        <v>2.1</v>
      </c>
      <c r="K2" s="9">
        <v>9400</v>
      </c>
      <c r="L2" s="14" t="s">
        <v>1164</v>
      </c>
      <c r="M2" s="13" t="s">
        <v>39</v>
      </c>
      <c r="N2" s="9"/>
      <c r="O2" s="12" t="s">
        <v>291</v>
      </c>
      <c r="P2" s="12" t="s">
        <v>1165</v>
      </c>
      <c r="Q2" s="12" t="s">
        <v>1166</v>
      </c>
      <c r="R2" s="12" t="s">
        <v>1167</v>
      </c>
      <c r="S2" s="12" t="s">
        <v>1168</v>
      </c>
      <c r="T2" s="15" t="s">
        <v>1169</v>
      </c>
      <c r="U2" s="16" t="s">
        <v>1170</v>
      </c>
      <c r="V2" s="16" t="s">
        <v>1171</v>
      </c>
      <c r="W2" s="9">
        <v>1</v>
      </c>
      <c r="X2" s="9">
        <v>1</v>
      </c>
      <c r="Y2" s="9">
        <v>0</v>
      </c>
      <c r="Z2" s="9">
        <v>0</v>
      </c>
      <c r="AA2" s="9">
        <v>0</v>
      </c>
      <c r="AB2" s="9">
        <v>0</v>
      </c>
      <c r="AC2" s="9">
        <v>0</v>
      </c>
      <c r="AD2" s="9">
        <v>0</v>
      </c>
      <c r="AE2" s="13" t="s">
        <v>1172</v>
      </c>
      <c r="AF2" s="13" t="s">
        <v>1173</v>
      </c>
    </row>
    <row r="3" spans="1:32" ht="14.4">
      <c r="A3" s="9">
        <v>200</v>
      </c>
      <c r="B3" s="10" t="s">
        <v>1174</v>
      </c>
      <c r="C3" s="10" t="s">
        <v>1161</v>
      </c>
      <c r="D3" s="10" t="s">
        <v>189</v>
      </c>
      <c r="E3" s="11">
        <v>39569</v>
      </c>
      <c r="F3" s="12" t="s">
        <v>197</v>
      </c>
      <c r="G3" s="12" t="s">
        <v>1175</v>
      </c>
      <c r="H3" s="10" t="s">
        <v>1176</v>
      </c>
      <c r="I3" s="13"/>
      <c r="J3" s="9"/>
      <c r="K3" s="9"/>
      <c r="L3" s="14" t="s">
        <v>1164</v>
      </c>
      <c r="M3" s="13"/>
      <c r="N3" s="9"/>
      <c r="O3" s="12" t="s">
        <v>4</v>
      </c>
      <c r="P3" s="12" t="s">
        <v>1177</v>
      </c>
      <c r="Q3" s="12" t="s">
        <v>1178</v>
      </c>
      <c r="R3" s="9" t="s">
        <v>1179</v>
      </c>
      <c r="S3" s="9" t="s">
        <v>1180</v>
      </c>
      <c r="T3" s="17" t="s">
        <v>1181</v>
      </c>
      <c r="U3" s="16" t="s">
        <v>1170</v>
      </c>
      <c r="V3" s="16" t="s">
        <v>1182</v>
      </c>
      <c r="W3" s="9">
        <v>1</v>
      </c>
      <c r="X3" s="9">
        <v>1</v>
      </c>
      <c r="Y3" s="9">
        <v>0</v>
      </c>
      <c r="Z3" s="9">
        <v>0</v>
      </c>
      <c r="AA3" s="9">
        <v>0</v>
      </c>
      <c r="AB3" s="9">
        <v>0</v>
      </c>
      <c r="AC3" s="9">
        <v>0</v>
      </c>
      <c r="AD3" s="9">
        <v>0</v>
      </c>
      <c r="AE3" s="10" t="s">
        <v>1183</v>
      </c>
      <c r="AF3" s="13" t="s">
        <v>1184</v>
      </c>
    </row>
    <row r="4" spans="1:32" ht="27" customHeight="1">
      <c r="A4" s="9">
        <v>202</v>
      </c>
      <c r="B4" s="10" t="s">
        <v>1185</v>
      </c>
      <c r="C4" s="10" t="s">
        <v>1186</v>
      </c>
      <c r="D4" s="10" t="s">
        <v>189</v>
      </c>
      <c r="E4" s="11">
        <v>37591</v>
      </c>
      <c r="F4" s="12" t="s">
        <v>19</v>
      </c>
      <c r="G4" s="12" t="s">
        <v>1187</v>
      </c>
      <c r="H4" s="10" t="s">
        <v>1163</v>
      </c>
      <c r="I4" s="13"/>
      <c r="J4" s="9"/>
      <c r="K4" s="9"/>
      <c r="L4" s="14" t="s">
        <v>1188</v>
      </c>
      <c r="M4" s="13"/>
      <c r="N4" s="9"/>
      <c r="O4" s="12" t="s">
        <v>63</v>
      </c>
      <c r="P4" s="12" t="s">
        <v>1189</v>
      </c>
      <c r="Q4" s="18" t="s">
        <v>1190</v>
      </c>
      <c r="R4" s="12" t="s">
        <v>1191</v>
      </c>
      <c r="S4" s="18" t="s">
        <v>1192</v>
      </c>
      <c r="T4" s="12" t="s">
        <v>1193</v>
      </c>
      <c r="U4" s="16" t="s">
        <v>1194</v>
      </c>
      <c r="V4" s="16" t="s">
        <v>1195</v>
      </c>
      <c r="W4" s="9">
        <v>1</v>
      </c>
      <c r="X4" s="9">
        <v>1</v>
      </c>
      <c r="Y4" s="9">
        <v>0</v>
      </c>
      <c r="Z4" s="9">
        <v>0</v>
      </c>
      <c r="AA4" s="9">
        <v>0</v>
      </c>
      <c r="AB4" s="9">
        <v>0</v>
      </c>
      <c r="AC4" s="9">
        <v>0</v>
      </c>
      <c r="AD4" s="9">
        <v>0</v>
      </c>
      <c r="AE4" s="10" t="s">
        <v>1196</v>
      </c>
      <c r="AF4" s="13" t="s">
        <v>1197</v>
      </c>
    </row>
    <row r="5" spans="1:32" ht="27.6" customHeight="1">
      <c r="A5" s="9">
        <v>212</v>
      </c>
      <c r="B5" s="10" t="s">
        <v>1198</v>
      </c>
      <c r="C5" s="10" t="s">
        <v>1199</v>
      </c>
      <c r="D5" s="10" t="s">
        <v>1200</v>
      </c>
      <c r="E5" s="11">
        <v>37742</v>
      </c>
      <c r="F5" s="12" t="s">
        <v>799</v>
      </c>
      <c r="G5" s="12" t="s">
        <v>1201</v>
      </c>
      <c r="H5" s="10" t="s">
        <v>1163</v>
      </c>
      <c r="I5" s="13"/>
      <c r="J5" s="9"/>
      <c r="K5" s="9"/>
      <c r="L5" s="19" t="s">
        <v>1202</v>
      </c>
      <c r="M5" s="13"/>
      <c r="N5" s="9"/>
      <c r="O5" s="12" t="s">
        <v>4</v>
      </c>
      <c r="P5" s="12" t="s">
        <v>426</v>
      </c>
      <c r="Q5" s="12" t="s">
        <v>426</v>
      </c>
      <c r="R5" s="12" t="s">
        <v>426</v>
      </c>
      <c r="S5" s="12" t="s">
        <v>426</v>
      </c>
      <c r="T5" s="17" t="s">
        <v>1203</v>
      </c>
      <c r="U5" s="16" t="s">
        <v>1204</v>
      </c>
      <c r="V5" s="16" t="s">
        <v>1205</v>
      </c>
      <c r="W5" s="9">
        <v>1</v>
      </c>
      <c r="X5" s="9">
        <v>0</v>
      </c>
      <c r="Y5" s="9">
        <v>0</v>
      </c>
      <c r="Z5" s="9">
        <v>0</v>
      </c>
      <c r="AA5" s="9">
        <v>0</v>
      </c>
      <c r="AB5" s="9">
        <v>0</v>
      </c>
      <c r="AC5" s="9">
        <v>0</v>
      </c>
      <c r="AD5" s="9">
        <v>1</v>
      </c>
      <c r="AE5" s="13" t="s">
        <v>1206</v>
      </c>
      <c r="AF5" s="13" t="s">
        <v>1207</v>
      </c>
    </row>
    <row r="6" spans="1:32" ht="31.2" customHeight="1">
      <c r="A6" s="9">
        <v>219</v>
      </c>
      <c r="B6" s="10" t="s">
        <v>1208</v>
      </c>
      <c r="C6" s="10" t="s">
        <v>1209</v>
      </c>
      <c r="D6" s="10" t="s">
        <v>189</v>
      </c>
      <c r="E6" s="11">
        <v>37104</v>
      </c>
      <c r="F6" s="12" t="s">
        <v>45</v>
      </c>
      <c r="G6" s="12" t="s">
        <v>1210</v>
      </c>
      <c r="H6" s="10" t="s">
        <v>1211</v>
      </c>
      <c r="I6" s="13"/>
      <c r="J6" s="9"/>
      <c r="K6" s="9"/>
      <c r="L6" s="14" t="s">
        <v>1212</v>
      </c>
      <c r="M6" s="13"/>
      <c r="N6" s="9"/>
      <c r="O6" s="12" t="s">
        <v>4</v>
      </c>
      <c r="P6" s="12" t="s">
        <v>1213</v>
      </c>
      <c r="Q6" s="12" t="s">
        <v>1214</v>
      </c>
      <c r="R6" s="12" t="s">
        <v>1215</v>
      </c>
      <c r="S6" s="12" t="s">
        <v>1216</v>
      </c>
      <c r="T6" s="17" t="s">
        <v>1217</v>
      </c>
      <c r="U6" s="16" t="s">
        <v>1204</v>
      </c>
      <c r="V6" s="16"/>
      <c r="W6" s="9">
        <v>1</v>
      </c>
      <c r="X6" s="9">
        <v>1</v>
      </c>
      <c r="Y6" s="9">
        <v>0</v>
      </c>
      <c r="Z6" s="9">
        <v>0</v>
      </c>
      <c r="AA6" s="9">
        <v>0</v>
      </c>
      <c r="AB6" s="9">
        <v>0</v>
      </c>
      <c r="AC6" s="9">
        <v>0</v>
      </c>
      <c r="AD6" s="9">
        <v>0</v>
      </c>
      <c r="AE6" s="13" t="s">
        <v>1218</v>
      </c>
      <c r="AF6" s="13" t="s">
        <v>1219</v>
      </c>
    </row>
    <row r="7" spans="1:32" ht="22.2" customHeight="1">
      <c r="A7" s="9">
        <v>238</v>
      </c>
      <c r="B7" s="10" t="s">
        <v>1220</v>
      </c>
      <c r="C7" s="10" t="s">
        <v>1221</v>
      </c>
      <c r="D7" s="10" t="s">
        <v>189</v>
      </c>
      <c r="E7" s="11">
        <v>36708</v>
      </c>
      <c r="F7" s="12" t="s">
        <v>66</v>
      </c>
      <c r="G7" s="12" t="s">
        <v>5</v>
      </c>
      <c r="H7" s="10" t="s">
        <v>1222</v>
      </c>
      <c r="I7" s="13"/>
      <c r="J7" s="9"/>
      <c r="K7" s="9"/>
      <c r="L7" s="14" t="s">
        <v>1212</v>
      </c>
      <c r="M7" s="13"/>
      <c r="N7" s="9"/>
      <c r="O7" s="12" t="s">
        <v>4</v>
      </c>
      <c r="P7" s="12" t="s">
        <v>1189</v>
      </c>
      <c r="Q7" s="18" t="s">
        <v>1190</v>
      </c>
      <c r="R7" s="12" t="s">
        <v>1223</v>
      </c>
      <c r="S7" s="18" t="s">
        <v>1224</v>
      </c>
      <c r="T7" s="17" t="s">
        <v>1225</v>
      </c>
      <c r="U7" s="16" t="s">
        <v>1226</v>
      </c>
      <c r="V7" s="20" t="s">
        <v>1227</v>
      </c>
      <c r="W7" s="9">
        <v>1</v>
      </c>
      <c r="X7" s="9">
        <v>1</v>
      </c>
      <c r="Y7" s="9">
        <v>0</v>
      </c>
      <c r="Z7" s="9">
        <v>0</v>
      </c>
      <c r="AA7" s="9">
        <v>0</v>
      </c>
      <c r="AB7" s="9">
        <v>0</v>
      </c>
      <c r="AC7" s="9">
        <v>0</v>
      </c>
      <c r="AD7" s="9">
        <v>0</v>
      </c>
      <c r="AE7" s="13" t="s">
        <v>1228</v>
      </c>
      <c r="AF7" s="13"/>
    </row>
    <row r="8" spans="1:32" ht="24.6" customHeight="1">
      <c r="A8" s="9">
        <v>241</v>
      </c>
      <c r="B8" s="10" t="s">
        <v>1229</v>
      </c>
      <c r="C8" s="10" t="s">
        <v>1230</v>
      </c>
      <c r="D8" s="10" t="s">
        <v>189</v>
      </c>
      <c r="E8" s="11">
        <v>38384</v>
      </c>
      <c r="F8" s="12" t="s">
        <v>282</v>
      </c>
      <c r="G8" s="12" t="s">
        <v>1175</v>
      </c>
      <c r="H8" s="10" t="s">
        <v>1211</v>
      </c>
      <c r="I8" s="13"/>
      <c r="J8" s="9"/>
      <c r="K8" s="9"/>
      <c r="L8" s="14" t="s">
        <v>1231</v>
      </c>
      <c r="M8" s="13"/>
      <c r="N8" s="9"/>
      <c r="O8" s="12" t="s">
        <v>63</v>
      </c>
      <c r="P8" s="12" t="s">
        <v>1165</v>
      </c>
      <c r="Q8" s="12" t="s">
        <v>1232</v>
      </c>
      <c r="R8" s="12" t="s">
        <v>1233</v>
      </c>
      <c r="S8" s="18" t="s">
        <v>1234</v>
      </c>
      <c r="T8" s="12" t="s">
        <v>1235</v>
      </c>
      <c r="U8" s="16" t="s">
        <v>1170</v>
      </c>
      <c r="V8" s="16" t="s">
        <v>1236</v>
      </c>
      <c r="W8" s="9">
        <v>1</v>
      </c>
      <c r="X8" s="9">
        <v>1</v>
      </c>
      <c r="Y8" s="9">
        <v>0</v>
      </c>
      <c r="Z8" s="9">
        <v>0</v>
      </c>
      <c r="AA8" s="9">
        <v>0</v>
      </c>
      <c r="AB8" s="9">
        <v>0</v>
      </c>
      <c r="AC8" s="9">
        <v>0</v>
      </c>
      <c r="AD8" s="9">
        <v>0</v>
      </c>
      <c r="AE8" s="10" t="s">
        <v>1237</v>
      </c>
      <c r="AF8" s="13" t="s">
        <v>1238</v>
      </c>
    </row>
    <row r="9" spans="1:32" ht="25.2" customHeight="1">
      <c r="A9" s="9">
        <v>242</v>
      </c>
      <c r="B9" s="10" t="s">
        <v>1239</v>
      </c>
      <c r="C9" s="10" t="s">
        <v>1230</v>
      </c>
      <c r="D9" s="10" t="s">
        <v>189</v>
      </c>
      <c r="E9" s="11">
        <v>39845</v>
      </c>
      <c r="F9" s="12" t="s">
        <v>282</v>
      </c>
      <c r="G9" s="12" t="s">
        <v>1240</v>
      </c>
      <c r="H9" s="10" t="s">
        <v>1211</v>
      </c>
      <c r="I9" s="13"/>
      <c r="J9" s="9"/>
      <c r="K9" s="9"/>
      <c r="L9" s="14" t="s">
        <v>16</v>
      </c>
      <c r="M9" s="13"/>
      <c r="N9" s="9"/>
      <c r="O9" s="12" t="s">
        <v>4</v>
      </c>
      <c r="P9" s="12" t="s">
        <v>1165</v>
      </c>
      <c r="Q9" s="12" t="s">
        <v>1241</v>
      </c>
      <c r="R9" s="12" t="s">
        <v>1242</v>
      </c>
      <c r="S9" s="18" t="s">
        <v>1243</v>
      </c>
      <c r="T9" s="17" t="s">
        <v>1244</v>
      </c>
      <c r="U9" s="16" t="s">
        <v>1170</v>
      </c>
      <c r="V9" s="16" t="s">
        <v>1236</v>
      </c>
      <c r="W9" s="9">
        <v>1</v>
      </c>
      <c r="X9" s="9">
        <v>1</v>
      </c>
      <c r="Y9" s="9">
        <v>0</v>
      </c>
      <c r="Z9" s="9">
        <v>0</v>
      </c>
      <c r="AA9" s="9">
        <v>0</v>
      </c>
      <c r="AB9" s="9">
        <v>0</v>
      </c>
      <c r="AC9" s="9">
        <v>0</v>
      </c>
      <c r="AD9" s="9">
        <v>0</v>
      </c>
      <c r="AE9" s="10" t="s">
        <v>1245</v>
      </c>
      <c r="AF9" s="13"/>
    </row>
    <row r="10" spans="1:32" ht="14.4">
      <c r="A10" s="9">
        <v>247</v>
      </c>
      <c r="B10" s="10" t="s">
        <v>1246</v>
      </c>
      <c r="C10" s="10" t="s">
        <v>1247</v>
      </c>
      <c r="D10" s="10" t="s">
        <v>1248</v>
      </c>
      <c r="E10" s="11">
        <v>37987</v>
      </c>
      <c r="F10" s="12" t="s">
        <v>30</v>
      </c>
      <c r="G10" s="12" t="s">
        <v>1249</v>
      </c>
      <c r="H10" s="10" t="s">
        <v>1211</v>
      </c>
      <c r="I10" s="13"/>
      <c r="J10" s="9"/>
      <c r="K10" s="9"/>
      <c r="L10" s="16" t="s">
        <v>16</v>
      </c>
      <c r="M10" s="10" t="s">
        <v>39</v>
      </c>
      <c r="N10" s="9"/>
      <c r="O10" s="12" t="s">
        <v>4</v>
      </c>
      <c r="P10" s="12" t="s">
        <v>1177</v>
      </c>
      <c r="Q10" s="12" t="s">
        <v>1178</v>
      </c>
      <c r="R10" s="12" t="s">
        <v>1250</v>
      </c>
      <c r="S10" s="12" t="s">
        <v>426</v>
      </c>
      <c r="T10" s="17" t="s">
        <v>1251</v>
      </c>
      <c r="U10" s="16" t="s">
        <v>1252</v>
      </c>
      <c r="V10" s="16" t="s">
        <v>1205</v>
      </c>
      <c r="W10" s="9">
        <v>1</v>
      </c>
      <c r="X10" s="9">
        <v>0</v>
      </c>
      <c r="Y10" s="9">
        <v>0</v>
      </c>
      <c r="Z10" s="9">
        <v>0</v>
      </c>
      <c r="AA10" s="9">
        <v>0</v>
      </c>
      <c r="AB10" s="9">
        <v>0</v>
      </c>
      <c r="AC10" s="9">
        <v>0</v>
      </c>
      <c r="AD10" s="9">
        <v>1</v>
      </c>
      <c r="AE10" s="13" t="s">
        <v>1253</v>
      </c>
      <c r="AF10" s="13"/>
    </row>
    <row r="11" spans="1:32" ht="14.4">
      <c r="A11" s="9">
        <v>271</v>
      </c>
      <c r="B11" s="10" t="s">
        <v>1254</v>
      </c>
      <c r="C11" s="10" t="s">
        <v>1255</v>
      </c>
      <c r="D11" s="10" t="s">
        <v>189</v>
      </c>
      <c r="E11" s="11">
        <v>40544</v>
      </c>
      <c r="F11" s="12" t="s">
        <v>50</v>
      </c>
      <c r="G11" s="12" t="s">
        <v>1256</v>
      </c>
      <c r="H11" s="10" t="s">
        <v>1257</v>
      </c>
      <c r="I11" s="13"/>
      <c r="J11" s="9">
        <v>3000</v>
      </c>
      <c r="K11" s="9">
        <v>9400</v>
      </c>
      <c r="L11" s="16" t="s">
        <v>16</v>
      </c>
      <c r="M11" s="10" t="s">
        <v>21</v>
      </c>
      <c r="N11" s="9">
        <v>14600</v>
      </c>
      <c r="O11" s="12" t="s">
        <v>4</v>
      </c>
      <c r="P11" s="12" t="s">
        <v>1258</v>
      </c>
      <c r="Q11" s="12" t="s">
        <v>1259</v>
      </c>
      <c r="R11" s="12" t="s">
        <v>1260</v>
      </c>
      <c r="S11" s="12" t="s">
        <v>1261</v>
      </c>
      <c r="T11" s="17" t="s">
        <v>1262</v>
      </c>
      <c r="U11" s="16" t="s">
        <v>1252</v>
      </c>
      <c r="V11" s="16"/>
      <c r="W11" s="9">
        <v>1</v>
      </c>
      <c r="X11" s="9">
        <v>1</v>
      </c>
      <c r="Y11" s="9">
        <v>0</v>
      </c>
      <c r="Z11" s="9">
        <v>0</v>
      </c>
      <c r="AA11" s="9">
        <v>0</v>
      </c>
      <c r="AB11" s="9">
        <v>0</v>
      </c>
      <c r="AC11" s="9">
        <v>0</v>
      </c>
      <c r="AD11" s="9">
        <v>0</v>
      </c>
      <c r="AE11" s="10" t="s">
        <v>1263</v>
      </c>
      <c r="AF11" s="13"/>
    </row>
    <row r="12" spans="1:32" ht="14.4">
      <c r="A12" s="9">
        <v>276</v>
      </c>
      <c r="B12" s="10" t="s">
        <v>1264</v>
      </c>
      <c r="C12" s="10" t="s">
        <v>1265</v>
      </c>
      <c r="D12" s="10" t="s">
        <v>189</v>
      </c>
      <c r="E12" s="11">
        <v>37377</v>
      </c>
      <c r="F12" s="12" t="s">
        <v>66</v>
      </c>
      <c r="G12" s="12" t="s">
        <v>1266</v>
      </c>
      <c r="H12" s="10" t="s">
        <v>1211</v>
      </c>
      <c r="I12" s="13"/>
      <c r="J12" s="9"/>
      <c r="K12" s="9"/>
      <c r="L12" s="14" t="s">
        <v>16</v>
      </c>
      <c r="M12" s="13" t="s">
        <v>39</v>
      </c>
      <c r="N12" s="9"/>
      <c r="O12" s="12" t="s">
        <v>291</v>
      </c>
      <c r="P12" s="12" t="s">
        <v>1165</v>
      </c>
      <c r="Q12" s="12" t="s">
        <v>1232</v>
      </c>
      <c r="R12" s="12" t="s">
        <v>1267</v>
      </c>
      <c r="S12" s="12" t="s">
        <v>1268</v>
      </c>
      <c r="T12" s="12" t="s">
        <v>1269</v>
      </c>
      <c r="U12" s="16" t="s">
        <v>1170</v>
      </c>
      <c r="V12" s="16" t="s">
        <v>1205</v>
      </c>
      <c r="W12" s="9">
        <v>1</v>
      </c>
      <c r="X12" s="9">
        <v>0</v>
      </c>
      <c r="Y12" s="9">
        <v>0</v>
      </c>
      <c r="Z12" s="9">
        <v>0</v>
      </c>
      <c r="AA12" s="9">
        <v>0</v>
      </c>
      <c r="AB12" s="9">
        <v>0</v>
      </c>
      <c r="AC12" s="9">
        <v>0</v>
      </c>
      <c r="AD12" s="9">
        <v>1</v>
      </c>
      <c r="AE12" s="10" t="s">
        <v>1270</v>
      </c>
      <c r="AF12" s="13" t="s">
        <v>1271</v>
      </c>
    </row>
    <row r="13" spans="1:32" ht="20.399999999999999" customHeight="1">
      <c r="A13" s="9">
        <v>362</v>
      </c>
      <c r="B13" s="10" t="s">
        <v>1272</v>
      </c>
      <c r="C13" s="10" t="s">
        <v>1273</v>
      </c>
      <c r="D13" s="10" t="s">
        <v>189</v>
      </c>
      <c r="E13" s="11">
        <v>36982</v>
      </c>
      <c r="F13" s="12" t="s">
        <v>50</v>
      </c>
      <c r="G13" s="12" t="s">
        <v>1274</v>
      </c>
      <c r="H13" s="10" t="s">
        <v>1211</v>
      </c>
      <c r="I13" s="13"/>
      <c r="J13" s="9"/>
      <c r="K13" s="9">
        <v>8000</v>
      </c>
      <c r="L13" s="16" t="s">
        <v>1275</v>
      </c>
      <c r="M13" s="10" t="s">
        <v>39</v>
      </c>
      <c r="N13" s="9">
        <v>54228.571428571428</v>
      </c>
      <c r="O13" s="12" t="s">
        <v>4</v>
      </c>
      <c r="P13" s="12" t="s">
        <v>1258</v>
      </c>
      <c r="Q13" s="18" t="s">
        <v>1276</v>
      </c>
      <c r="R13" s="12" t="s">
        <v>1277</v>
      </c>
      <c r="S13" s="18" t="s">
        <v>1278</v>
      </c>
      <c r="T13" s="17" t="s">
        <v>1279</v>
      </c>
      <c r="U13" s="16" t="s">
        <v>1280</v>
      </c>
      <c r="V13" s="16" t="s">
        <v>1205</v>
      </c>
      <c r="W13" s="9">
        <v>1</v>
      </c>
      <c r="X13" s="9">
        <v>0</v>
      </c>
      <c r="Y13" s="9">
        <v>0</v>
      </c>
      <c r="Z13" s="9">
        <v>0</v>
      </c>
      <c r="AA13" s="9">
        <v>0</v>
      </c>
      <c r="AB13" s="9">
        <v>0</v>
      </c>
      <c r="AC13" s="9">
        <v>0</v>
      </c>
      <c r="AD13" s="9">
        <v>1</v>
      </c>
      <c r="AE13" s="10" t="s">
        <v>1281</v>
      </c>
      <c r="AF13" s="13"/>
    </row>
    <row r="14" spans="1:32" ht="24" customHeight="1">
      <c r="A14" s="9">
        <v>373</v>
      </c>
      <c r="B14" s="10" t="s">
        <v>1282</v>
      </c>
      <c r="C14" s="10" t="s">
        <v>1283</v>
      </c>
      <c r="D14" s="10" t="s">
        <v>1248</v>
      </c>
      <c r="E14" s="11">
        <v>37895</v>
      </c>
      <c r="F14" s="12" t="s">
        <v>30</v>
      </c>
      <c r="G14" s="18" t="s">
        <v>1284</v>
      </c>
      <c r="H14" s="10" t="s">
        <v>1211</v>
      </c>
      <c r="I14" s="13"/>
      <c r="J14" s="9"/>
      <c r="K14" s="9"/>
      <c r="L14" s="16" t="s">
        <v>16</v>
      </c>
      <c r="M14" s="10" t="s">
        <v>39</v>
      </c>
      <c r="N14" s="9"/>
      <c r="O14" s="12" t="s">
        <v>4</v>
      </c>
      <c r="P14" s="12" t="s">
        <v>1177</v>
      </c>
      <c r="Q14" s="12" t="s">
        <v>426</v>
      </c>
      <c r="R14" s="12" t="s">
        <v>426</v>
      </c>
      <c r="S14" s="12" t="s">
        <v>426</v>
      </c>
      <c r="T14" s="17" t="s">
        <v>1251</v>
      </c>
      <c r="U14" s="16" t="s">
        <v>1252</v>
      </c>
      <c r="V14" s="16" t="s">
        <v>1205</v>
      </c>
      <c r="W14" s="9">
        <v>1</v>
      </c>
      <c r="X14" s="9">
        <v>0</v>
      </c>
      <c r="Y14" s="9">
        <v>0</v>
      </c>
      <c r="Z14" s="9">
        <v>0</v>
      </c>
      <c r="AA14" s="9">
        <v>0</v>
      </c>
      <c r="AB14" s="9">
        <v>0</v>
      </c>
      <c r="AC14" s="9">
        <v>0</v>
      </c>
      <c r="AD14" s="9">
        <v>1</v>
      </c>
      <c r="AE14" s="13" t="s">
        <v>1285</v>
      </c>
      <c r="AF14" s="13"/>
    </row>
    <row r="15" spans="1:32" ht="14.4">
      <c r="A15" s="9">
        <v>378</v>
      </c>
      <c r="B15" s="10" t="s">
        <v>1286</v>
      </c>
      <c r="C15" s="10" t="s">
        <v>1287</v>
      </c>
      <c r="D15" s="10" t="s">
        <v>189</v>
      </c>
      <c r="E15" s="11">
        <v>38777</v>
      </c>
      <c r="F15" s="12" t="s">
        <v>282</v>
      </c>
      <c r="G15" s="12" t="s">
        <v>1288</v>
      </c>
      <c r="H15" s="10" t="s">
        <v>1163</v>
      </c>
      <c r="I15" s="13"/>
      <c r="J15" s="9">
        <v>140</v>
      </c>
      <c r="K15" s="9">
        <v>40000</v>
      </c>
      <c r="L15" s="16" t="s">
        <v>1275</v>
      </c>
      <c r="M15" s="10" t="s">
        <v>1289</v>
      </c>
      <c r="N15" s="9">
        <v>839.5</v>
      </c>
      <c r="O15" s="12" t="s">
        <v>63</v>
      </c>
      <c r="P15" s="12" t="s">
        <v>1258</v>
      </c>
      <c r="Q15" s="12" t="s">
        <v>1178</v>
      </c>
      <c r="R15" s="12" t="s">
        <v>1290</v>
      </c>
      <c r="S15" s="12" t="s">
        <v>1291</v>
      </c>
      <c r="T15" s="12" t="s">
        <v>1292</v>
      </c>
      <c r="U15" s="16" t="s">
        <v>1293</v>
      </c>
      <c r="V15" s="16" t="s">
        <v>1205</v>
      </c>
      <c r="W15" s="9">
        <v>1</v>
      </c>
      <c r="X15" s="9">
        <v>0</v>
      </c>
      <c r="Y15" s="9">
        <v>0</v>
      </c>
      <c r="Z15" s="9">
        <v>0</v>
      </c>
      <c r="AA15" s="9">
        <v>0</v>
      </c>
      <c r="AB15" s="9">
        <v>0</v>
      </c>
      <c r="AC15" s="9">
        <v>0</v>
      </c>
      <c r="AD15" s="9">
        <v>1</v>
      </c>
      <c r="AE15" s="10" t="s">
        <v>1294</v>
      </c>
      <c r="AF15" s="13" t="s">
        <v>1295</v>
      </c>
    </row>
    <row r="16" spans="1:32" ht="14.4">
      <c r="A16" s="9">
        <v>379</v>
      </c>
      <c r="B16" s="10" t="s">
        <v>1296</v>
      </c>
      <c r="C16" s="10" t="s">
        <v>1297</v>
      </c>
      <c r="D16" s="10" t="s">
        <v>189</v>
      </c>
      <c r="E16" s="11">
        <v>37347</v>
      </c>
      <c r="F16" s="12" t="s">
        <v>325</v>
      </c>
      <c r="G16" s="12" t="s">
        <v>1298</v>
      </c>
      <c r="H16" s="10" t="s">
        <v>1163</v>
      </c>
      <c r="I16" s="13"/>
      <c r="J16" s="9"/>
      <c r="K16" s="9"/>
      <c r="L16" s="16" t="s">
        <v>1299</v>
      </c>
      <c r="M16" s="10" t="s">
        <v>39</v>
      </c>
      <c r="N16" s="9">
        <v>35457.142857142855</v>
      </c>
      <c r="O16" s="12" t="s">
        <v>4</v>
      </c>
      <c r="P16" s="12" t="s">
        <v>1300</v>
      </c>
      <c r="Q16" s="12" t="s">
        <v>1301</v>
      </c>
      <c r="R16" s="12" t="s">
        <v>1302</v>
      </c>
      <c r="S16" s="12" t="s">
        <v>1303</v>
      </c>
      <c r="T16" s="12" t="s">
        <v>1304</v>
      </c>
      <c r="U16" s="16" t="s">
        <v>1305</v>
      </c>
      <c r="V16" s="16" t="s">
        <v>1205</v>
      </c>
      <c r="W16" s="9">
        <v>1</v>
      </c>
      <c r="X16" s="9">
        <v>0</v>
      </c>
      <c r="Y16" s="9">
        <v>0</v>
      </c>
      <c r="Z16" s="9">
        <v>0</v>
      </c>
      <c r="AA16" s="9">
        <v>0</v>
      </c>
      <c r="AB16" s="9">
        <v>0</v>
      </c>
      <c r="AC16" s="9">
        <v>0</v>
      </c>
      <c r="AD16" s="9">
        <v>1</v>
      </c>
      <c r="AE16" s="13" t="s">
        <v>1306</v>
      </c>
      <c r="AF16" s="13"/>
    </row>
    <row r="17" spans="1:32" ht="27" customHeight="1">
      <c r="A17" s="9">
        <v>380</v>
      </c>
      <c r="B17" s="13" t="s">
        <v>1307</v>
      </c>
      <c r="C17" s="13" t="s">
        <v>1308</v>
      </c>
      <c r="D17" s="10" t="s">
        <v>189</v>
      </c>
      <c r="E17" s="21">
        <v>38749</v>
      </c>
      <c r="F17" s="9" t="s">
        <v>197</v>
      </c>
      <c r="G17" s="9" t="s">
        <v>1309</v>
      </c>
      <c r="H17" s="13" t="s">
        <v>1163</v>
      </c>
      <c r="I17" s="13"/>
      <c r="J17" s="9"/>
      <c r="K17" s="9"/>
      <c r="L17" s="16" t="s">
        <v>16</v>
      </c>
      <c r="M17" s="10"/>
      <c r="N17" s="9"/>
      <c r="O17" s="9" t="s">
        <v>4</v>
      </c>
      <c r="P17" s="9" t="s">
        <v>1177</v>
      </c>
      <c r="Q17" s="22" t="s">
        <v>1310</v>
      </c>
      <c r="R17" s="9" t="s">
        <v>1311</v>
      </c>
      <c r="S17" s="22" t="s">
        <v>1312</v>
      </c>
      <c r="T17" s="17" t="s">
        <v>1313</v>
      </c>
      <c r="U17" s="16" t="s">
        <v>1252</v>
      </c>
      <c r="V17" s="16"/>
      <c r="W17" s="9">
        <v>1</v>
      </c>
      <c r="X17" s="9">
        <v>1</v>
      </c>
      <c r="Y17" s="9">
        <v>0</v>
      </c>
      <c r="Z17" s="9">
        <v>0</v>
      </c>
      <c r="AA17" s="9">
        <v>0</v>
      </c>
      <c r="AB17" s="9">
        <v>0</v>
      </c>
      <c r="AC17" s="9">
        <v>0</v>
      </c>
      <c r="AD17" s="9">
        <v>0</v>
      </c>
      <c r="AE17" s="13" t="s">
        <v>1314</v>
      </c>
      <c r="AF17" s="13"/>
    </row>
    <row r="18" spans="1:32" ht="27" customHeight="1">
      <c r="A18" s="9">
        <v>388</v>
      </c>
      <c r="B18" s="10" t="s">
        <v>1315</v>
      </c>
      <c r="C18" s="10" t="s">
        <v>1316</v>
      </c>
      <c r="D18" s="10" t="s">
        <v>189</v>
      </c>
      <c r="E18" s="11">
        <v>38919</v>
      </c>
      <c r="F18" s="12" t="s">
        <v>197</v>
      </c>
      <c r="G18" s="12" t="s">
        <v>1175</v>
      </c>
      <c r="H18" s="10" t="s">
        <v>1176</v>
      </c>
      <c r="I18" s="13"/>
      <c r="J18" s="9"/>
      <c r="K18" s="9"/>
      <c r="L18" s="16" t="s">
        <v>1299</v>
      </c>
      <c r="M18" s="13"/>
      <c r="N18" s="9"/>
      <c r="O18" s="12" t="s">
        <v>291</v>
      </c>
      <c r="P18" s="12" t="s">
        <v>1258</v>
      </c>
      <c r="Q18" s="12" t="s">
        <v>1317</v>
      </c>
      <c r="R18" s="12" t="s">
        <v>1318</v>
      </c>
      <c r="S18" s="18" t="s">
        <v>1319</v>
      </c>
      <c r="T18" s="12" t="s">
        <v>1320</v>
      </c>
      <c r="U18" s="16" t="s">
        <v>1321</v>
      </c>
      <c r="V18" s="16" t="s">
        <v>1205</v>
      </c>
      <c r="W18" s="9">
        <v>1</v>
      </c>
      <c r="X18" s="9">
        <v>0</v>
      </c>
      <c r="Y18" s="9">
        <v>0</v>
      </c>
      <c r="Z18" s="9">
        <v>0</v>
      </c>
      <c r="AA18" s="9">
        <v>0</v>
      </c>
      <c r="AB18" s="9">
        <v>0</v>
      </c>
      <c r="AC18" s="9">
        <v>0</v>
      </c>
      <c r="AD18" s="9">
        <v>1</v>
      </c>
      <c r="AE18" s="10" t="s">
        <v>1322</v>
      </c>
      <c r="AF18" s="13" t="s">
        <v>1323</v>
      </c>
    </row>
    <row r="19" spans="1:32" ht="25.8" customHeight="1">
      <c r="A19" s="9">
        <v>391</v>
      </c>
      <c r="B19" s="13" t="s">
        <v>1324</v>
      </c>
      <c r="C19" s="10" t="s">
        <v>1325</v>
      </c>
      <c r="D19" s="10" t="s">
        <v>189</v>
      </c>
      <c r="E19" s="11">
        <v>39630</v>
      </c>
      <c r="F19" s="12" t="s">
        <v>197</v>
      </c>
      <c r="G19" s="12" t="s">
        <v>387</v>
      </c>
      <c r="H19" s="10" t="s">
        <v>1211</v>
      </c>
      <c r="I19" s="13"/>
      <c r="J19" s="9"/>
      <c r="K19" s="9"/>
      <c r="L19" s="16" t="s">
        <v>1326</v>
      </c>
      <c r="M19" s="10" t="s">
        <v>39</v>
      </c>
      <c r="N19" s="9"/>
      <c r="O19" s="12" t="s">
        <v>4</v>
      </c>
      <c r="P19" s="12" t="s">
        <v>1177</v>
      </c>
      <c r="Q19" s="18" t="s">
        <v>1190</v>
      </c>
      <c r="R19" s="12" t="s">
        <v>1327</v>
      </c>
      <c r="S19" s="18" t="s">
        <v>1328</v>
      </c>
      <c r="T19" s="17" t="s">
        <v>1329</v>
      </c>
      <c r="U19" s="16" t="s">
        <v>1330</v>
      </c>
      <c r="V19" s="16"/>
      <c r="W19" s="9">
        <v>1</v>
      </c>
      <c r="X19" s="9">
        <v>1</v>
      </c>
      <c r="Y19" s="9">
        <v>0</v>
      </c>
      <c r="Z19" s="9">
        <v>0</v>
      </c>
      <c r="AA19" s="9">
        <v>0</v>
      </c>
      <c r="AB19" s="9">
        <v>0</v>
      </c>
      <c r="AC19" s="9">
        <v>0</v>
      </c>
      <c r="AD19" s="9">
        <v>0</v>
      </c>
      <c r="AE19" s="10" t="s">
        <v>1331</v>
      </c>
      <c r="AF19" s="13"/>
    </row>
    <row r="20" spans="1:32" ht="14.4">
      <c r="A20" s="9">
        <v>392</v>
      </c>
      <c r="B20" s="10" t="s">
        <v>1332</v>
      </c>
      <c r="C20" s="10" t="s">
        <v>1333</v>
      </c>
      <c r="D20" s="10" t="s">
        <v>189</v>
      </c>
      <c r="E20" s="11">
        <v>36586</v>
      </c>
      <c r="F20" s="12" t="s">
        <v>66</v>
      </c>
      <c r="G20" s="12" t="s">
        <v>5</v>
      </c>
      <c r="H20" s="10" t="s">
        <v>1176</v>
      </c>
      <c r="I20" s="13"/>
      <c r="J20" s="9"/>
      <c r="K20" s="9"/>
      <c r="L20" s="16" t="s">
        <v>1334</v>
      </c>
      <c r="M20" s="13"/>
      <c r="N20" s="9"/>
      <c r="O20" s="12" t="s">
        <v>63</v>
      </c>
      <c r="P20" s="12" t="s">
        <v>1258</v>
      </c>
      <c r="Q20" s="12" t="s">
        <v>1335</v>
      </c>
      <c r="R20" s="23" t="s">
        <v>1336</v>
      </c>
      <c r="S20" s="18" t="s">
        <v>1337</v>
      </c>
      <c r="T20" s="12" t="s">
        <v>1338</v>
      </c>
      <c r="U20" s="16" t="s">
        <v>1204</v>
      </c>
      <c r="V20" s="16" t="s">
        <v>1339</v>
      </c>
      <c r="W20" s="9">
        <v>1</v>
      </c>
      <c r="X20" s="9">
        <v>0</v>
      </c>
      <c r="Y20" s="9">
        <v>0</v>
      </c>
      <c r="Z20" s="9">
        <v>0</v>
      </c>
      <c r="AA20" s="9">
        <v>1</v>
      </c>
      <c r="AB20" s="9">
        <v>0</v>
      </c>
      <c r="AC20" s="9">
        <v>0</v>
      </c>
      <c r="AD20" s="9">
        <v>0</v>
      </c>
      <c r="AE20" s="10" t="s">
        <v>1340</v>
      </c>
      <c r="AF20" s="13" t="s">
        <v>1341</v>
      </c>
    </row>
    <row r="21" spans="1:32" ht="19.2" customHeight="1">
      <c r="A21" s="9">
        <v>407</v>
      </c>
      <c r="B21" s="10" t="s">
        <v>1342</v>
      </c>
      <c r="C21" s="10" t="s">
        <v>1343</v>
      </c>
      <c r="D21" s="10" t="s">
        <v>189</v>
      </c>
      <c r="E21" s="11">
        <v>38292</v>
      </c>
      <c r="F21" s="12" t="s">
        <v>25</v>
      </c>
      <c r="G21" s="12" t="s">
        <v>1344</v>
      </c>
      <c r="H21" s="10" t="s">
        <v>1176</v>
      </c>
      <c r="I21" s="13"/>
      <c r="J21" s="9"/>
      <c r="K21" s="9"/>
      <c r="L21" s="16" t="s">
        <v>1345</v>
      </c>
      <c r="M21" s="13"/>
      <c r="N21" s="9"/>
      <c r="O21" s="12" t="s">
        <v>4</v>
      </c>
      <c r="P21" s="12" t="s">
        <v>1258</v>
      </c>
      <c r="Q21" s="12" t="s">
        <v>1259</v>
      </c>
      <c r="R21" s="12" t="s">
        <v>1346</v>
      </c>
      <c r="S21" s="18" t="s">
        <v>1347</v>
      </c>
      <c r="T21" s="17" t="s">
        <v>1348</v>
      </c>
      <c r="U21" s="16" t="s">
        <v>1349</v>
      </c>
      <c r="V21" s="16" t="s">
        <v>1205</v>
      </c>
      <c r="W21" s="9">
        <v>1</v>
      </c>
      <c r="X21" s="9">
        <v>0</v>
      </c>
      <c r="Y21" s="9">
        <v>0</v>
      </c>
      <c r="Z21" s="9">
        <v>0</v>
      </c>
      <c r="AA21" s="9">
        <v>0</v>
      </c>
      <c r="AB21" s="9">
        <v>0</v>
      </c>
      <c r="AC21" s="9">
        <v>0</v>
      </c>
      <c r="AD21" s="9">
        <v>1</v>
      </c>
      <c r="AE21" s="13" t="s">
        <v>1350</v>
      </c>
      <c r="AF21" s="13"/>
    </row>
    <row r="22" spans="1:32" ht="14.4">
      <c r="A22" s="9">
        <v>415</v>
      </c>
      <c r="B22" s="10" t="s">
        <v>1351</v>
      </c>
      <c r="C22" s="10" t="s">
        <v>1352</v>
      </c>
      <c r="D22" s="10" t="s">
        <v>189</v>
      </c>
      <c r="E22" s="11">
        <v>36586</v>
      </c>
      <c r="F22" s="12" t="s">
        <v>66</v>
      </c>
      <c r="G22" s="12" t="s">
        <v>1353</v>
      </c>
      <c r="H22" s="10" t="s">
        <v>1176</v>
      </c>
      <c r="I22" s="13"/>
      <c r="J22" s="9"/>
      <c r="K22" s="9"/>
      <c r="L22" s="16" t="s">
        <v>1299</v>
      </c>
      <c r="M22" s="13"/>
      <c r="N22" s="9"/>
      <c r="O22" s="12" t="s">
        <v>291</v>
      </c>
      <c r="P22" s="12" t="s">
        <v>1354</v>
      </c>
      <c r="Q22" s="12" t="s">
        <v>1355</v>
      </c>
      <c r="R22" s="12" t="s">
        <v>1355</v>
      </c>
      <c r="S22" s="12" t="s">
        <v>1356</v>
      </c>
      <c r="T22" s="12" t="s">
        <v>1357</v>
      </c>
      <c r="U22" s="16" t="s">
        <v>1358</v>
      </c>
      <c r="V22" s="16" t="s">
        <v>369</v>
      </c>
      <c r="W22" s="9">
        <v>1</v>
      </c>
      <c r="X22" s="9">
        <v>1</v>
      </c>
      <c r="Y22" s="9">
        <v>0</v>
      </c>
      <c r="Z22" s="9">
        <v>0</v>
      </c>
      <c r="AA22" s="9">
        <v>0</v>
      </c>
      <c r="AB22" s="9">
        <v>0</v>
      </c>
      <c r="AC22" s="9">
        <v>0</v>
      </c>
      <c r="AD22" s="9">
        <v>0</v>
      </c>
      <c r="AE22" s="10" t="s">
        <v>1359</v>
      </c>
      <c r="AF22" s="13"/>
    </row>
    <row r="23" spans="1:32" ht="20.399999999999999" customHeight="1">
      <c r="A23" s="9">
        <v>453</v>
      </c>
      <c r="B23" s="10" t="s">
        <v>1360</v>
      </c>
      <c r="C23" s="10" t="s">
        <v>1361</v>
      </c>
      <c r="D23" s="10" t="s">
        <v>189</v>
      </c>
      <c r="E23" s="11">
        <v>36892</v>
      </c>
      <c r="F23" s="12" t="s">
        <v>19</v>
      </c>
      <c r="G23" s="12" t="s">
        <v>5</v>
      </c>
      <c r="H23" s="10" t="s">
        <v>1222</v>
      </c>
      <c r="I23" s="13"/>
      <c r="J23" s="9"/>
      <c r="K23" s="9"/>
      <c r="L23" s="16" t="s">
        <v>1299</v>
      </c>
      <c r="M23" s="13" t="s">
        <v>39</v>
      </c>
      <c r="N23" s="9"/>
      <c r="O23" s="12" t="s">
        <v>291</v>
      </c>
      <c r="P23" s="12" t="s">
        <v>1189</v>
      </c>
      <c r="Q23" s="18" t="s">
        <v>1190</v>
      </c>
      <c r="R23" s="12" t="s">
        <v>1362</v>
      </c>
      <c r="S23" s="12" t="s">
        <v>1363</v>
      </c>
      <c r="T23" s="12" t="s">
        <v>1364</v>
      </c>
      <c r="U23" s="16" t="s">
        <v>1365</v>
      </c>
      <c r="V23" s="16"/>
      <c r="W23" s="9">
        <v>1</v>
      </c>
      <c r="X23" s="9">
        <v>1</v>
      </c>
      <c r="Y23" s="9">
        <v>0</v>
      </c>
      <c r="Z23" s="9">
        <v>0</v>
      </c>
      <c r="AA23" s="9">
        <v>0</v>
      </c>
      <c r="AB23" s="9">
        <v>0</v>
      </c>
      <c r="AC23" s="9">
        <v>0</v>
      </c>
      <c r="AD23" s="9">
        <v>0</v>
      </c>
      <c r="AE23" s="10" t="s">
        <v>1366</v>
      </c>
      <c r="AF23" s="13"/>
    </row>
    <row r="24" spans="1:32" ht="25.8" customHeight="1">
      <c r="A24" s="9">
        <v>465</v>
      </c>
      <c r="B24" s="10" t="s">
        <v>1367</v>
      </c>
      <c r="C24" s="10" t="s">
        <v>1368</v>
      </c>
      <c r="D24" s="10" t="s">
        <v>853</v>
      </c>
      <c r="E24" s="11">
        <v>37865</v>
      </c>
      <c r="F24" s="12" t="s">
        <v>57</v>
      </c>
      <c r="G24" s="12" t="s">
        <v>457</v>
      </c>
      <c r="H24" s="10" t="s">
        <v>1176</v>
      </c>
      <c r="I24" s="13"/>
      <c r="J24" s="9"/>
      <c r="K24" s="9"/>
      <c r="L24" s="14" t="s">
        <v>16</v>
      </c>
      <c r="M24" s="13"/>
      <c r="N24" s="9"/>
      <c r="O24" s="12" t="s">
        <v>4</v>
      </c>
      <c r="P24" s="12" t="s">
        <v>1177</v>
      </c>
      <c r="Q24" s="12" t="s">
        <v>1369</v>
      </c>
      <c r="R24" s="12" t="s">
        <v>1370</v>
      </c>
      <c r="S24" s="18" t="s">
        <v>1371</v>
      </c>
      <c r="T24" s="17" t="s">
        <v>1372</v>
      </c>
      <c r="U24" s="16" t="s">
        <v>1194</v>
      </c>
      <c r="V24" s="16" t="s">
        <v>1205</v>
      </c>
      <c r="W24" s="9">
        <v>1</v>
      </c>
      <c r="X24" s="9">
        <v>0</v>
      </c>
      <c r="Y24" s="9">
        <v>0</v>
      </c>
      <c r="Z24" s="9">
        <v>0</v>
      </c>
      <c r="AA24" s="9">
        <v>0</v>
      </c>
      <c r="AB24" s="9">
        <v>0</v>
      </c>
      <c r="AC24" s="9">
        <v>0</v>
      </c>
      <c r="AD24" s="9">
        <v>1</v>
      </c>
      <c r="AE24" s="13" t="s">
        <v>1373</v>
      </c>
      <c r="AF24" s="13"/>
    </row>
    <row r="25" spans="1:32" ht="20.399999999999999" customHeight="1">
      <c r="A25" s="9">
        <v>471</v>
      </c>
      <c r="B25" s="10" t="s">
        <v>1374</v>
      </c>
      <c r="C25" s="10" t="s">
        <v>1375</v>
      </c>
      <c r="D25" s="10" t="s">
        <v>189</v>
      </c>
      <c r="E25" s="11">
        <v>37408</v>
      </c>
      <c r="F25" s="12" t="s">
        <v>1376</v>
      </c>
      <c r="G25" s="12" t="s">
        <v>1377</v>
      </c>
      <c r="H25" s="10" t="s">
        <v>1211</v>
      </c>
      <c r="I25" s="13">
        <v>300</v>
      </c>
      <c r="J25" s="9">
        <v>410</v>
      </c>
      <c r="K25" s="9">
        <v>9375</v>
      </c>
      <c r="L25" s="16" t="s">
        <v>1299</v>
      </c>
      <c r="M25" s="13"/>
      <c r="N25" s="9">
        <v>25028.571428571428</v>
      </c>
      <c r="O25" s="12" t="s">
        <v>4</v>
      </c>
      <c r="P25" s="12" t="s">
        <v>1177</v>
      </c>
      <c r="Q25" s="12" t="s">
        <v>1259</v>
      </c>
      <c r="R25" s="12" t="s">
        <v>1378</v>
      </c>
      <c r="S25" s="18" t="s">
        <v>1379</v>
      </c>
      <c r="T25" s="17" t="s">
        <v>1380</v>
      </c>
      <c r="U25" s="16" t="s">
        <v>1280</v>
      </c>
      <c r="V25" s="16" t="s">
        <v>1205</v>
      </c>
      <c r="W25" s="9">
        <v>1</v>
      </c>
      <c r="X25" s="9">
        <v>0</v>
      </c>
      <c r="Y25" s="9">
        <v>0</v>
      </c>
      <c r="Z25" s="9">
        <v>0</v>
      </c>
      <c r="AA25" s="9">
        <v>0</v>
      </c>
      <c r="AB25" s="9">
        <v>0</v>
      </c>
      <c r="AC25" s="9">
        <v>0</v>
      </c>
      <c r="AD25" s="9">
        <v>1</v>
      </c>
      <c r="AE25" s="13" t="s">
        <v>1381</v>
      </c>
      <c r="AF25" s="13" t="s">
        <v>1382</v>
      </c>
    </row>
    <row r="26" spans="1:32" ht="13.8" customHeight="1">
      <c r="A26" s="9">
        <v>472</v>
      </c>
      <c r="B26" s="10" t="s">
        <v>1383</v>
      </c>
      <c r="C26" s="10" t="s">
        <v>1375</v>
      </c>
      <c r="D26" s="10" t="s">
        <v>189</v>
      </c>
      <c r="E26" s="11">
        <v>38443</v>
      </c>
      <c r="F26" s="12" t="s">
        <v>1376</v>
      </c>
      <c r="G26" s="12" t="s">
        <v>1384</v>
      </c>
      <c r="H26" s="10" t="s">
        <v>1176</v>
      </c>
      <c r="I26" s="13"/>
      <c r="J26" s="9">
        <v>410</v>
      </c>
      <c r="K26" s="9">
        <v>9375</v>
      </c>
      <c r="L26" s="16" t="s">
        <v>1299</v>
      </c>
      <c r="M26" s="13"/>
      <c r="N26" s="9"/>
      <c r="O26" s="12" t="s">
        <v>4</v>
      </c>
      <c r="P26" s="12" t="s">
        <v>1177</v>
      </c>
      <c r="Q26" s="12" t="s">
        <v>1259</v>
      </c>
      <c r="R26" s="12" t="s">
        <v>1385</v>
      </c>
      <c r="S26" s="18" t="s">
        <v>1386</v>
      </c>
      <c r="T26" s="17" t="s">
        <v>1387</v>
      </c>
      <c r="U26" s="16" t="s">
        <v>1280</v>
      </c>
      <c r="V26" s="16" t="s">
        <v>1205</v>
      </c>
      <c r="W26" s="9">
        <v>1</v>
      </c>
      <c r="X26" s="9">
        <v>0</v>
      </c>
      <c r="Y26" s="9">
        <v>0</v>
      </c>
      <c r="Z26" s="9">
        <v>0</v>
      </c>
      <c r="AA26" s="9">
        <v>0</v>
      </c>
      <c r="AB26" s="9">
        <v>0</v>
      </c>
      <c r="AC26" s="9">
        <v>0</v>
      </c>
      <c r="AD26" s="9">
        <v>1</v>
      </c>
      <c r="AE26" s="13" t="s">
        <v>1388</v>
      </c>
      <c r="AF26" s="13"/>
    </row>
    <row r="27" spans="1:32" ht="16.2" customHeight="1">
      <c r="A27" s="9">
        <v>484</v>
      </c>
      <c r="B27" s="10" t="s">
        <v>1389</v>
      </c>
      <c r="C27" s="10" t="s">
        <v>1390</v>
      </c>
      <c r="D27" s="10" t="s">
        <v>1248</v>
      </c>
      <c r="E27" s="11">
        <v>39326</v>
      </c>
      <c r="F27" s="12" t="s">
        <v>30</v>
      </c>
      <c r="G27" s="18" t="s">
        <v>1284</v>
      </c>
      <c r="H27" s="10" t="s">
        <v>1211</v>
      </c>
      <c r="I27" s="13"/>
      <c r="J27" s="9"/>
      <c r="K27" s="9"/>
      <c r="L27" s="16" t="s">
        <v>16</v>
      </c>
      <c r="M27" s="10" t="s">
        <v>39</v>
      </c>
      <c r="N27" s="9">
        <v>0</v>
      </c>
      <c r="O27" s="12" t="s">
        <v>4</v>
      </c>
      <c r="P27" s="12" t="s">
        <v>1177</v>
      </c>
      <c r="Q27" s="12" t="s">
        <v>1355</v>
      </c>
      <c r="R27" s="12" t="s">
        <v>1391</v>
      </c>
      <c r="S27" s="18" t="s">
        <v>1392</v>
      </c>
      <c r="T27" s="17" t="s">
        <v>1251</v>
      </c>
      <c r="U27" s="16" t="s">
        <v>1194</v>
      </c>
      <c r="V27" s="16" t="s">
        <v>1205</v>
      </c>
      <c r="W27" s="9">
        <v>1</v>
      </c>
      <c r="X27" s="9">
        <v>0</v>
      </c>
      <c r="Y27" s="9">
        <v>0</v>
      </c>
      <c r="Z27" s="9">
        <v>0</v>
      </c>
      <c r="AA27" s="9">
        <v>0</v>
      </c>
      <c r="AB27" s="9">
        <v>0</v>
      </c>
      <c r="AC27" s="9">
        <v>0</v>
      </c>
      <c r="AD27" s="9">
        <v>1</v>
      </c>
      <c r="AE27" s="13"/>
      <c r="AF27" s="13"/>
    </row>
    <row r="28" spans="1:32" ht="25.8" customHeight="1">
      <c r="A28" s="9">
        <v>540</v>
      </c>
      <c r="B28" s="10" t="s">
        <v>1393</v>
      </c>
      <c r="C28" s="10" t="s">
        <v>1394</v>
      </c>
      <c r="D28" s="10" t="s">
        <v>189</v>
      </c>
      <c r="E28" s="11">
        <v>42248</v>
      </c>
      <c r="F28" s="12" t="s">
        <v>27</v>
      </c>
      <c r="G28" s="12" t="s">
        <v>387</v>
      </c>
      <c r="H28" s="10" t="s">
        <v>1211</v>
      </c>
      <c r="I28" s="13"/>
      <c r="J28" s="9">
        <v>8000</v>
      </c>
      <c r="K28" s="9">
        <v>12000</v>
      </c>
      <c r="L28" s="16" t="s">
        <v>1395</v>
      </c>
      <c r="M28" s="13"/>
      <c r="N28" s="9">
        <v>0</v>
      </c>
      <c r="O28" s="12" t="s">
        <v>4</v>
      </c>
      <c r="P28" s="12" t="s">
        <v>1396</v>
      </c>
      <c r="Q28" s="12" t="s">
        <v>1397</v>
      </c>
      <c r="R28" s="12" t="s">
        <v>1398</v>
      </c>
      <c r="S28" s="18" t="s">
        <v>1399</v>
      </c>
      <c r="T28" s="17" t="s">
        <v>1400</v>
      </c>
      <c r="U28" s="16" t="s">
        <v>1194</v>
      </c>
      <c r="V28" s="16" t="s">
        <v>1205</v>
      </c>
      <c r="W28" s="9">
        <v>1</v>
      </c>
      <c r="X28" s="9">
        <v>0</v>
      </c>
      <c r="Y28" s="9">
        <v>0</v>
      </c>
      <c r="Z28" s="9">
        <v>0</v>
      </c>
      <c r="AA28" s="9">
        <v>0</v>
      </c>
      <c r="AB28" s="9">
        <v>0</v>
      </c>
      <c r="AC28" s="9">
        <v>0</v>
      </c>
      <c r="AD28" s="9">
        <v>1</v>
      </c>
      <c r="AE28" s="10" t="s">
        <v>1401</v>
      </c>
      <c r="AF28" s="13"/>
    </row>
    <row r="29" spans="1:32" ht="14.4">
      <c r="A29" s="9">
        <v>995</v>
      </c>
      <c r="B29" s="10" t="s">
        <v>1402</v>
      </c>
      <c r="C29" s="10" t="s">
        <v>1403</v>
      </c>
      <c r="D29" s="10" t="s">
        <v>189</v>
      </c>
      <c r="E29" s="11">
        <v>30256</v>
      </c>
      <c r="F29" s="12" t="s">
        <v>66</v>
      </c>
      <c r="G29" s="12" t="s">
        <v>1404</v>
      </c>
      <c r="H29" s="10" t="s">
        <v>1163</v>
      </c>
      <c r="I29" s="13"/>
      <c r="J29" s="9">
        <v>8000</v>
      </c>
      <c r="K29" s="9">
        <v>12000</v>
      </c>
      <c r="L29" s="16" t="s">
        <v>1395</v>
      </c>
      <c r="M29" s="13" t="s">
        <v>39</v>
      </c>
      <c r="N29" s="9">
        <v>0</v>
      </c>
      <c r="O29" s="12" t="s">
        <v>4</v>
      </c>
      <c r="P29" s="12" t="s">
        <v>1354</v>
      </c>
      <c r="Q29" s="12" t="s">
        <v>1355</v>
      </c>
      <c r="R29" s="12" t="s">
        <v>1355</v>
      </c>
      <c r="S29" s="12" t="s">
        <v>1405</v>
      </c>
      <c r="T29" s="17" t="s">
        <v>1406</v>
      </c>
      <c r="U29" s="16" t="s">
        <v>1194</v>
      </c>
      <c r="V29" s="16" t="s">
        <v>1205</v>
      </c>
      <c r="W29" s="9">
        <v>1</v>
      </c>
      <c r="X29" s="9">
        <v>0</v>
      </c>
      <c r="Y29" s="9">
        <v>0</v>
      </c>
      <c r="Z29" s="9">
        <v>0</v>
      </c>
      <c r="AA29" s="9">
        <v>0</v>
      </c>
      <c r="AB29" s="9">
        <v>0</v>
      </c>
      <c r="AC29" s="9">
        <v>0</v>
      </c>
      <c r="AD29" s="9">
        <v>1</v>
      </c>
      <c r="AE29" s="13" t="s">
        <v>1407</v>
      </c>
      <c r="AF29" s="13"/>
    </row>
    <row r="30" spans="1:32" ht="14.4">
      <c r="A30" s="9">
        <v>1014</v>
      </c>
      <c r="B30" s="10" t="s">
        <v>1408</v>
      </c>
      <c r="C30" s="10" t="s">
        <v>1409</v>
      </c>
      <c r="D30" s="10" t="s">
        <v>189</v>
      </c>
      <c r="E30" s="11">
        <v>33849</v>
      </c>
      <c r="F30" s="12" t="s">
        <v>42</v>
      </c>
      <c r="G30" s="12" t="s">
        <v>1410</v>
      </c>
      <c r="H30" s="10" t="s">
        <v>1176</v>
      </c>
      <c r="I30" s="13"/>
      <c r="J30" s="9">
        <v>30</v>
      </c>
      <c r="K30" s="9">
        <v>20000</v>
      </c>
      <c r="L30" s="16" t="s">
        <v>1299</v>
      </c>
      <c r="M30" s="10" t="s">
        <v>1289</v>
      </c>
      <c r="N30" s="9" t="s">
        <v>426</v>
      </c>
      <c r="O30" s="12" t="s">
        <v>63</v>
      </c>
      <c r="P30" s="12" t="s">
        <v>1177</v>
      </c>
      <c r="Q30" s="12" t="s">
        <v>1411</v>
      </c>
      <c r="R30" s="12" t="s">
        <v>1412</v>
      </c>
      <c r="S30" s="12" t="s">
        <v>1413</v>
      </c>
      <c r="T30" s="24" t="s">
        <v>1414</v>
      </c>
      <c r="U30" s="16" t="s">
        <v>1415</v>
      </c>
      <c r="V30" s="16" t="s">
        <v>1195</v>
      </c>
      <c r="W30" s="9">
        <v>1</v>
      </c>
      <c r="X30" s="9">
        <v>1</v>
      </c>
      <c r="Y30" s="9">
        <v>0</v>
      </c>
      <c r="Z30" s="9">
        <v>0</v>
      </c>
      <c r="AA30" s="9">
        <v>1</v>
      </c>
      <c r="AB30" s="9">
        <v>0</v>
      </c>
      <c r="AC30" s="9">
        <v>0</v>
      </c>
      <c r="AD30" s="9">
        <v>0</v>
      </c>
      <c r="AE30" s="10" t="s">
        <v>1416</v>
      </c>
      <c r="AF30" s="13" t="s">
        <v>1417</v>
      </c>
    </row>
    <row r="31" spans="1:32" ht="14.4">
      <c r="A31" s="9">
        <v>2354</v>
      </c>
      <c r="B31" s="10" t="s">
        <v>1418</v>
      </c>
      <c r="C31" s="10" t="s">
        <v>1419</v>
      </c>
      <c r="D31" s="10" t="s">
        <v>189</v>
      </c>
      <c r="E31" s="11">
        <v>41365</v>
      </c>
      <c r="F31" s="12" t="s">
        <v>1420</v>
      </c>
      <c r="G31" s="12" t="s">
        <v>1421</v>
      </c>
      <c r="H31" s="10" t="s">
        <v>1422</v>
      </c>
      <c r="I31" s="13"/>
      <c r="J31" s="9"/>
      <c r="K31" s="9"/>
      <c r="L31" s="16" t="s">
        <v>16</v>
      </c>
      <c r="M31" s="13"/>
      <c r="N31" s="9"/>
      <c r="O31" s="12" t="s">
        <v>4</v>
      </c>
      <c r="P31" s="12" t="s">
        <v>1165</v>
      </c>
      <c r="Q31" s="12" t="s">
        <v>1178</v>
      </c>
      <c r="R31" s="12" t="s">
        <v>1423</v>
      </c>
      <c r="S31" s="12" t="s">
        <v>1424</v>
      </c>
      <c r="T31" s="12" t="s">
        <v>1425</v>
      </c>
      <c r="U31" s="16" t="s">
        <v>1194</v>
      </c>
      <c r="V31" s="16"/>
      <c r="W31" s="9">
        <v>1</v>
      </c>
      <c r="X31" s="9">
        <v>0</v>
      </c>
      <c r="Y31" s="9">
        <v>0</v>
      </c>
      <c r="Z31" s="9">
        <v>0</v>
      </c>
      <c r="AA31" s="9">
        <v>0</v>
      </c>
      <c r="AB31" s="9">
        <v>1</v>
      </c>
      <c r="AC31" s="9">
        <v>0</v>
      </c>
      <c r="AD31" s="9">
        <v>0</v>
      </c>
      <c r="AE31" s="25" t="s">
        <v>1426</v>
      </c>
      <c r="AF31" s="13"/>
    </row>
    <row r="32" spans="1:32" ht="30" customHeight="1">
      <c r="A32" s="9">
        <v>2728</v>
      </c>
      <c r="B32" s="10" t="s">
        <v>1427</v>
      </c>
      <c r="C32" s="10" t="s">
        <v>1394</v>
      </c>
      <c r="D32" s="10" t="s">
        <v>189</v>
      </c>
      <c r="E32" s="11">
        <v>42125</v>
      </c>
      <c r="F32" s="12" t="s">
        <v>27</v>
      </c>
      <c r="G32" s="12" t="s">
        <v>454</v>
      </c>
      <c r="H32" s="10" t="s">
        <v>1257</v>
      </c>
      <c r="I32" s="13">
        <v>9500</v>
      </c>
      <c r="J32" s="9">
        <v>8000</v>
      </c>
      <c r="K32" s="9">
        <v>12000</v>
      </c>
      <c r="L32" s="16" t="s">
        <v>1299</v>
      </c>
      <c r="M32" s="13"/>
      <c r="N32" s="9">
        <v>17311.428571428572</v>
      </c>
      <c r="O32" s="12" t="s">
        <v>4</v>
      </c>
      <c r="P32" s="12" t="s">
        <v>1165</v>
      </c>
      <c r="Q32" s="23" t="s">
        <v>1411</v>
      </c>
      <c r="R32" s="12" t="s">
        <v>1428</v>
      </c>
      <c r="S32" s="18" t="s">
        <v>1429</v>
      </c>
      <c r="T32" s="17" t="s">
        <v>1430</v>
      </c>
      <c r="U32" s="16" t="s">
        <v>1194</v>
      </c>
      <c r="V32" s="16"/>
      <c r="W32" s="9">
        <v>1</v>
      </c>
      <c r="X32" s="9">
        <v>1</v>
      </c>
      <c r="Y32" s="9">
        <v>0</v>
      </c>
      <c r="Z32" s="9">
        <v>0</v>
      </c>
      <c r="AA32" s="9">
        <v>0</v>
      </c>
      <c r="AB32" s="9">
        <v>0</v>
      </c>
      <c r="AC32" s="9">
        <v>0</v>
      </c>
      <c r="AD32" s="9">
        <v>0</v>
      </c>
      <c r="AE32" s="10" t="s">
        <v>1431</v>
      </c>
      <c r="AF32" s="13"/>
    </row>
    <row r="33" spans="1:32" ht="29.4" customHeight="1">
      <c r="A33" s="9">
        <v>3010</v>
      </c>
      <c r="B33" s="10" t="s">
        <v>1432</v>
      </c>
      <c r="C33" s="10" t="s">
        <v>1433</v>
      </c>
      <c r="D33" s="10" t="s">
        <v>189</v>
      </c>
      <c r="E33" s="11">
        <v>43221</v>
      </c>
      <c r="F33" s="12" t="s">
        <v>154</v>
      </c>
      <c r="G33" s="12" t="s">
        <v>1434</v>
      </c>
      <c r="H33" s="10" t="s">
        <v>1163</v>
      </c>
      <c r="I33" s="13"/>
      <c r="J33" s="9">
        <v>20</v>
      </c>
      <c r="K33" s="9">
        <v>30000</v>
      </c>
      <c r="L33" s="16" t="s">
        <v>1299</v>
      </c>
      <c r="M33" s="13"/>
      <c r="N33" s="9">
        <v>0</v>
      </c>
      <c r="O33" s="12" t="s">
        <v>4</v>
      </c>
      <c r="P33" s="18" t="s">
        <v>1435</v>
      </c>
      <c r="Q33" s="12" t="s">
        <v>1436</v>
      </c>
      <c r="R33" s="12" t="s">
        <v>1437</v>
      </c>
      <c r="S33" s="12" t="s">
        <v>1438</v>
      </c>
      <c r="T33" s="26" t="s">
        <v>1439</v>
      </c>
      <c r="U33" s="14" t="s">
        <v>1440</v>
      </c>
      <c r="V33" s="14"/>
      <c r="W33" s="9">
        <v>1</v>
      </c>
      <c r="X33" s="9">
        <v>0</v>
      </c>
      <c r="Y33" s="9">
        <v>0</v>
      </c>
      <c r="Z33" s="9">
        <v>1</v>
      </c>
      <c r="AA33" s="9">
        <v>0</v>
      </c>
      <c r="AB33" s="9">
        <v>1</v>
      </c>
      <c r="AC33" s="9">
        <v>0</v>
      </c>
      <c r="AD33" s="9">
        <v>0</v>
      </c>
      <c r="AE33" s="10" t="s">
        <v>1441</v>
      </c>
      <c r="AF33" s="13" t="s">
        <v>1442</v>
      </c>
    </row>
    <row r="34" spans="1:32" ht="14.4">
      <c r="A34" s="9">
        <v>3529</v>
      </c>
      <c r="B34" s="10" t="s">
        <v>1443</v>
      </c>
      <c r="C34" s="10" t="s">
        <v>1444</v>
      </c>
      <c r="D34" s="10" t="s">
        <v>189</v>
      </c>
      <c r="E34" s="11">
        <v>34182</v>
      </c>
      <c r="F34" s="12" t="s">
        <v>66</v>
      </c>
      <c r="G34" s="12" t="s">
        <v>1445</v>
      </c>
      <c r="H34" s="10" t="s">
        <v>1163</v>
      </c>
      <c r="I34" s="13"/>
      <c r="J34" s="9"/>
      <c r="K34" s="9"/>
      <c r="L34" s="16" t="s">
        <v>1446</v>
      </c>
      <c r="M34" s="10" t="s">
        <v>39</v>
      </c>
      <c r="N34" s="9">
        <v>0</v>
      </c>
      <c r="O34" s="12" t="s">
        <v>4</v>
      </c>
      <c r="P34" s="12" t="s">
        <v>1165</v>
      </c>
      <c r="Q34" s="12" t="s">
        <v>1232</v>
      </c>
      <c r="R34" s="12" t="s">
        <v>1447</v>
      </c>
      <c r="S34" s="12" t="s">
        <v>1448</v>
      </c>
      <c r="T34" s="17" t="s">
        <v>1193</v>
      </c>
      <c r="U34" s="16" t="s">
        <v>1204</v>
      </c>
      <c r="V34" s="16" t="s">
        <v>1205</v>
      </c>
      <c r="W34" s="9">
        <v>1</v>
      </c>
      <c r="X34" s="9">
        <v>0</v>
      </c>
      <c r="Y34" s="9">
        <v>0</v>
      </c>
      <c r="Z34" s="9">
        <v>0</v>
      </c>
      <c r="AA34" s="9">
        <v>0</v>
      </c>
      <c r="AB34" s="9">
        <v>0</v>
      </c>
      <c r="AC34" s="9">
        <v>0</v>
      </c>
      <c r="AD34" s="9">
        <v>1</v>
      </c>
      <c r="AE34" s="10" t="s">
        <v>1449</v>
      </c>
      <c r="AF34" s="13"/>
    </row>
    <row r="35" spans="1:32" ht="19.2" customHeight="1">
      <c r="A35" s="9">
        <v>3697</v>
      </c>
      <c r="B35" s="10" t="s">
        <v>1450</v>
      </c>
      <c r="C35" s="10" t="s">
        <v>1451</v>
      </c>
      <c r="D35" s="10" t="s">
        <v>189</v>
      </c>
      <c r="E35" s="11">
        <v>35097</v>
      </c>
      <c r="F35" s="12" t="s">
        <v>799</v>
      </c>
      <c r="G35" s="12" t="s">
        <v>1452</v>
      </c>
      <c r="H35" s="10" t="s">
        <v>1211</v>
      </c>
      <c r="I35" s="13"/>
      <c r="J35" s="9"/>
      <c r="K35" s="9"/>
      <c r="L35" s="16" t="s">
        <v>1299</v>
      </c>
      <c r="M35" s="10" t="s">
        <v>21</v>
      </c>
      <c r="N35" s="9">
        <v>0</v>
      </c>
      <c r="O35" s="12" t="s">
        <v>4</v>
      </c>
      <c r="P35" s="23" t="s">
        <v>1189</v>
      </c>
      <c r="Q35" s="23" t="s">
        <v>1397</v>
      </c>
      <c r="R35" s="12" t="s">
        <v>1453</v>
      </c>
      <c r="S35" s="18" t="s">
        <v>1454</v>
      </c>
      <c r="T35" s="17" t="s">
        <v>1455</v>
      </c>
      <c r="U35" s="16" t="s">
        <v>1170</v>
      </c>
      <c r="V35" s="16" t="s">
        <v>1456</v>
      </c>
      <c r="W35" s="9">
        <v>1</v>
      </c>
      <c r="X35" s="9">
        <v>1</v>
      </c>
      <c r="Y35" s="9">
        <v>0</v>
      </c>
      <c r="Z35" s="9">
        <v>0</v>
      </c>
      <c r="AA35" s="9">
        <v>0</v>
      </c>
      <c r="AB35" s="9">
        <v>0</v>
      </c>
      <c r="AC35" s="9">
        <v>0</v>
      </c>
      <c r="AD35" s="9">
        <v>0</v>
      </c>
      <c r="AE35" s="10" t="s">
        <v>1457</v>
      </c>
      <c r="AF35" s="13" t="s">
        <v>1458</v>
      </c>
    </row>
    <row r="36" spans="1:32" ht="14.4">
      <c r="A36" s="9">
        <v>3842</v>
      </c>
      <c r="B36" s="10" t="s">
        <v>1459</v>
      </c>
      <c r="C36" s="10" t="s">
        <v>1460</v>
      </c>
      <c r="D36" s="10" t="s">
        <v>189</v>
      </c>
      <c r="E36" s="11">
        <v>44144</v>
      </c>
      <c r="F36" s="12" t="s">
        <v>1461</v>
      </c>
      <c r="G36" s="12"/>
      <c r="H36" s="10" t="s">
        <v>1222</v>
      </c>
      <c r="I36" s="13"/>
      <c r="J36" s="9"/>
      <c r="K36" s="9"/>
      <c r="L36" s="16" t="s">
        <v>1299</v>
      </c>
      <c r="M36" s="13"/>
      <c r="N36" s="9"/>
      <c r="O36" s="12"/>
      <c r="P36" s="12" t="s">
        <v>1462</v>
      </c>
      <c r="Q36" s="12" t="s">
        <v>1463</v>
      </c>
      <c r="R36" s="12"/>
      <c r="S36" s="12"/>
      <c r="T36" s="12" t="s">
        <v>1464</v>
      </c>
      <c r="U36" s="16" t="s">
        <v>1365</v>
      </c>
      <c r="V36" s="16"/>
      <c r="W36" s="9">
        <v>1</v>
      </c>
      <c r="X36" s="9">
        <v>1</v>
      </c>
      <c r="Y36" s="9">
        <v>0</v>
      </c>
      <c r="Z36" s="9">
        <v>0</v>
      </c>
      <c r="AA36" s="9">
        <v>0</v>
      </c>
      <c r="AB36" s="9">
        <v>0</v>
      </c>
      <c r="AC36" s="9">
        <v>0</v>
      </c>
      <c r="AD36" s="9">
        <v>0</v>
      </c>
      <c r="AE36" s="4" t="s">
        <v>1465</v>
      </c>
      <c r="AF36" s="13" t="s">
        <v>1466</v>
      </c>
    </row>
    <row r="37" spans="1:32" ht="14.4">
      <c r="A37" s="9">
        <v>152</v>
      </c>
      <c r="B37" s="10" t="s">
        <v>1467</v>
      </c>
      <c r="C37" s="10" t="s">
        <v>1468</v>
      </c>
      <c r="D37" s="10" t="s">
        <v>189</v>
      </c>
      <c r="E37" s="27">
        <v>41275</v>
      </c>
      <c r="F37" s="9" t="s">
        <v>1420</v>
      </c>
      <c r="G37" s="12" t="s">
        <v>1469</v>
      </c>
      <c r="H37" s="13"/>
      <c r="I37" s="13"/>
      <c r="J37" s="9">
        <v>14000</v>
      </c>
      <c r="K37" s="9">
        <v>18000</v>
      </c>
      <c r="L37" s="16" t="s">
        <v>16</v>
      </c>
      <c r="M37" s="13" t="s">
        <v>21</v>
      </c>
      <c r="N37" s="9" t="s">
        <v>1470</v>
      </c>
      <c r="O37" s="12"/>
      <c r="P37" s="12"/>
      <c r="Q37" s="12"/>
      <c r="R37" s="12"/>
      <c r="S37" s="12"/>
      <c r="T37" s="26" t="s">
        <v>1471</v>
      </c>
      <c r="U37" s="16" t="s">
        <v>1472</v>
      </c>
      <c r="V37" s="16" t="s">
        <v>1205</v>
      </c>
      <c r="W37" s="9">
        <v>1</v>
      </c>
      <c r="X37" s="9">
        <v>0</v>
      </c>
      <c r="Y37" s="9">
        <v>0</v>
      </c>
      <c r="Z37" s="9">
        <v>0</v>
      </c>
      <c r="AA37" s="9">
        <v>0</v>
      </c>
      <c r="AB37" s="9">
        <v>0</v>
      </c>
      <c r="AC37" s="9">
        <v>0</v>
      </c>
      <c r="AD37" s="9">
        <v>1</v>
      </c>
      <c r="AE37" s="10" t="s">
        <v>1473</v>
      </c>
      <c r="AF37" s="14" t="s">
        <v>1474</v>
      </c>
    </row>
    <row r="38" spans="1:32" ht="21" customHeight="1">
      <c r="A38" s="9">
        <v>2461</v>
      </c>
      <c r="B38" s="13" t="s">
        <v>1475</v>
      </c>
      <c r="C38" s="13" t="s">
        <v>1476</v>
      </c>
      <c r="D38" s="13" t="s">
        <v>189</v>
      </c>
      <c r="E38" s="21">
        <v>29403</v>
      </c>
      <c r="F38" s="28" t="s">
        <v>66</v>
      </c>
      <c r="G38" s="28" t="s">
        <v>1266</v>
      </c>
      <c r="H38" s="28" t="s">
        <v>1211</v>
      </c>
      <c r="I38" s="28" t="s">
        <v>830</v>
      </c>
      <c r="J38" s="28" t="s">
        <v>830</v>
      </c>
      <c r="K38" s="28" t="s">
        <v>830</v>
      </c>
      <c r="L38" s="14" t="s">
        <v>16</v>
      </c>
      <c r="M38" s="9" t="s">
        <v>830</v>
      </c>
      <c r="N38" s="9"/>
      <c r="O38" s="9" t="s">
        <v>291</v>
      </c>
      <c r="P38" s="9" t="s">
        <v>1165</v>
      </c>
      <c r="Q38" s="9" t="s">
        <v>1232</v>
      </c>
      <c r="R38" s="9" t="s">
        <v>1477</v>
      </c>
      <c r="S38" s="22" t="s">
        <v>1478</v>
      </c>
      <c r="T38" s="9" t="s">
        <v>1479</v>
      </c>
      <c r="U38" s="14" t="s">
        <v>1480</v>
      </c>
      <c r="V38" s="9" t="s">
        <v>1481</v>
      </c>
      <c r="W38" s="9">
        <v>1</v>
      </c>
      <c r="X38" s="9">
        <v>1</v>
      </c>
      <c r="Y38" s="9">
        <v>0</v>
      </c>
      <c r="Z38" s="9">
        <v>0</v>
      </c>
      <c r="AA38" s="9">
        <v>0</v>
      </c>
      <c r="AB38" s="9">
        <v>0</v>
      </c>
      <c r="AC38" s="9">
        <v>0</v>
      </c>
      <c r="AD38" s="9">
        <v>0</v>
      </c>
      <c r="AE38" s="13" t="s">
        <v>1482</v>
      </c>
      <c r="AF38" s="14" t="s">
        <v>1483</v>
      </c>
    </row>
    <row r="39" spans="1:32" ht="21" customHeight="1">
      <c r="A39" s="9">
        <v>3029</v>
      </c>
      <c r="B39" s="13" t="s">
        <v>1484</v>
      </c>
      <c r="C39" s="13" t="s">
        <v>1485</v>
      </c>
      <c r="D39" s="13" t="s">
        <v>189</v>
      </c>
      <c r="E39" s="9">
        <v>2016</v>
      </c>
      <c r="F39" s="9" t="s">
        <v>34</v>
      </c>
      <c r="G39" s="9" t="s">
        <v>1486</v>
      </c>
      <c r="H39" s="9" t="s">
        <v>1257</v>
      </c>
      <c r="I39" s="9"/>
      <c r="J39" s="9"/>
      <c r="K39" s="9"/>
      <c r="L39" s="14" t="s">
        <v>16</v>
      </c>
      <c r="M39" s="9"/>
      <c r="N39" s="9"/>
      <c r="O39" s="9" t="s">
        <v>291</v>
      </c>
      <c r="P39" s="12" t="s">
        <v>1165</v>
      </c>
      <c r="Q39" s="9" t="s">
        <v>1487</v>
      </c>
      <c r="R39" s="9" t="s">
        <v>1488</v>
      </c>
      <c r="S39" s="22" t="s">
        <v>1489</v>
      </c>
      <c r="T39" s="9" t="s">
        <v>1490</v>
      </c>
      <c r="U39" s="14" t="s">
        <v>1480</v>
      </c>
      <c r="V39" s="9" t="s">
        <v>1491</v>
      </c>
      <c r="W39" s="9">
        <v>1</v>
      </c>
      <c r="X39" s="9">
        <v>1</v>
      </c>
      <c r="Y39" s="9">
        <v>0</v>
      </c>
      <c r="Z39" s="9">
        <v>0</v>
      </c>
      <c r="AA39" s="9">
        <v>0</v>
      </c>
      <c r="AB39" s="9">
        <v>0</v>
      </c>
      <c r="AC39" s="9">
        <v>0</v>
      </c>
      <c r="AD39" s="9">
        <v>0</v>
      </c>
      <c r="AE39" s="13" t="s">
        <v>1492</v>
      </c>
      <c r="AF39" s="14" t="s">
        <v>1493</v>
      </c>
    </row>
    <row r="40" spans="1:32" ht="14.4">
      <c r="A40" s="9">
        <v>2452</v>
      </c>
      <c r="B40" s="13" t="s">
        <v>1494</v>
      </c>
      <c r="C40" s="13" t="s">
        <v>1495</v>
      </c>
      <c r="D40" s="13" t="s">
        <v>189</v>
      </c>
      <c r="E40" s="9">
        <v>1990</v>
      </c>
      <c r="F40" s="9" t="s">
        <v>66</v>
      </c>
      <c r="G40" s="9" t="s">
        <v>1496</v>
      </c>
      <c r="H40" s="28" t="s">
        <v>1211</v>
      </c>
      <c r="I40" s="9"/>
      <c r="J40" s="9"/>
      <c r="K40" s="9"/>
      <c r="L40" s="14" t="s">
        <v>1497</v>
      </c>
      <c r="M40" s="9"/>
      <c r="N40" s="9"/>
      <c r="O40" s="9" t="s">
        <v>291</v>
      </c>
      <c r="P40" s="9" t="s">
        <v>1189</v>
      </c>
      <c r="Q40" s="9" t="s">
        <v>1498</v>
      </c>
      <c r="R40" s="9" t="s">
        <v>1499</v>
      </c>
      <c r="S40" s="9" t="s">
        <v>1500</v>
      </c>
      <c r="T40" s="9" t="s">
        <v>1501</v>
      </c>
      <c r="U40" s="14" t="s">
        <v>1502</v>
      </c>
      <c r="V40" s="9" t="s">
        <v>1503</v>
      </c>
      <c r="W40" s="9">
        <v>1</v>
      </c>
      <c r="X40" s="9">
        <v>0</v>
      </c>
      <c r="Y40" s="9">
        <v>0</v>
      </c>
      <c r="Z40" s="9">
        <v>0</v>
      </c>
      <c r="AA40" s="9">
        <v>0</v>
      </c>
      <c r="AB40" s="9">
        <v>0</v>
      </c>
      <c r="AC40" s="9">
        <v>0</v>
      </c>
      <c r="AD40" s="9">
        <v>1</v>
      </c>
      <c r="AE40" s="13" t="s">
        <v>1504</v>
      </c>
      <c r="AF40" s="14" t="s">
        <v>1505</v>
      </c>
    </row>
    <row r="41" spans="1:32" ht="14.4">
      <c r="A41" s="9">
        <v>3633</v>
      </c>
      <c r="B41" s="13" t="s">
        <v>1506</v>
      </c>
      <c r="C41" s="13" t="s">
        <v>1507</v>
      </c>
      <c r="D41" s="13" t="s">
        <v>189</v>
      </c>
      <c r="E41" s="9">
        <v>1998</v>
      </c>
      <c r="F41" s="9" t="s">
        <v>45</v>
      </c>
      <c r="G41" s="9" t="s">
        <v>1508</v>
      </c>
      <c r="H41" s="28" t="s">
        <v>1211</v>
      </c>
      <c r="I41" s="9"/>
      <c r="J41" s="9"/>
      <c r="K41" s="9"/>
      <c r="L41" s="14" t="s">
        <v>1497</v>
      </c>
      <c r="M41" s="9"/>
      <c r="N41" s="9"/>
      <c r="O41" s="9" t="s">
        <v>291</v>
      </c>
      <c r="P41" s="9" t="s">
        <v>1189</v>
      </c>
      <c r="Q41" s="9" t="s">
        <v>1498</v>
      </c>
      <c r="R41" s="9" t="s">
        <v>1509</v>
      </c>
      <c r="S41" s="9" t="s">
        <v>1510</v>
      </c>
      <c r="T41" s="29" t="s">
        <v>1511</v>
      </c>
      <c r="U41" s="14" t="s">
        <v>1502</v>
      </c>
      <c r="V41" s="9" t="s">
        <v>1512</v>
      </c>
      <c r="W41" s="9">
        <v>1</v>
      </c>
      <c r="X41" s="9">
        <v>1</v>
      </c>
      <c r="Y41" s="9">
        <v>0</v>
      </c>
      <c r="Z41" s="9">
        <v>0</v>
      </c>
      <c r="AA41" s="9">
        <v>0</v>
      </c>
      <c r="AB41" s="9">
        <v>1</v>
      </c>
      <c r="AC41" s="9">
        <v>0</v>
      </c>
      <c r="AD41" s="9">
        <v>0</v>
      </c>
      <c r="AE41" s="13" t="s">
        <v>1513</v>
      </c>
      <c r="AF41" s="14" t="s">
        <v>1514</v>
      </c>
    </row>
    <row r="42" spans="1:32" ht="14.4">
      <c r="A42" s="9">
        <v>3911</v>
      </c>
      <c r="B42" s="13" t="s">
        <v>1515</v>
      </c>
      <c r="C42" s="13" t="s">
        <v>1516</v>
      </c>
      <c r="D42" s="13" t="s">
        <v>189</v>
      </c>
      <c r="E42" s="9">
        <v>2007</v>
      </c>
      <c r="F42" s="9" t="s">
        <v>34</v>
      </c>
      <c r="G42" s="9" t="s">
        <v>1517</v>
      </c>
      <c r="H42" s="9" t="s">
        <v>1518</v>
      </c>
      <c r="I42" s="9"/>
      <c r="J42" s="9"/>
      <c r="K42" s="9"/>
      <c r="L42" s="14" t="s">
        <v>1519</v>
      </c>
      <c r="M42" s="9"/>
      <c r="N42" s="9"/>
      <c r="O42" s="9" t="s">
        <v>63</v>
      </c>
      <c r="P42" s="9" t="s">
        <v>1189</v>
      </c>
      <c r="Q42" s="9" t="s">
        <v>1498</v>
      </c>
      <c r="R42" s="9" t="s">
        <v>1520</v>
      </c>
      <c r="S42" s="9" t="s">
        <v>1521</v>
      </c>
      <c r="T42" s="9" t="s">
        <v>1522</v>
      </c>
      <c r="U42" s="14" t="s">
        <v>1502</v>
      </c>
      <c r="V42" s="9" t="s">
        <v>1523</v>
      </c>
      <c r="W42" s="9">
        <v>1</v>
      </c>
      <c r="X42" s="9"/>
      <c r="Y42" s="9"/>
      <c r="Z42" s="9"/>
      <c r="AA42" s="9"/>
      <c r="AB42" s="9"/>
      <c r="AC42" s="9"/>
      <c r="AD42" s="9"/>
      <c r="AE42" s="13" t="s">
        <v>1524</v>
      </c>
      <c r="AF42" s="14" t="s">
        <v>1525</v>
      </c>
    </row>
    <row r="43" spans="1:32" ht="14.4">
      <c r="A43" s="9">
        <v>3042</v>
      </c>
      <c r="B43" s="13" t="s">
        <v>1526</v>
      </c>
      <c r="C43" s="13" t="s">
        <v>1527</v>
      </c>
      <c r="D43" s="13" t="s">
        <v>189</v>
      </c>
      <c r="E43" s="9">
        <v>1996</v>
      </c>
      <c r="F43" s="9" t="s">
        <v>66</v>
      </c>
      <c r="G43" s="9" t="s">
        <v>1266</v>
      </c>
      <c r="H43" s="9" t="s">
        <v>1176</v>
      </c>
      <c r="I43" s="9"/>
      <c r="J43" s="9"/>
      <c r="K43" s="9"/>
      <c r="L43" s="14" t="s">
        <v>1497</v>
      </c>
      <c r="M43" s="9"/>
      <c r="N43" s="9"/>
      <c r="O43" s="9" t="s">
        <v>4</v>
      </c>
      <c r="P43" s="9" t="s">
        <v>1528</v>
      </c>
      <c r="Q43" s="9" t="s">
        <v>1529</v>
      </c>
      <c r="R43" s="9" t="s">
        <v>1530</v>
      </c>
      <c r="S43" s="9" t="s">
        <v>1531</v>
      </c>
      <c r="T43" s="26" t="s">
        <v>1532</v>
      </c>
      <c r="U43" s="14" t="s">
        <v>1480</v>
      </c>
      <c r="V43" s="9" t="s">
        <v>1533</v>
      </c>
      <c r="W43" s="9">
        <v>1</v>
      </c>
      <c r="X43" s="9">
        <v>1</v>
      </c>
      <c r="Y43" s="9">
        <v>0</v>
      </c>
      <c r="Z43" s="9">
        <v>0</v>
      </c>
      <c r="AA43" s="9">
        <v>0</v>
      </c>
      <c r="AB43" s="9">
        <v>0</v>
      </c>
      <c r="AC43" s="9">
        <v>0</v>
      </c>
      <c r="AD43" s="9">
        <v>0</v>
      </c>
      <c r="AE43" s="13" t="s">
        <v>1534</v>
      </c>
      <c r="AF43" s="14" t="s">
        <v>1535</v>
      </c>
    </row>
    <row r="44" spans="1:32" ht="14.4">
      <c r="A44" s="9">
        <v>2267</v>
      </c>
      <c r="B44" s="13" t="s">
        <v>1536</v>
      </c>
      <c r="C44" s="13" t="s">
        <v>1537</v>
      </c>
      <c r="D44" s="13" t="s">
        <v>189</v>
      </c>
      <c r="E44" s="9">
        <v>1999</v>
      </c>
      <c r="F44" s="9" t="s">
        <v>192</v>
      </c>
      <c r="G44" s="9" t="s">
        <v>1538</v>
      </c>
      <c r="H44" s="9" t="s">
        <v>1518</v>
      </c>
      <c r="I44" s="9"/>
      <c r="J44" s="9"/>
      <c r="K44" s="9"/>
      <c r="L44" s="14" t="s">
        <v>1539</v>
      </c>
      <c r="M44" s="9"/>
      <c r="N44" s="9"/>
      <c r="O44" s="9" t="s">
        <v>291</v>
      </c>
      <c r="P44" s="9" t="s">
        <v>1189</v>
      </c>
      <c r="Q44" s="9" t="s">
        <v>1540</v>
      </c>
      <c r="R44" s="9" t="s">
        <v>1541</v>
      </c>
      <c r="S44" s="9" t="s">
        <v>1542</v>
      </c>
      <c r="T44" s="9" t="s">
        <v>1543</v>
      </c>
      <c r="U44" s="14" t="s">
        <v>1480</v>
      </c>
      <c r="V44" s="9" t="s">
        <v>1195</v>
      </c>
      <c r="W44" s="9">
        <v>1</v>
      </c>
      <c r="X44" s="9">
        <v>1</v>
      </c>
      <c r="Y44" s="9">
        <v>0</v>
      </c>
      <c r="Z44" s="9">
        <v>0</v>
      </c>
      <c r="AA44" s="9">
        <v>0</v>
      </c>
      <c r="AB44" s="9">
        <v>0</v>
      </c>
      <c r="AC44" s="9">
        <v>0</v>
      </c>
      <c r="AD44" s="9">
        <v>0</v>
      </c>
      <c r="AE44" s="13" t="s">
        <v>1544</v>
      </c>
      <c r="AF44" s="14" t="s">
        <v>1545</v>
      </c>
    </row>
    <row r="45" spans="1:32" ht="14.4">
      <c r="A45" s="9">
        <v>3716</v>
      </c>
      <c r="B45" s="13" t="s">
        <v>1546</v>
      </c>
      <c r="C45" s="13" t="s">
        <v>1547</v>
      </c>
      <c r="D45" s="13" t="s">
        <v>189</v>
      </c>
      <c r="E45" s="9">
        <v>1996</v>
      </c>
      <c r="F45" s="9" t="s">
        <v>66</v>
      </c>
      <c r="G45" s="9" t="s">
        <v>5</v>
      </c>
      <c r="H45" s="9" t="s">
        <v>1518</v>
      </c>
      <c r="I45" s="9"/>
      <c r="J45" s="9"/>
      <c r="K45" s="9"/>
      <c r="L45" s="14" t="s">
        <v>1548</v>
      </c>
      <c r="M45" s="9"/>
      <c r="N45" s="9"/>
      <c r="O45" s="9" t="s">
        <v>4</v>
      </c>
      <c r="P45" s="9" t="s">
        <v>1189</v>
      </c>
      <c r="Q45" s="9" t="s">
        <v>1498</v>
      </c>
      <c r="R45" s="9" t="s">
        <v>1549</v>
      </c>
      <c r="S45" s="9" t="s">
        <v>1550</v>
      </c>
      <c r="T45" s="26" t="s">
        <v>1551</v>
      </c>
      <c r="U45" s="14" t="s">
        <v>1502</v>
      </c>
      <c r="V45" s="9" t="s">
        <v>1195</v>
      </c>
      <c r="W45" s="9">
        <v>1</v>
      </c>
      <c r="X45" s="9">
        <v>1</v>
      </c>
      <c r="Y45" s="9">
        <v>0</v>
      </c>
      <c r="Z45" s="9">
        <v>0</v>
      </c>
      <c r="AA45" s="9">
        <v>0</v>
      </c>
      <c r="AB45" s="9">
        <v>0</v>
      </c>
      <c r="AC45" s="9">
        <v>0</v>
      </c>
      <c r="AD45" s="9">
        <v>0</v>
      </c>
      <c r="AE45" s="13" t="s">
        <v>1552</v>
      </c>
      <c r="AF45" s="14" t="s">
        <v>1553</v>
      </c>
    </row>
    <row r="46" spans="1:32" ht="14.4">
      <c r="A46" s="9">
        <v>1787</v>
      </c>
      <c r="B46" s="13" t="s">
        <v>1554</v>
      </c>
      <c r="C46" s="13" t="s">
        <v>1555</v>
      </c>
      <c r="D46" s="13" t="s">
        <v>189</v>
      </c>
      <c r="E46" s="9">
        <v>1990</v>
      </c>
      <c r="F46" s="9" t="s">
        <v>166</v>
      </c>
      <c r="G46" s="9" t="s">
        <v>1496</v>
      </c>
      <c r="H46" s="9" t="s">
        <v>1422</v>
      </c>
      <c r="I46" s="9"/>
      <c r="J46" s="9"/>
      <c r="K46" s="9"/>
      <c r="L46" s="14" t="s">
        <v>1556</v>
      </c>
      <c r="M46" s="9"/>
      <c r="N46" s="9"/>
      <c r="O46" s="9" t="s">
        <v>63</v>
      </c>
      <c r="P46" s="9" t="s">
        <v>1189</v>
      </c>
      <c r="Q46" s="9" t="s">
        <v>1498</v>
      </c>
      <c r="R46" s="9" t="s">
        <v>1557</v>
      </c>
      <c r="S46" s="9" t="s">
        <v>1558</v>
      </c>
      <c r="T46" s="9" t="s">
        <v>1559</v>
      </c>
      <c r="U46" s="14" t="s">
        <v>1502</v>
      </c>
      <c r="V46" s="9" t="s">
        <v>1560</v>
      </c>
      <c r="W46" s="9">
        <v>1</v>
      </c>
      <c r="X46" s="9">
        <v>1</v>
      </c>
      <c r="Y46" s="9">
        <v>0</v>
      </c>
      <c r="Z46" s="9">
        <v>1</v>
      </c>
      <c r="AA46" s="9">
        <v>0</v>
      </c>
      <c r="AB46" s="9">
        <v>0</v>
      </c>
      <c r="AC46" s="9">
        <v>0</v>
      </c>
      <c r="AD46" s="9">
        <v>0</v>
      </c>
      <c r="AE46" s="13" t="s">
        <v>1561</v>
      </c>
      <c r="AF46" s="14" t="s">
        <v>1562</v>
      </c>
    </row>
    <row r="47" spans="1:32" ht="14.4">
      <c r="A47" s="9">
        <v>3910</v>
      </c>
      <c r="B47" s="13" t="s">
        <v>1563</v>
      </c>
      <c r="C47" s="13" t="s">
        <v>1564</v>
      </c>
      <c r="D47" s="13" t="s">
        <v>189</v>
      </c>
      <c r="E47" s="9">
        <v>2011</v>
      </c>
      <c r="F47" s="9" t="s">
        <v>66</v>
      </c>
      <c r="G47" s="9" t="s">
        <v>1565</v>
      </c>
      <c r="H47" s="9" t="s">
        <v>1422</v>
      </c>
      <c r="I47" s="9"/>
      <c r="J47" s="9"/>
      <c r="K47" s="9"/>
      <c r="L47" s="14" t="s">
        <v>16</v>
      </c>
      <c r="M47" s="9"/>
      <c r="N47" s="9"/>
      <c r="O47" s="9" t="s">
        <v>291</v>
      </c>
      <c r="P47" s="9" t="s">
        <v>1165</v>
      </c>
      <c r="Q47" s="9" t="s">
        <v>1566</v>
      </c>
      <c r="R47" s="9" t="s">
        <v>1567</v>
      </c>
      <c r="S47" s="9" t="s">
        <v>1568</v>
      </c>
      <c r="T47" s="9" t="s">
        <v>1569</v>
      </c>
      <c r="U47" s="14" t="s">
        <v>1570</v>
      </c>
      <c r="V47" s="9" t="s">
        <v>1205</v>
      </c>
      <c r="W47" s="9">
        <v>1</v>
      </c>
      <c r="X47" s="9">
        <v>0</v>
      </c>
      <c r="Y47" s="9">
        <v>0</v>
      </c>
      <c r="Z47" s="9">
        <v>0</v>
      </c>
      <c r="AA47" s="9">
        <v>0</v>
      </c>
      <c r="AB47" s="9">
        <v>0</v>
      </c>
      <c r="AC47" s="9">
        <v>0</v>
      </c>
      <c r="AD47" s="9">
        <v>1</v>
      </c>
      <c r="AE47" s="13" t="s">
        <v>1571</v>
      </c>
      <c r="AF47" s="14" t="s">
        <v>1572</v>
      </c>
    </row>
    <row r="48" spans="1:32" ht="30.45" customHeight="1">
      <c r="A48" s="9">
        <v>262</v>
      </c>
      <c r="B48" s="13" t="s">
        <v>1573</v>
      </c>
      <c r="C48" s="13" t="s">
        <v>1574</v>
      </c>
      <c r="D48" s="13" t="s">
        <v>189</v>
      </c>
      <c r="E48" s="9">
        <v>2001</v>
      </c>
      <c r="F48" s="9" t="s">
        <v>34</v>
      </c>
      <c r="G48" s="9" t="s">
        <v>1575</v>
      </c>
      <c r="H48" s="9" t="s">
        <v>1222</v>
      </c>
      <c r="I48" s="9"/>
      <c r="J48" s="9"/>
      <c r="K48" s="9"/>
      <c r="L48" s="14" t="s">
        <v>1576</v>
      </c>
      <c r="M48" s="9"/>
      <c r="N48" s="9"/>
      <c r="O48" s="9" t="s">
        <v>4</v>
      </c>
      <c r="P48" s="9" t="s">
        <v>1189</v>
      </c>
      <c r="Q48" s="9" t="s">
        <v>1335</v>
      </c>
      <c r="R48" s="9" t="s">
        <v>1577</v>
      </c>
      <c r="S48" s="22" t="s">
        <v>1578</v>
      </c>
      <c r="T48" s="26" t="s">
        <v>1579</v>
      </c>
      <c r="U48" s="14" t="s">
        <v>1502</v>
      </c>
      <c r="V48" s="9" t="s">
        <v>1580</v>
      </c>
      <c r="W48" s="9">
        <v>1</v>
      </c>
      <c r="X48" s="9">
        <v>1</v>
      </c>
      <c r="Y48" s="9">
        <v>0</v>
      </c>
      <c r="Z48" s="9">
        <v>1</v>
      </c>
      <c r="AA48" s="9">
        <v>0</v>
      </c>
      <c r="AB48" s="9">
        <v>1</v>
      </c>
      <c r="AC48" s="9">
        <v>0</v>
      </c>
      <c r="AD48" s="9">
        <v>0</v>
      </c>
      <c r="AE48" s="13" t="s">
        <v>1581</v>
      </c>
      <c r="AF48" s="14" t="s">
        <v>1582</v>
      </c>
    </row>
    <row r="49" spans="1:32" ht="14.4">
      <c r="A49" s="9">
        <v>3300</v>
      </c>
      <c r="B49" s="13" t="s">
        <v>1583</v>
      </c>
      <c r="C49" s="13" t="s">
        <v>1584</v>
      </c>
      <c r="D49" s="13" t="s">
        <v>189</v>
      </c>
      <c r="E49" s="9">
        <v>2019</v>
      </c>
      <c r="F49" s="9" t="s">
        <v>1420</v>
      </c>
      <c r="G49" s="9" t="s">
        <v>1585</v>
      </c>
      <c r="H49" s="9" t="s">
        <v>1257</v>
      </c>
      <c r="I49" s="9"/>
      <c r="J49" s="9"/>
      <c r="K49" s="9"/>
      <c r="L49" s="14" t="s">
        <v>16</v>
      </c>
      <c r="M49" s="9"/>
      <c r="N49" s="9"/>
      <c r="O49" s="9" t="s">
        <v>63</v>
      </c>
      <c r="P49" s="9" t="s">
        <v>1462</v>
      </c>
      <c r="Q49" s="9"/>
      <c r="R49" s="9"/>
      <c r="S49" s="9"/>
      <c r="T49" s="9" t="s">
        <v>1586</v>
      </c>
      <c r="U49" s="14" t="s">
        <v>1587</v>
      </c>
      <c r="V49" s="9" t="s">
        <v>1205</v>
      </c>
      <c r="W49" s="9">
        <v>1</v>
      </c>
      <c r="X49" s="9">
        <v>0</v>
      </c>
      <c r="Y49" s="9">
        <v>0</v>
      </c>
      <c r="Z49" s="9">
        <v>0</v>
      </c>
      <c r="AA49" s="9">
        <v>0</v>
      </c>
      <c r="AB49" s="9">
        <v>0</v>
      </c>
      <c r="AC49" s="9">
        <v>0</v>
      </c>
      <c r="AD49" s="9">
        <v>1</v>
      </c>
      <c r="AE49" s="13" t="s">
        <v>1588</v>
      </c>
      <c r="AF49" s="14" t="s">
        <v>1589</v>
      </c>
    </row>
    <row r="50" spans="1:32" ht="20.399999999999999" customHeight="1">
      <c r="A50" s="9">
        <v>2848</v>
      </c>
      <c r="B50" s="13" t="s">
        <v>1590</v>
      </c>
      <c r="C50" s="13" t="s">
        <v>1591</v>
      </c>
      <c r="D50" s="13" t="s">
        <v>189</v>
      </c>
      <c r="E50" s="9">
        <v>1996</v>
      </c>
      <c r="F50" s="9" t="s">
        <v>66</v>
      </c>
      <c r="G50" s="9" t="s">
        <v>1592</v>
      </c>
      <c r="H50" s="9" t="s">
        <v>1593</v>
      </c>
      <c r="I50" s="9"/>
      <c r="J50" s="9"/>
      <c r="K50" s="9"/>
      <c r="L50" s="14" t="s">
        <v>16</v>
      </c>
      <c r="M50" s="9"/>
      <c r="N50" s="9"/>
      <c r="O50" s="9" t="s">
        <v>4</v>
      </c>
      <c r="P50" s="9" t="s">
        <v>1594</v>
      </c>
      <c r="Q50" s="9" t="s">
        <v>1595</v>
      </c>
      <c r="R50" s="9" t="s">
        <v>1596</v>
      </c>
      <c r="S50" s="22" t="s">
        <v>1597</v>
      </c>
      <c r="T50" s="26" t="s">
        <v>1598</v>
      </c>
      <c r="U50" s="14" t="s">
        <v>1480</v>
      </c>
      <c r="V50" s="9" t="s">
        <v>1599</v>
      </c>
      <c r="W50" s="9">
        <v>1</v>
      </c>
      <c r="X50" s="9">
        <v>1</v>
      </c>
      <c r="Y50" s="9">
        <v>0</v>
      </c>
      <c r="Z50" s="9">
        <v>0</v>
      </c>
      <c r="AA50" s="9">
        <v>0</v>
      </c>
      <c r="AB50" s="9">
        <v>0</v>
      </c>
      <c r="AC50" s="9">
        <v>0</v>
      </c>
      <c r="AD50" s="9">
        <v>0</v>
      </c>
      <c r="AE50" s="13" t="s">
        <v>1600</v>
      </c>
      <c r="AF50" s="14" t="s">
        <v>1601</v>
      </c>
    </row>
    <row r="51" spans="1:32" ht="14.4">
      <c r="A51" s="9">
        <v>3912</v>
      </c>
      <c r="B51" s="13" t="s">
        <v>1602</v>
      </c>
      <c r="C51" s="13" t="s">
        <v>1603</v>
      </c>
      <c r="D51" s="13" t="s">
        <v>189</v>
      </c>
      <c r="E51" s="9">
        <v>1997</v>
      </c>
      <c r="F51" s="9" t="s">
        <v>1604</v>
      </c>
      <c r="G51" s="9" t="s">
        <v>1592</v>
      </c>
      <c r="H51" s="9" t="s">
        <v>1422</v>
      </c>
      <c r="I51" s="9"/>
      <c r="J51" s="9"/>
      <c r="K51" s="9"/>
      <c r="L51" s="14" t="s">
        <v>16</v>
      </c>
      <c r="M51" s="9"/>
      <c r="N51" s="9"/>
      <c r="O51" s="9" t="s">
        <v>4</v>
      </c>
      <c r="P51" s="9" t="s">
        <v>1594</v>
      </c>
      <c r="Q51" s="9" t="s">
        <v>1605</v>
      </c>
      <c r="R51" s="9" t="s">
        <v>1606</v>
      </c>
      <c r="S51" s="9" t="s">
        <v>1607</v>
      </c>
      <c r="T51" s="26" t="s">
        <v>1608</v>
      </c>
      <c r="U51" s="14" t="s">
        <v>1480</v>
      </c>
      <c r="V51" s="9" t="s">
        <v>1205</v>
      </c>
      <c r="W51" s="9">
        <v>1</v>
      </c>
      <c r="X51" s="9">
        <v>0</v>
      </c>
      <c r="Y51" s="9">
        <v>0</v>
      </c>
      <c r="Z51" s="9">
        <v>0</v>
      </c>
      <c r="AA51" s="9">
        <v>0</v>
      </c>
      <c r="AB51" s="9">
        <v>0</v>
      </c>
      <c r="AC51" s="9">
        <v>0</v>
      </c>
      <c r="AD51" s="9">
        <v>1</v>
      </c>
      <c r="AE51" s="13" t="s">
        <v>1609</v>
      </c>
      <c r="AF51" s="14" t="s">
        <v>1610</v>
      </c>
    </row>
    <row r="52" spans="1:32" ht="14.4">
      <c r="A52" s="9">
        <v>454</v>
      </c>
      <c r="B52" s="13" t="s">
        <v>1611</v>
      </c>
      <c r="C52" s="13" t="s">
        <v>1612</v>
      </c>
      <c r="D52" s="13" t="s">
        <v>189</v>
      </c>
      <c r="E52" s="9">
        <v>1998</v>
      </c>
      <c r="F52" s="9" t="s">
        <v>66</v>
      </c>
      <c r="G52" s="9" t="s">
        <v>1592</v>
      </c>
      <c r="H52" s="9" t="s">
        <v>1422</v>
      </c>
      <c r="I52" s="9"/>
      <c r="J52" s="9"/>
      <c r="K52" s="9"/>
      <c r="L52" s="14" t="s">
        <v>16</v>
      </c>
      <c r="M52" s="9"/>
      <c r="N52" s="9"/>
      <c r="O52" s="9" t="s">
        <v>63</v>
      </c>
      <c r="P52" s="9" t="s">
        <v>1594</v>
      </c>
      <c r="Q52" s="9" t="s">
        <v>1613</v>
      </c>
      <c r="R52" s="9" t="s">
        <v>1614</v>
      </c>
      <c r="S52" s="9" t="s">
        <v>1615</v>
      </c>
      <c r="T52" s="29" t="s">
        <v>1616</v>
      </c>
      <c r="U52" s="14" t="s">
        <v>1480</v>
      </c>
      <c r="V52" s="9" t="s">
        <v>1599</v>
      </c>
      <c r="W52" s="9">
        <v>1</v>
      </c>
      <c r="X52" s="9">
        <v>1</v>
      </c>
      <c r="Y52" s="9">
        <v>0</v>
      </c>
      <c r="Z52" s="9">
        <v>0</v>
      </c>
      <c r="AA52" s="9">
        <v>0</v>
      </c>
      <c r="AB52" s="9">
        <v>0</v>
      </c>
      <c r="AC52" s="9">
        <v>0</v>
      </c>
      <c r="AD52" s="9">
        <v>0</v>
      </c>
      <c r="AE52" s="13" t="s">
        <v>1617</v>
      </c>
      <c r="AF52" s="14" t="s">
        <v>1618</v>
      </c>
    </row>
    <row r="53" spans="1:32" ht="14.4">
      <c r="A53" s="9">
        <v>2819</v>
      </c>
      <c r="B53" s="13" t="s">
        <v>1619</v>
      </c>
      <c r="C53" s="13" t="s">
        <v>1620</v>
      </c>
      <c r="D53" s="13" t="s">
        <v>189</v>
      </c>
      <c r="E53" s="9">
        <v>2001</v>
      </c>
      <c r="F53" s="9" t="s">
        <v>34</v>
      </c>
      <c r="G53" s="9" t="s">
        <v>1621</v>
      </c>
      <c r="H53" s="9" t="s">
        <v>1176</v>
      </c>
      <c r="I53" s="9"/>
      <c r="J53" s="9"/>
      <c r="K53" s="9"/>
      <c r="L53" s="14" t="s">
        <v>1622</v>
      </c>
      <c r="M53" s="9"/>
      <c r="N53" s="9"/>
      <c r="O53" s="9" t="s">
        <v>291</v>
      </c>
      <c r="P53" s="9" t="s">
        <v>1189</v>
      </c>
      <c r="Q53" s="9" t="s">
        <v>1623</v>
      </c>
      <c r="R53" s="9" t="s">
        <v>1624</v>
      </c>
      <c r="S53" s="9" t="s">
        <v>1625</v>
      </c>
      <c r="T53" s="29" t="s">
        <v>1626</v>
      </c>
      <c r="U53" s="14" t="s">
        <v>1480</v>
      </c>
      <c r="V53" s="9" t="s">
        <v>1627</v>
      </c>
      <c r="W53" s="9">
        <v>1</v>
      </c>
      <c r="X53" s="9">
        <v>0</v>
      </c>
      <c r="Y53" s="9">
        <v>0</v>
      </c>
      <c r="Z53" s="9">
        <v>0</v>
      </c>
      <c r="AA53" s="9">
        <v>1</v>
      </c>
      <c r="AB53" s="9">
        <v>0</v>
      </c>
      <c r="AC53" s="9">
        <v>0</v>
      </c>
      <c r="AD53" s="9">
        <v>0</v>
      </c>
      <c r="AE53" s="13" t="s">
        <v>1628</v>
      </c>
      <c r="AF53" s="14" t="s">
        <v>1629</v>
      </c>
    </row>
    <row r="54" spans="1:32" ht="16.2" customHeight="1">
      <c r="A54" s="9">
        <v>3225</v>
      </c>
      <c r="B54" s="13" t="s">
        <v>1630</v>
      </c>
      <c r="C54" s="13" t="s">
        <v>1631</v>
      </c>
      <c r="D54" s="13" t="s">
        <v>189</v>
      </c>
      <c r="E54" s="9">
        <v>2016</v>
      </c>
      <c r="F54" s="9" t="s">
        <v>66</v>
      </c>
      <c r="G54" s="9" t="s">
        <v>1632</v>
      </c>
      <c r="H54" s="9" t="s">
        <v>1633</v>
      </c>
      <c r="I54" s="9"/>
      <c r="J54" s="9"/>
      <c r="K54" s="9"/>
      <c r="L54" s="14" t="s">
        <v>1634</v>
      </c>
      <c r="M54" s="9"/>
      <c r="N54" s="9"/>
      <c r="O54" s="9" t="s">
        <v>291</v>
      </c>
      <c r="P54" s="9" t="s">
        <v>1189</v>
      </c>
      <c r="Q54" s="9" t="s">
        <v>1635</v>
      </c>
      <c r="R54" s="9" t="s">
        <v>1636</v>
      </c>
      <c r="S54" s="22" t="s">
        <v>1637</v>
      </c>
      <c r="T54" s="29" t="s">
        <v>1638</v>
      </c>
      <c r="U54" s="14" t="s">
        <v>1480</v>
      </c>
      <c r="V54" s="9" t="s">
        <v>1639</v>
      </c>
      <c r="W54" s="9">
        <v>1</v>
      </c>
      <c r="X54" s="9">
        <v>1</v>
      </c>
      <c r="Y54" s="9">
        <v>0</v>
      </c>
      <c r="Z54" s="9">
        <v>0</v>
      </c>
      <c r="AA54" s="9">
        <v>0</v>
      </c>
      <c r="AB54" s="9">
        <v>0</v>
      </c>
      <c r="AC54" s="9">
        <v>0</v>
      </c>
      <c r="AD54" s="9">
        <v>0</v>
      </c>
      <c r="AE54" s="13" t="s">
        <v>1640</v>
      </c>
      <c r="AF54" s="14" t="s">
        <v>1641</v>
      </c>
    </row>
    <row r="55" spans="1:32" ht="14.4">
      <c r="A55" s="9">
        <v>4022</v>
      </c>
      <c r="B55" s="13" t="s">
        <v>1642</v>
      </c>
      <c r="C55" s="13" t="s">
        <v>1643</v>
      </c>
      <c r="D55" s="13" t="s">
        <v>189</v>
      </c>
      <c r="E55" s="9">
        <v>1987</v>
      </c>
      <c r="F55" s="9" t="s">
        <v>66</v>
      </c>
      <c r="G55" s="9" t="s">
        <v>1404</v>
      </c>
      <c r="H55" s="9" t="s">
        <v>1176</v>
      </c>
      <c r="I55" s="13"/>
      <c r="J55" s="9"/>
      <c r="K55" s="9"/>
      <c r="L55" s="14" t="s">
        <v>1622</v>
      </c>
      <c r="M55" s="13"/>
      <c r="N55" s="9"/>
      <c r="O55" s="9" t="s">
        <v>291</v>
      </c>
      <c r="P55" s="9" t="s">
        <v>1644</v>
      </c>
      <c r="Q55" s="9" t="s">
        <v>1463</v>
      </c>
      <c r="R55" s="9" t="s">
        <v>1645</v>
      </c>
      <c r="S55" s="9" t="s">
        <v>1646</v>
      </c>
      <c r="T55" s="26" t="s">
        <v>1647</v>
      </c>
      <c r="U55" s="14" t="s">
        <v>1648</v>
      </c>
      <c r="V55" s="9" t="s">
        <v>675</v>
      </c>
      <c r="W55" s="9">
        <v>1</v>
      </c>
      <c r="X55" s="9">
        <v>0</v>
      </c>
      <c r="Y55" s="9">
        <v>0</v>
      </c>
      <c r="Z55" s="9">
        <v>0</v>
      </c>
      <c r="AA55" s="9">
        <v>0</v>
      </c>
      <c r="AB55" s="9">
        <v>0</v>
      </c>
      <c r="AC55" s="9">
        <v>0</v>
      </c>
      <c r="AD55" s="9">
        <v>1</v>
      </c>
      <c r="AE55" s="13" t="s">
        <v>1649</v>
      </c>
      <c r="AF55" s="14" t="s">
        <v>1650</v>
      </c>
    </row>
    <row r="56" spans="1:32" ht="18" customHeight="1">
      <c r="A56" s="9">
        <v>305</v>
      </c>
      <c r="B56" s="13" t="s">
        <v>1651</v>
      </c>
      <c r="C56" s="13" t="s">
        <v>1507</v>
      </c>
      <c r="D56" s="13" t="s">
        <v>189</v>
      </c>
      <c r="E56" s="30">
        <v>37226</v>
      </c>
      <c r="F56" s="9" t="s">
        <v>45</v>
      </c>
      <c r="G56" s="9" t="s">
        <v>1652</v>
      </c>
      <c r="H56" s="9" t="s">
        <v>1176</v>
      </c>
      <c r="I56" s="13"/>
      <c r="J56" s="9"/>
      <c r="K56" s="9"/>
      <c r="L56" s="14" t="s">
        <v>1497</v>
      </c>
      <c r="M56" s="13"/>
      <c r="N56" s="9"/>
      <c r="O56" s="9" t="s">
        <v>291</v>
      </c>
      <c r="P56" s="9" t="s">
        <v>1189</v>
      </c>
      <c r="Q56" s="9" t="s">
        <v>1653</v>
      </c>
      <c r="R56" s="9" t="s">
        <v>1654</v>
      </c>
      <c r="S56" s="22" t="s">
        <v>1655</v>
      </c>
      <c r="T56" s="29" t="s">
        <v>1656</v>
      </c>
      <c r="U56" s="14" t="s">
        <v>1502</v>
      </c>
      <c r="V56" s="9" t="s">
        <v>1657</v>
      </c>
      <c r="W56" s="9">
        <v>1</v>
      </c>
      <c r="X56" s="23">
        <v>1</v>
      </c>
      <c r="Y56" s="23">
        <v>0</v>
      </c>
      <c r="Z56" s="23">
        <v>1</v>
      </c>
      <c r="AA56" s="23">
        <v>0</v>
      </c>
      <c r="AB56" s="23">
        <v>1</v>
      </c>
      <c r="AC56" s="23">
        <v>0</v>
      </c>
      <c r="AD56" s="23">
        <v>0</v>
      </c>
      <c r="AE56" s="31" t="s">
        <v>1658</v>
      </c>
    </row>
    <row r="57" spans="1:32" ht="18.600000000000001" customHeight="1">
      <c r="A57" s="9">
        <v>416</v>
      </c>
      <c r="B57" s="31" t="s">
        <v>1659</v>
      </c>
      <c r="C57" s="31" t="s">
        <v>1660</v>
      </c>
      <c r="D57" s="13" t="s">
        <v>189</v>
      </c>
      <c r="E57" s="30">
        <v>36708</v>
      </c>
      <c r="F57" s="9" t="s">
        <v>154</v>
      </c>
      <c r="G57" s="9" t="s">
        <v>1661</v>
      </c>
      <c r="H57" s="9" t="s">
        <v>1422</v>
      </c>
      <c r="I57" s="13"/>
      <c r="J57" s="9">
        <v>20</v>
      </c>
      <c r="K57" s="9">
        <v>30000</v>
      </c>
      <c r="L57" s="14" t="s">
        <v>1497</v>
      </c>
      <c r="M57" s="13"/>
      <c r="N57" s="9"/>
      <c r="O57" s="9" t="s">
        <v>4</v>
      </c>
      <c r="P57" s="9" t="s">
        <v>1354</v>
      </c>
      <c r="Q57" s="9" t="s">
        <v>1662</v>
      </c>
      <c r="R57" s="9" t="s">
        <v>1663</v>
      </c>
      <c r="S57" s="22" t="s">
        <v>1664</v>
      </c>
      <c r="T57" s="26" t="s">
        <v>1665</v>
      </c>
      <c r="U57" s="14" t="s">
        <v>1502</v>
      </c>
      <c r="V57" s="9" t="s">
        <v>675</v>
      </c>
      <c r="W57" s="9">
        <v>1</v>
      </c>
      <c r="X57" s="9">
        <v>0</v>
      </c>
      <c r="Y57" s="9">
        <v>0</v>
      </c>
      <c r="Z57" s="9">
        <v>0</v>
      </c>
      <c r="AA57" s="9">
        <v>0</v>
      </c>
      <c r="AB57" s="9">
        <v>0</v>
      </c>
      <c r="AC57" s="9">
        <v>0</v>
      </c>
      <c r="AD57" s="9">
        <v>1</v>
      </c>
      <c r="AE57" s="13" t="s">
        <v>1666</v>
      </c>
      <c r="AF57" s="14"/>
    </row>
    <row r="58" spans="1:32" ht="21.6" customHeight="1">
      <c r="A58" s="9">
        <v>3397</v>
      </c>
      <c r="B58" s="31" t="s">
        <v>1667</v>
      </c>
      <c r="C58" s="13" t="s">
        <v>1668</v>
      </c>
      <c r="D58" s="13" t="s">
        <v>189</v>
      </c>
      <c r="E58" s="32">
        <v>40560</v>
      </c>
      <c r="F58" s="9" t="s">
        <v>154</v>
      </c>
      <c r="G58" s="9" t="s">
        <v>1669</v>
      </c>
      <c r="H58" s="9" t="s">
        <v>1176</v>
      </c>
      <c r="I58" s="13"/>
      <c r="J58" s="9">
        <v>20</v>
      </c>
      <c r="K58" s="9">
        <v>30000</v>
      </c>
      <c r="L58" s="14" t="s">
        <v>1670</v>
      </c>
      <c r="M58" s="13" t="s">
        <v>1671</v>
      </c>
      <c r="N58" s="9"/>
      <c r="O58" s="9" t="s">
        <v>4</v>
      </c>
      <c r="P58" s="9" t="s">
        <v>1354</v>
      </c>
      <c r="Q58" s="9" t="s">
        <v>1672</v>
      </c>
      <c r="R58" s="9" t="s">
        <v>1673</v>
      </c>
      <c r="S58" s="22" t="s">
        <v>1674</v>
      </c>
      <c r="T58" s="26" t="s">
        <v>1675</v>
      </c>
      <c r="U58" s="33" t="s">
        <v>1502</v>
      </c>
      <c r="V58" s="9"/>
      <c r="W58" s="9">
        <v>1</v>
      </c>
      <c r="X58" s="9">
        <v>0</v>
      </c>
      <c r="Y58" s="9">
        <v>0</v>
      </c>
      <c r="Z58" s="9">
        <v>0</v>
      </c>
      <c r="AA58" s="9">
        <v>0</v>
      </c>
      <c r="AB58" s="9">
        <v>0</v>
      </c>
      <c r="AC58" s="9">
        <v>0</v>
      </c>
      <c r="AD58" s="9">
        <v>1</v>
      </c>
      <c r="AE58" s="13" t="s">
        <v>1676</v>
      </c>
      <c r="AF58" s="14"/>
    </row>
    <row r="59" spans="1:32" ht="14.4">
      <c r="A59" s="9"/>
      <c r="B59" s="13"/>
      <c r="C59" s="13"/>
      <c r="D59" s="13"/>
      <c r="E59" s="32"/>
      <c r="F59" s="9"/>
      <c r="G59" s="9"/>
      <c r="H59" s="9"/>
      <c r="I59" s="13"/>
      <c r="J59" s="9"/>
      <c r="K59" s="9"/>
      <c r="L59" s="14"/>
      <c r="M59" s="13"/>
      <c r="N59" s="9"/>
      <c r="O59" s="9"/>
      <c r="P59" s="9"/>
      <c r="Q59" s="9"/>
      <c r="R59" s="9"/>
      <c r="S59" s="22"/>
      <c r="T59" s="29"/>
      <c r="U59" s="14"/>
      <c r="V59" s="9"/>
      <c r="W59" s="9"/>
      <c r="X59" s="9"/>
      <c r="Y59" s="9"/>
      <c r="Z59" s="9"/>
      <c r="AA59" s="9"/>
      <c r="AB59" s="9"/>
      <c r="AC59" s="9"/>
      <c r="AD59" s="9"/>
      <c r="AE59" s="13"/>
      <c r="AF59" s="14"/>
    </row>
    <row r="60" spans="1:32" ht="14.4">
      <c r="A60" s="9"/>
      <c r="B60" s="13"/>
      <c r="C60" s="13"/>
      <c r="D60" s="13"/>
      <c r="E60" s="32"/>
      <c r="F60" s="9"/>
      <c r="G60" s="9"/>
      <c r="H60" s="9"/>
      <c r="I60" s="13"/>
      <c r="J60" s="9"/>
      <c r="K60" s="9"/>
      <c r="L60" s="14"/>
      <c r="M60" s="13"/>
      <c r="N60" s="65" t="s">
        <v>4</v>
      </c>
      <c r="O60" s="65">
        <f>COUNTIFS(O2:O58,"Effect")</f>
        <v>31</v>
      </c>
      <c r="P60" s="66">
        <f>O60/O63</f>
        <v>0.5636363636363636</v>
      </c>
      <c r="Q60" s="9"/>
      <c r="R60" s="9"/>
      <c r="S60" s="22"/>
      <c r="T60" s="29"/>
      <c r="U60" s="14"/>
      <c r="V60" s="9"/>
      <c r="W60" s="9"/>
      <c r="X60" s="9"/>
      <c r="Y60" s="9"/>
      <c r="Z60" s="9"/>
      <c r="AA60" s="9"/>
      <c r="AB60" s="9"/>
      <c r="AC60" s="9"/>
      <c r="AD60" s="9"/>
      <c r="AE60" s="13"/>
      <c r="AF60" s="14"/>
    </row>
    <row r="61" spans="1:32">
      <c r="A61" s="23"/>
      <c r="F61" s="23"/>
      <c r="G61" s="23"/>
      <c r="J61" s="23"/>
      <c r="K61" s="23"/>
      <c r="L61" s="34"/>
      <c r="N61" s="59" t="s">
        <v>291</v>
      </c>
      <c r="O61" s="59">
        <f>COUNTIFS(O2:O58,"Uncertain Effect")</f>
        <v>15</v>
      </c>
      <c r="P61" s="67">
        <f>O61/O63</f>
        <v>0.27272727272727271</v>
      </c>
      <c r="Q61" s="23"/>
      <c r="R61" s="23"/>
      <c r="S61" s="23"/>
      <c r="U61" s="34"/>
      <c r="V61" s="34"/>
      <c r="W61" s="23"/>
      <c r="X61" s="23"/>
      <c r="Y61" s="23"/>
      <c r="Z61" s="23"/>
      <c r="AA61" s="23"/>
      <c r="AB61" s="23"/>
      <c r="AC61" s="23"/>
      <c r="AD61" s="23"/>
    </row>
    <row r="62" spans="1:32">
      <c r="A62" s="23"/>
      <c r="F62" s="23"/>
      <c r="G62" s="23"/>
      <c r="J62" s="23"/>
      <c r="K62" s="23"/>
      <c r="L62" s="34"/>
      <c r="N62" s="59" t="s">
        <v>63</v>
      </c>
      <c r="O62" s="59">
        <f>COUNTIFS(O2:O58,"No Effect")</f>
        <v>9</v>
      </c>
      <c r="P62" s="67">
        <f>O62/O63</f>
        <v>0.16363636363636364</v>
      </c>
      <c r="Q62" s="23"/>
      <c r="R62" s="23"/>
      <c r="S62" s="23"/>
      <c r="U62" s="34"/>
      <c r="V62" s="34"/>
      <c r="W62" s="23"/>
      <c r="X62" s="23"/>
      <c r="Y62" s="23"/>
      <c r="Z62" s="23"/>
      <c r="AA62" s="23"/>
      <c r="AB62" s="23"/>
      <c r="AC62" s="23"/>
      <c r="AD62" s="23"/>
    </row>
    <row r="63" spans="1:32">
      <c r="F63" s="23"/>
      <c r="G63" s="23"/>
      <c r="J63" s="23"/>
      <c r="K63" s="23"/>
      <c r="L63" s="34"/>
      <c r="N63" s="59" t="s">
        <v>1036</v>
      </c>
      <c r="O63" s="59">
        <f>SUM(O60:O62)</f>
        <v>55</v>
      </c>
      <c r="P63" s="59"/>
      <c r="Q63" s="23"/>
      <c r="R63" s="23"/>
      <c r="S63" s="23"/>
      <c r="U63" s="34"/>
      <c r="V63" s="34"/>
      <c r="W63" s="23"/>
      <c r="X63" s="23"/>
      <c r="Y63" s="23"/>
      <c r="Z63" s="23"/>
      <c r="AA63" s="23"/>
      <c r="AB63" s="23"/>
      <c r="AC63" s="23"/>
      <c r="AD63" s="23"/>
    </row>
    <row r="64" spans="1:32">
      <c r="A64" s="23"/>
      <c r="F64" s="23"/>
      <c r="G64" s="23"/>
      <c r="J64" s="23"/>
      <c r="K64" s="23"/>
      <c r="L64" s="34"/>
      <c r="N64" s="59" t="s">
        <v>1677</v>
      </c>
      <c r="O64" s="59">
        <v>2</v>
      </c>
      <c r="P64" s="59"/>
      <c r="Q64" s="23"/>
      <c r="R64" s="23"/>
      <c r="S64" s="23"/>
      <c r="U64" s="34"/>
      <c r="V64" s="34"/>
      <c r="W64" s="23"/>
      <c r="X64" s="23"/>
      <c r="Y64" s="23"/>
      <c r="Z64" s="23"/>
      <c r="AA64" s="23"/>
      <c r="AB64" s="23"/>
      <c r="AC64" s="23"/>
      <c r="AD64" s="23"/>
    </row>
    <row r="65" spans="1:30">
      <c r="A65" s="23"/>
      <c r="F65" s="23"/>
      <c r="G65" s="23"/>
      <c r="J65" s="23"/>
      <c r="K65" s="23"/>
      <c r="L65" s="34"/>
      <c r="N65" s="23"/>
      <c r="O65" s="23"/>
      <c r="P65" s="23"/>
      <c r="Q65" s="23"/>
      <c r="R65" s="23"/>
      <c r="S65" s="23"/>
      <c r="U65" s="34"/>
      <c r="V65" s="34"/>
      <c r="W65" s="23"/>
      <c r="X65" s="23"/>
      <c r="Y65" s="23"/>
      <c r="Z65" s="23"/>
      <c r="AA65" s="23"/>
      <c r="AB65" s="23"/>
      <c r="AC65" s="23"/>
      <c r="AD65" s="23"/>
    </row>
    <row r="66" spans="1:30">
      <c r="A66" s="23"/>
      <c r="F66" s="23"/>
      <c r="G66" s="23"/>
      <c r="J66" s="23"/>
      <c r="K66" s="23"/>
      <c r="L66" s="34"/>
      <c r="N66" s="23"/>
      <c r="O66" s="23"/>
      <c r="P66" s="23"/>
      <c r="Q66" s="23"/>
      <c r="R66" s="23"/>
      <c r="S66" s="23"/>
      <c r="U66" s="34"/>
      <c r="V66" s="34"/>
      <c r="W66" s="23"/>
      <c r="X66" s="23"/>
      <c r="Y66" s="23"/>
      <c r="Z66" s="23"/>
      <c r="AA66" s="23"/>
      <c r="AB66" s="23"/>
      <c r="AC66" s="23"/>
      <c r="AD66" s="23"/>
    </row>
    <row r="67" spans="1:30">
      <c r="A67" s="23"/>
      <c r="F67" s="23"/>
      <c r="G67" s="23"/>
      <c r="J67" s="23"/>
      <c r="K67" s="23"/>
      <c r="L67" s="34"/>
      <c r="N67" s="23"/>
      <c r="O67" s="23"/>
      <c r="P67" s="23"/>
      <c r="Q67" s="23"/>
      <c r="R67" s="23"/>
      <c r="S67" s="23"/>
      <c r="U67" s="34"/>
      <c r="V67" s="34"/>
      <c r="W67" s="23"/>
      <c r="X67" s="23"/>
      <c r="Y67" s="23"/>
      <c r="Z67" s="23"/>
      <c r="AA67" s="23"/>
      <c r="AB67" s="23"/>
      <c r="AC67" s="23"/>
      <c r="AD67" s="23"/>
    </row>
    <row r="68" spans="1:30">
      <c r="A68" s="23"/>
      <c r="F68" s="23"/>
      <c r="G68" s="23"/>
      <c r="J68" s="23"/>
      <c r="K68" s="23"/>
      <c r="L68" s="34"/>
      <c r="P68" s="23"/>
      <c r="Q68" s="23"/>
      <c r="R68" s="23"/>
      <c r="S68" s="23"/>
      <c r="U68" s="34"/>
      <c r="V68" s="34"/>
      <c r="W68" s="23"/>
      <c r="X68" s="23"/>
      <c r="Y68" s="23"/>
      <c r="Z68" s="23"/>
      <c r="AA68" s="23"/>
      <c r="AB68" s="23"/>
      <c r="AC68" s="23"/>
      <c r="AD68" s="23"/>
    </row>
    <row r="69" spans="1:30">
      <c r="A69" s="23"/>
      <c r="F69" s="23"/>
      <c r="G69" s="23"/>
      <c r="J69" s="23"/>
      <c r="K69" s="23"/>
      <c r="L69" s="34"/>
      <c r="P69" s="23"/>
      <c r="Q69" s="23"/>
      <c r="R69" s="23"/>
      <c r="S69" s="23"/>
      <c r="U69" s="34"/>
      <c r="V69" s="34"/>
      <c r="W69" s="23"/>
      <c r="X69" s="23"/>
      <c r="Y69" s="23"/>
      <c r="Z69" s="23"/>
      <c r="AA69" s="23"/>
      <c r="AB69" s="23"/>
      <c r="AC69" s="23"/>
      <c r="AD69" s="23"/>
    </row>
    <row r="70" spans="1:30">
      <c r="A70" s="23"/>
      <c r="F70" s="23"/>
      <c r="G70" s="23"/>
      <c r="J70" s="23"/>
      <c r="K70" s="23"/>
      <c r="L70" s="34"/>
      <c r="P70" s="23"/>
      <c r="Q70" s="23"/>
      <c r="R70" s="23"/>
      <c r="S70" s="23"/>
      <c r="U70" s="34"/>
      <c r="V70" s="34"/>
      <c r="W70" s="23"/>
      <c r="X70" s="23"/>
      <c r="Y70" s="23"/>
      <c r="Z70" s="23"/>
      <c r="AA70" s="23"/>
      <c r="AB70" s="23"/>
      <c r="AC70" s="23"/>
      <c r="AD70" s="23"/>
    </row>
    <row r="71" spans="1:30">
      <c r="A71" s="23"/>
      <c r="F71" s="23"/>
      <c r="G71" s="23"/>
      <c r="J71" s="23"/>
      <c r="K71" s="23"/>
      <c r="L71" s="34"/>
      <c r="P71" s="23"/>
      <c r="Q71" s="23"/>
      <c r="R71" s="23"/>
      <c r="S71" s="23"/>
      <c r="U71" s="34"/>
      <c r="V71" s="34"/>
      <c r="W71" s="23"/>
      <c r="X71" s="23"/>
      <c r="Y71" s="23"/>
      <c r="Z71" s="23"/>
      <c r="AA71" s="23"/>
      <c r="AB71" s="23"/>
      <c r="AC71" s="23"/>
      <c r="AD71" s="23"/>
    </row>
    <row r="72" spans="1:30">
      <c r="A72" s="23"/>
      <c r="F72" s="23"/>
      <c r="G72" s="23"/>
      <c r="J72" s="23"/>
      <c r="K72" s="23"/>
      <c r="L72" s="34"/>
      <c r="P72" s="23"/>
      <c r="Q72" s="23"/>
      <c r="R72" s="23"/>
      <c r="S72" s="23"/>
      <c r="U72" s="34"/>
      <c r="V72" s="34"/>
      <c r="W72" s="23"/>
      <c r="X72" s="23"/>
      <c r="Y72" s="23"/>
      <c r="Z72" s="23"/>
      <c r="AA72" s="23"/>
      <c r="AB72" s="23"/>
      <c r="AC72" s="23"/>
      <c r="AD72" s="23"/>
    </row>
    <row r="73" spans="1:30">
      <c r="A73" s="23"/>
      <c r="F73" s="23"/>
      <c r="G73" s="23"/>
      <c r="J73" s="23"/>
      <c r="K73" s="23"/>
      <c r="L73" s="34"/>
      <c r="N73" s="23"/>
      <c r="O73" s="23"/>
      <c r="P73" s="23"/>
      <c r="Q73" s="23"/>
      <c r="R73" s="23"/>
      <c r="S73" s="23"/>
      <c r="U73" s="34"/>
      <c r="V73" s="34"/>
      <c r="W73" s="23"/>
      <c r="X73" s="23"/>
      <c r="Y73" s="23"/>
      <c r="Z73" s="23"/>
      <c r="AA73" s="23"/>
      <c r="AB73" s="23"/>
      <c r="AC73" s="23"/>
      <c r="AD73" s="23"/>
    </row>
  </sheetData>
  <hyperlinks>
    <hyperlink ref="AE31" r:id="rId1" xr:uid="{DD549FC2-4DEB-4C88-9606-2BA7A33E65A0}"/>
    <hyperlink ref="AE36" r:id="rId2" xr:uid="{74C3CE70-7940-47A1-AD1F-652D4542B7F7}"/>
  </hyperlinks>
  <pageMargins left="0.7" right="0.7" top="0.75" bottom="0.75" header="0.3" footer="0.3"/>
  <pageSetup paperSize="9" orientation="portrait" horizontalDpi="300"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87CAD-423E-4258-A1E4-DF894725CF99}">
  <dimension ref="A1:F12"/>
  <sheetViews>
    <sheetView workbookViewId="0">
      <selection activeCell="R5" sqref="R5"/>
    </sheetView>
  </sheetViews>
  <sheetFormatPr defaultColWidth="9" defaultRowHeight="13.8"/>
  <cols>
    <col min="1" max="1" width="14.77734375" customWidth="1"/>
    <col min="5" max="5" width="10.5546875" customWidth="1"/>
  </cols>
  <sheetData>
    <row r="1" spans="1:6" ht="14.4" thickBot="1">
      <c r="B1" s="23" t="s">
        <v>1697</v>
      </c>
      <c r="C1" s="23" t="s">
        <v>4</v>
      </c>
      <c r="D1" s="23" t="s">
        <v>1681</v>
      </c>
      <c r="E1" s="23" t="s">
        <v>63</v>
      </c>
      <c r="F1" s="23" t="s">
        <v>1698</v>
      </c>
    </row>
    <row r="2" spans="1:6" ht="14.4" thickBot="1">
      <c r="A2" s="5" t="s">
        <v>1680</v>
      </c>
      <c r="B2" s="51">
        <v>29</v>
      </c>
      <c r="C2" s="51">
        <v>27</v>
      </c>
      <c r="D2" s="52">
        <f>C2/$B2</f>
        <v>0.93103448275862066</v>
      </c>
      <c r="E2" s="51">
        <v>2</v>
      </c>
      <c r="F2" s="52">
        <f>E2/$B2</f>
        <v>6.8965517241379309E-2</v>
      </c>
    </row>
    <row r="3" spans="1:6" ht="14.4" thickBot="1">
      <c r="A3" s="5" t="s">
        <v>1205</v>
      </c>
      <c r="B3" s="51">
        <v>75</v>
      </c>
      <c r="C3" s="51">
        <v>72</v>
      </c>
      <c r="D3" s="52">
        <f t="shared" ref="D3:D4" si="0">C3/$B3</f>
        <v>0.96</v>
      </c>
      <c r="E3" s="51">
        <v>3</v>
      </c>
      <c r="F3" s="52">
        <f t="shared" ref="F3:F4" si="1">E3/$B3</f>
        <v>0.04</v>
      </c>
    </row>
    <row r="4" spans="1:6" ht="14.4" thickBot="1">
      <c r="A4" s="5" t="s">
        <v>1627</v>
      </c>
      <c r="B4" s="51">
        <v>12</v>
      </c>
      <c r="C4" s="51">
        <v>7</v>
      </c>
      <c r="D4" s="52">
        <f t="shared" si="0"/>
        <v>0.58333333333333337</v>
      </c>
      <c r="E4" s="51">
        <v>5</v>
      </c>
      <c r="F4" s="52">
        <f t="shared" si="1"/>
        <v>0.41666666666666669</v>
      </c>
    </row>
    <row r="5" spans="1:6" ht="14.4" thickBot="1">
      <c r="A5" s="5" t="s">
        <v>1195</v>
      </c>
      <c r="B5" s="51">
        <v>137</v>
      </c>
      <c r="C5" s="51">
        <v>114</v>
      </c>
      <c r="D5" s="52">
        <f>C5/$B5</f>
        <v>0.83211678832116787</v>
      </c>
      <c r="E5" s="51">
        <v>23</v>
      </c>
      <c r="F5" s="52">
        <f>E5/$B5</f>
        <v>0.16788321167883211</v>
      </c>
    </row>
    <row r="6" spans="1:6" ht="14.4" thickBot="1">
      <c r="A6" s="5"/>
      <c r="B6" s="51"/>
      <c r="C6" s="51"/>
      <c r="D6" s="51"/>
      <c r="E6" s="51"/>
      <c r="F6" s="51"/>
    </row>
    <row r="7" spans="1:6" ht="14.4" thickBot="1">
      <c r="A7" s="5"/>
      <c r="B7" s="51"/>
      <c r="C7" s="51"/>
      <c r="D7" s="51"/>
      <c r="E7" s="51"/>
      <c r="F7" s="23"/>
    </row>
    <row r="8" spans="1:6">
      <c r="B8" s="23" t="s">
        <v>4</v>
      </c>
      <c r="C8" s="23" t="s">
        <v>63</v>
      </c>
      <c r="D8" s="23" t="s">
        <v>1681</v>
      </c>
      <c r="E8" s="23" t="s">
        <v>1698</v>
      </c>
      <c r="F8" s="23"/>
    </row>
    <row r="9" spans="1:6">
      <c r="A9" t="s">
        <v>1195</v>
      </c>
      <c r="B9" s="23">
        <v>114</v>
      </c>
      <c r="C9" s="23">
        <v>23</v>
      </c>
      <c r="D9" s="35">
        <v>0.83</v>
      </c>
      <c r="E9" s="35">
        <v>0.17</v>
      </c>
      <c r="F9" s="23"/>
    </row>
    <row r="10" spans="1:6">
      <c r="A10" t="s">
        <v>1680</v>
      </c>
      <c r="B10" s="23">
        <v>27</v>
      </c>
      <c r="C10" s="23">
        <v>2</v>
      </c>
      <c r="D10" s="35">
        <v>0.93</v>
      </c>
      <c r="E10" s="35">
        <v>7.0000000000000007E-2</v>
      </c>
      <c r="F10" s="23"/>
    </row>
    <row r="11" spans="1:6">
      <c r="A11" t="s">
        <v>1627</v>
      </c>
      <c r="B11" s="23">
        <v>7</v>
      </c>
      <c r="C11" s="23">
        <v>5</v>
      </c>
      <c r="D11" s="35">
        <v>0.57999999999999996</v>
      </c>
      <c r="E11" s="35">
        <v>0.42</v>
      </c>
      <c r="F11" s="23"/>
    </row>
    <row r="12" spans="1:6">
      <c r="A12" t="s">
        <v>1205</v>
      </c>
      <c r="B12" s="23">
        <v>72</v>
      </c>
      <c r="C12" s="23">
        <v>3</v>
      </c>
      <c r="D12" s="35">
        <v>0.96</v>
      </c>
      <c r="E12" s="35">
        <v>0.04</v>
      </c>
      <c r="F12" s="23"/>
    </row>
  </sheetData>
  <pageMargins left="0.7" right="0.7" top="0.75" bottom="0.75" header="0.3" footer="0.3"/>
  <pageSetup paperSize="9" orientation="portrait" horizontalDpi="30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63297-585E-4A00-87E4-285745AA58C4}">
  <dimension ref="A1:D261"/>
  <sheetViews>
    <sheetView zoomScale="90" zoomScaleNormal="90" workbookViewId="0">
      <selection activeCell="R23" sqref="R23"/>
    </sheetView>
  </sheetViews>
  <sheetFormatPr defaultColWidth="9" defaultRowHeight="13.8"/>
  <cols>
    <col min="1" max="1" width="12.21875" style="23" customWidth="1"/>
    <col min="2" max="2" width="19.5546875" style="23" customWidth="1"/>
    <col min="3" max="3" width="8.77734375" style="23"/>
  </cols>
  <sheetData>
    <row r="1" spans="1:3">
      <c r="A1" s="40" t="s">
        <v>0</v>
      </c>
      <c r="B1" s="40" t="s">
        <v>2</v>
      </c>
      <c r="C1" s="40" t="s">
        <v>3</v>
      </c>
    </row>
    <row r="2" spans="1:3">
      <c r="A2" s="43">
        <v>210</v>
      </c>
      <c r="B2" s="32">
        <v>39173</v>
      </c>
      <c r="C2" s="41" t="s">
        <v>166</v>
      </c>
    </row>
    <row r="3" spans="1:3">
      <c r="A3" s="43">
        <v>500</v>
      </c>
      <c r="B3" s="32">
        <v>40730</v>
      </c>
      <c r="C3" s="41" t="s">
        <v>25</v>
      </c>
    </row>
    <row r="4" spans="1:3">
      <c r="A4" s="43">
        <v>568</v>
      </c>
      <c r="B4" s="32">
        <v>42064</v>
      </c>
      <c r="C4" s="41" t="s">
        <v>30</v>
      </c>
    </row>
    <row r="5" spans="1:3">
      <c r="A5" s="43">
        <v>575</v>
      </c>
      <c r="B5" s="32">
        <v>41922</v>
      </c>
      <c r="C5" s="41" t="s">
        <v>34</v>
      </c>
    </row>
    <row r="6" spans="1:3">
      <c r="A6" s="43">
        <v>640</v>
      </c>
      <c r="B6" s="32">
        <v>41640</v>
      </c>
      <c r="C6" s="41" t="s">
        <v>27</v>
      </c>
    </row>
    <row r="7" spans="1:3">
      <c r="A7" s="43">
        <v>682</v>
      </c>
      <c r="B7" s="32">
        <v>41226</v>
      </c>
      <c r="C7" s="41" t="s">
        <v>27</v>
      </c>
    </row>
    <row r="8" spans="1:3">
      <c r="A8" s="43">
        <v>855</v>
      </c>
      <c r="B8" s="32">
        <v>40606</v>
      </c>
      <c r="C8" s="41" t="s">
        <v>42</v>
      </c>
    </row>
    <row r="9" spans="1:3">
      <c r="A9" s="43">
        <v>1144</v>
      </c>
      <c r="B9" s="32">
        <v>36841</v>
      </c>
      <c r="C9" s="41" t="s">
        <v>45</v>
      </c>
    </row>
    <row r="10" spans="1:3">
      <c r="A10" s="43">
        <v>1239</v>
      </c>
      <c r="B10" s="32">
        <v>38874</v>
      </c>
      <c r="C10" s="41" t="s">
        <v>25</v>
      </c>
    </row>
    <row r="11" spans="1:3">
      <c r="A11" s="43">
        <v>1248</v>
      </c>
      <c r="B11" s="32">
        <v>33664</v>
      </c>
      <c r="C11" s="41" t="s">
        <v>50</v>
      </c>
    </row>
    <row r="12" spans="1:3">
      <c r="A12" s="43">
        <v>1276</v>
      </c>
      <c r="B12" s="32">
        <v>36841</v>
      </c>
      <c r="C12" s="41" t="s">
        <v>34</v>
      </c>
    </row>
    <row r="13" spans="1:3">
      <c r="A13" s="43">
        <v>1332</v>
      </c>
      <c r="B13" s="32">
        <v>36892</v>
      </c>
      <c r="C13" s="41" t="s">
        <v>25</v>
      </c>
    </row>
    <row r="14" spans="1:3">
      <c r="A14" s="43">
        <v>1406</v>
      </c>
      <c r="B14" s="32">
        <v>37653</v>
      </c>
      <c r="C14" s="41" t="s">
        <v>57</v>
      </c>
    </row>
    <row r="15" spans="1:3">
      <c r="A15" s="43">
        <v>1407</v>
      </c>
      <c r="B15" s="32">
        <v>39022</v>
      </c>
      <c r="C15" s="41" t="s">
        <v>57</v>
      </c>
    </row>
    <row r="16" spans="1:3">
      <c r="A16" s="43">
        <v>1408</v>
      </c>
      <c r="B16" s="32">
        <v>40725</v>
      </c>
      <c r="C16" s="41" t="s">
        <v>57</v>
      </c>
    </row>
    <row r="17" spans="1:3">
      <c r="A17" s="43">
        <v>1409</v>
      </c>
      <c r="B17" s="32">
        <v>40514</v>
      </c>
      <c r="C17" s="41" t="s">
        <v>57</v>
      </c>
    </row>
    <row r="18" spans="1:3">
      <c r="A18" s="43">
        <v>1410</v>
      </c>
      <c r="B18" s="32">
        <v>39414</v>
      </c>
      <c r="C18" s="41" t="s">
        <v>57</v>
      </c>
    </row>
    <row r="19" spans="1:3">
      <c r="A19" s="43">
        <v>1464</v>
      </c>
      <c r="B19" s="32">
        <v>36617</v>
      </c>
      <c r="C19" s="41" t="s">
        <v>66</v>
      </c>
    </row>
    <row r="20" spans="1:3">
      <c r="A20" s="43">
        <v>1475</v>
      </c>
      <c r="B20" s="32">
        <v>36800</v>
      </c>
      <c r="C20" s="41" t="s">
        <v>66</v>
      </c>
    </row>
    <row r="21" spans="1:3">
      <c r="A21" s="43">
        <v>1482</v>
      </c>
      <c r="B21" s="32">
        <v>40075</v>
      </c>
      <c r="C21" s="41" t="s">
        <v>27</v>
      </c>
    </row>
    <row r="22" spans="1:3">
      <c r="A22" s="43">
        <v>1483</v>
      </c>
      <c r="B22" s="32">
        <v>39995</v>
      </c>
      <c r="C22" s="41" t="s">
        <v>27</v>
      </c>
    </row>
    <row r="23" spans="1:3">
      <c r="A23" s="43">
        <v>1497</v>
      </c>
      <c r="B23" s="32">
        <v>38473</v>
      </c>
      <c r="C23" s="41" t="s">
        <v>77</v>
      </c>
    </row>
    <row r="24" spans="1:3">
      <c r="A24" s="43">
        <v>1499</v>
      </c>
      <c r="B24" s="32">
        <v>41180</v>
      </c>
      <c r="C24" s="41" t="s">
        <v>77</v>
      </c>
    </row>
    <row r="25" spans="1:3">
      <c r="A25" s="43">
        <v>1500</v>
      </c>
      <c r="B25" s="32">
        <v>40057</v>
      </c>
      <c r="C25" s="41" t="s">
        <v>77</v>
      </c>
    </row>
    <row r="26" spans="1:3">
      <c r="A26" s="43">
        <v>1502</v>
      </c>
      <c r="B26" s="32">
        <v>37257</v>
      </c>
      <c r="C26" s="41" t="s">
        <v>57</v>
      </c>
    </row>
    <row r="27" spans="1:3">
      <c r="A27" s="43">
        <v>1511</v>
      </c>
      <c r="B27" s="32">
        <v>40330</v>
      </c>
      <c r="C27" s="41" t="s">
        <v>27</v>
      </c>
    </row>
    <row r="28" spans="1:3">
      <c r="A28" s="43">
        <v>1512</v>
      </c>
      <c r="B28" s="32">
        <v>41153</v>
      </c>
      <c r="C28" s="41" t="s">
        <v>27</v>
      </c>
    </row>
    <row r="29" spans="1:3">
      <c r="A29" s="43">
        <v>1513</v>
      </c>
      <c r="B29" s="32">
        <v>40603</v>
      </c>
      <c r="C29" s="41" t="s">
        <v>27</v>
      </c>
    </row>
    <row r="30" spans="1:3">
      <c r="A30" s="43">
        <v>1518</v>
      </c>
      <c r="B30" s="32">
        <v>37761</v>
      </c>
      <c r="C30" s="41" t="s">
        <v>57</v>
      </c>
    </row>
    <row r="31" spans="1:3">
      <c r="A31" s="43">
        <v>1539</v>
      </c>
      <c r="B31" s="32">
        <v>37511</v>
      </c>
      <c r="C31" s="41" t="s">
        <v>66</v>
      </c>
    </row>
    <row r="32" spans="1:3">
      <c r="A32" s="43">
        <v>1540</v>
      </c>
      <c r="B32" s="32">
        <v>37591</v>
      </c>
      <c r="C32" s="41" t="s">
        <v>66</v>
      </c>
    </row>
    <row r="33" spans="1:3">
      <c r="A33" s="43">
        <v>1541</v>
      </c>
      <c r="B33" s="32">
        <v>38246</v>
      </c>
      <c r="C33" s="41" t="s">
        <v>66</v>
      </c>
    </row>
    <row r="34" spans="1:3">
      <c r="A34" s="43">
        <v>1542</v>
      </c>
      <c r="B34" s="32">
        <v>40001</v>
      </c>
      <c r="C34" s="41" t="s">
        <v>66</v>
      </c>
    </row>
    <row r="35" spans="1:3">
      <c r="A35" s="43">
        <v>1543</v>
      </c>
      <c r="B35" s="32">
        <v>38838</v>
      </c>
      <c r="C35" s="41" t="s">
        <v>66</v>
      </c>
    </row>
    <row r="36" spans="1:3">
      <c r="A36" s="43">
        <v>1553</v>
      </c>
      <c r="B36" s="32">
        <v>37073</v>
      </c>
      <c r="C36" s="41" t="s">
        <v>57</v>
      </c>
    </row>
    <row r="37" spans="1:3">
      <c r="A37" s="43">
        <v>1554</v>
      </c>
      <c r="B37" s="32">
        <v>38078</v>
      </c>
      <c r="C37" s="41" t="s">
        <v>57</v>
      </c>
    </row>
    <row r="38" spans="1:3">
      <c r="A38" s="43">
        <v>1556</v>
      </c>
      <c r="B38" s="32">
        <v>37788</v>
      </c>
      <c r="C38" s="41" t="s">
        <v>66</v>
      </c>
    </row>
    <row r="39" spans="1:3">
      <c r="A39" s="43">
        <v>1557</v>
      </c>
      <c r="B39" s="32">
        <v>38961</v>
      </c>
      <c r="C39" s="41" t="s">
        <v>66</v>
      </c>
    </row>
    <row r="40" spans="1:3">
      <c r="A40" s="43">
        <v>1558</v>
      </c>
      <c r="B40" s="32">
        <v>38353</v>
      </c>
      <c r="C40" s="41" t="s">
        <v>66</v>
      </c>
    </row>
    <row r="41" spans="1:3">
      <c r="A41" s="43">
        <v>1562</v>
      </c>
      <c r="B41" s="32">
        <v>37165</v>
      </c>
      <c r="C41" s="41" t="s">
        <v>66</v>
      </c>
    </row>
    <row r="42" spans="1:3">
      <c r="A42" s="43">
        <v>1574</v>
      </c>
      <c r="B42" s="32">
        <v>38869</v>
      </c>
      <c r="C42" s="41" t="s">
        <v>66</v>
      </c>
    </row>
    <row r="43" spans="1:3">
      <c r="A43" s="43">
        <v>1575</v>
      </c>
      <c r="B43" s="32">
        <v>39508</v>
      </c>
      <c r="C43" s="41" t="s">
        <v>66</v>
      </c>
    </row>
    <row r="44" spans="1:3">
      <c r="A44" s="43">
        <v>1576</v>
      </c>
      <c r="B44" s="32">
        <v>39114</v>
      </c>
      <c r="C44" s="41" t="s">
        <v>108</v>
      </c>
    </row>
    <row r="45" spans="1:3">
      <c r="A45" s="43">
        <v>1593</v>
      </c>
      <c r="B45" s="32">
        <v>37987</v>
      </c>
      <c r="C45" s="41" t="s">
        <v>57</v>
      </c>
    </row>
    <row r="46" spans="1:3">
      <c r="A46" s="43">
        <v>1594</v>
      </c>
      <c r="B46" s="32">
        <v>36892</v>
      </c>
      <c r="C46" s="41" t="s">
        <v>57</v>
      </c>
    </row>
    <row r="47" spans="1:3">
      <c r="A47" s="43">
        <v>1599</v>
      </c>
      <c r="B47" s="32">
        <v>36526</v>
      </c>
      <c r="C47" s="41" t="s">
        <v>114</v>
      </c>
    </row>
    <row r="48" spans="1:3">
      <c r="A48" s="43">
        <v>1621</v>
      </c>
      <c r="B48" s="32">
        <v>38818</v>
      </c>
      <c r="C48" s="41" t="s">
        <v>27</v>
      </c>
    </row>
    <row r="49" spans="1:3">
      <c r="A49" s="43">
        <v>1624</v>
      </c>
      <c r="B49" s="32">
        <v>40985</v>
      </c>
      <c r="C49" s="41" t="s">
        <v>27</v>
      </c>
    </row>
    <row r="50" spans="1:3">
      <c r="A50" s="43">
        <v>1625</v>
      </c>
      <c r="B50" s="32">
        <v>41137</v>
      </c>
      <c r="C50" s="41" t="s">
        <v>27</v>
      </c>
    </row>
    <row r="51" spans="1:3">
      <c r="A51" s="43">
        <v>1633</v>
      </c>
      <c r="B51" s="32">
        <v>38078</v>
      </c>
      <c r="C51" s="41" t="s">
        <v>125</v>
      </c>
    </row>
    <row r="52" spans="1:3">
      <c r="A52" s="43">
        <v>1634</v>
      </c>
      <c r="B52" s="32">
        <v>37498</v>
      </c>
      <c r="C52" s="41" t="s">
        <v>66</v>
      </c>
    </row>
    <row r="53" spans="1:3">
      <c r="A53" s="43">
        <v>1635</v>
      </c>
      <c r="B53" s="32">
        <v>39569</v>
      </c>
      <c r="C53" s="41" t="s">
        <v>66</v>
      </c>
    </row>
    <row r="54" spans="1:3">
      <c r="A54" s="43">
        <v>1636</v>
      </c>
      <c r="B54" s="32">
        <v>38231</v>
      </c>
      <c r="C54" s="41" t="s">
        <v>66</v>
      </c>
    </row>
    <row r="55" spans="1:3">
      <c r="A55" s="43">
        <v>1637</v>
      </c>
      <c r="B55" s="32">
        <v>36630</v>
      </c>
      <c r="C55" s="41" t="s">
        <v>66</v>
      </c>
    </row>
    <row r="56" spans="1:3">
      <c r="A56" s="43">
        <v>1638</v>
      </c>
      <c r="B56" s="32">
        <v>36917</v>
      </c>
      <c r="C56" s="41" t="s">
        <v>66</v>
      </c>
    </row>
    <row r="57" spans="1:3">
      <c r="A57" s="43">
        <v>1673</v>
      </c>
      <c r="B57" s="32">
        <v>39448</v>
      </c>
      <c r="C57" s="41" t="s">
        <v>57</v>
      </c>
    </row>
    <row r="58" spans="1:3">
      <c r="A58" s="43">
        <v>1674</v>
      </c>
      <c r="B58" s="32">
        <v>39934</v>
      </c>
      <c r="C58" s="41" t="s">
        <v>57</v>
      </c>
    </row>
    <row r="59" spans="1:3">
      <c r="A59" s="43">
        <v>1683</v>
      </c>
      <c r="B59" s="32">
        <v>38139</v>
      </c>
      <c r="C59" s="41" t="s">
        <v>57</v>
      </c>
    </row>
    <row r="60" spans="1:3">
      <c r="A60" s="43">
        <v>1684</v>
      </c>
      <c r="B60" s="32">
        <v>38115</v>
      </c>
      <c r="C60" s="41" t="s">
        <v>57</v>
      </c>
    </row>
    <row r="61" spans="1:3">
      <c r="A61" s="43">
        <v>1685</v>
      </c>
      <c r="B61" s="32">
        <v>38930</v>
      </c>
      <c r="C61" s="41" t="s">
        <v>57</v>
      </c>
    </row>
    <row r="62" spans="1:3">
      <c r="A62" s="43">
        <v>1687</v>
      </c>
      <c r="B62" s="32">
        <v>40494</v>
      </c>
      <c r="C62" s="41" t="s">
        <v>66</v>
      </c>
    </row>
    <row r="63" spans="1:3">
      <c r="A63" s="43">
        <v>1694</v>
      </c>
      <c r="B63" s="32">
        <v>40575</v>
      </c>
      <c r="C63" s="41" t="s">
        <v>42</v>
      </c>
    </row>
    <row r="64" spans="1:3">
      <c r="A64" s="43">
        <v>1712</v>
      </c>
      <c r="B64" s="32">
        <v>38047</v>
      </c>
      <c r="C64" s="41" t="s">
        <v>66</v>
      </c>
    </row>
    <row r="65" spans="1:3">
      <c r="A65" s="43">
        <v>1725</v>
      </c>
      <c r="B65" s="32">
        <v>40695</v>
      </c>
      <c r="C65" s="41" t="s">
        <v>30</v>
      </c>
    </row>
    <row r="66" spans="1:3">
      <c r="A66" s="43">
        <v>1742</v>
      </c>
      <c r="B66" s="32">
        <v>36526</v>
      </c>
      <c r="C66" s="41" t="s">
        <v>57</v>
      </c>
    </row>
    <row r="67" spans="1:3">
      <c r="A67" s="43">
        <v>1754</v>
      </c>
      <c r="B67" s="32">
        <v>38596</v>
      </c>
      <c r="C67" s="41" t="s">
        <v>66</v>
      </c>
    </row>
    <row r="68" spans="1:3">
      <c r="A68" s="43">
        <v>1796</v>
      </c>
      <c r="B68" s="32">
        <v>39535</v>
      </c>
      <c r="C68" s="41" t="s">
        <v>154</v>
      </c>
    </row>
    <row r="69" spans="1:3">
      <c r="A69" s="43">
        <v>1797</v>
      </c>
      <c r="B69" s="32">
        <v>39971</v>
      </c>
      <c r="C69" s="41" t="s">
        <v>154</v>
      </c>
    </row>
    <row r="70" spans="1:3">
      <c r="A70" s="43">
        <v>1884</v>
      </c>
      <c r="B70" s="32">
        <v>39104</v>
      </c>
      <c r="C70" s="41" t="s">
        <v>19</v>
      </c>
    </row>
    <row r="71" spans="1:3">
      <c r="A71" s="43">
        <v>1946</v>
      </c>
      <c r="B71" s="32">
        <v>36586</v>
      </c>
      <c r="C71" s="41" t="s">
        <v>66</v>
      </c>
    </row>
    <row r="72" spans="1:3">
      <c r="A72" s="43">
        <v>1960</v>
      </c>
      <c r="B72" s="32">
        <v>40164</v>
      </c>
      <c r="C72" s="41" t="s">
        <v>108</v>
      </c>
    </row>
    <row r="73" spans="1:3">
      <c r="A73" s="43">
        <v>1961</v>
      </c>
      <c r="B73" s="32">
        <v>36951</v>
      </c>
      <c r="C73" s="41" t="s">
        <v>108</v>
      </c>
    </row>
    <row r="74" spans="1:3">
      <c r="A74" s="43">
        <v>1968</v>
      </c>
      <c r="B74" s="32">
        <v>40057</v>
      </c>
      <c r="C74" s="41" t="s">
        <v>166</v>
      </c>
    </row>
    <row r="75" spans="1:3">
      <c r="A75" s="43">
        <v>1969</v>
      </c>
      <c r="B75" s="32">
        <v>39203</v>
      </c>
      <c r="C75" s="41" t="s">
        <v>166</v>
      </c>
    </row>
    <row r="76" spans="1:3">
      <c r="A76" s="43">
        <v>1970</v>
      </c>
      <c r="B76" s="32">
        <v>41000</v>
      </c>
      <c r="C76" s="41" t="s">
        <v>166</v>
      </c>
    </row>
    <row r="77" spans="1:3">
      <c r="A77" s="43">
        <v>1976</v>
      </c>
      <c r="B77" s="32">
        <v>39783</v>
      </c>
      <c r="C77" s="41" t="s">
        <v>171</v>
      </c>
    </row>
    <row r="78" spans="1:3">
      <c r="A78" s="43">
        <v>1998</v>
      </c>
      <c r="B78" s="32">
        <v>38047</v>
      </c>
      <c r="C78" s="41" t="s">
        <v>57</v>
      </c>
    </row>
    <row r="79" spans="1:3">
      <c r="A79" s="43">
        <v>1999</v>
      </c>
      <c r="B79" s="32">
        <v>38808</v>
      </c>
      <c r="C79" s="41" t="s">
        <v>57</v>
      </c>
    </row>
    <row r="80" spans="1:3">
      <c r="A80" s="43">
        <v>2002</v>
      </c>
      <c r="B80" s="32">
        <v>37987</v>
      </c>
      <c r="C80" s="41" t="s">
        <v>30</v>
      </c>
    </row>
    <row r="81" spans="1:3">
      <c r="A81" s="43">
        <v>2005</v>
      </c>
      <c r="B81" s="32">
        <v>39934</v>
      </c>
      <c r="C81" s="41" t="s">
        <v>34</v>
      </c>
    </row>
    <row r="82" spans="1:3">
      <c r="A82" s="43">
        <v>2006</v>
      </c>
      <c r="B82" s="32">
        <v>37377</v>
      </c>
      <c r="C82" s="41" t="s">
        <v>166</v>
      </c>
    </row>
    <row r="83" spans="1:3">
      <c r="A83" s="43">
        <v>2007</v>
      </c>
      <c r="B83" s="32">
        <v>40422</v>
      </c>
      <c r="C83" s="41" t="s">
        <v>154</v>
      </c>
    </row>
    <row r="84" spans="1:3">
      <c r="A84" s="43">
        <v>2008</v>
      </c>
      <c r="B84" s="32">
        <v>38930</v>
      </c>
      <c r="C84" s="41" t="s">
        <v>154</v>
      </c>
    </row>
    <row r="85" spans="1:3">
      <c r="A85" s="43">
        <v>2021</v>
      </c>
      <c r="B85" s="32">
        <v>41214</v>
      </c>
      <c r="C85" s="41" t="s">
        <v>166</v>
      </c>
    </row>
    <row r="86" spans="1:3">
      <c r="A86" s="43">
        <v>2023</v>
      </c>
      <c r="B86" s="32">
        <v>38261</v>
      </c>
      <c r="C86" s="41" t="s">
        <v>166</v>
      </c>
    </row>
    <row r="87" spans="1:3">
      <c r="A87" s="43">
        <v>2029</v>
      </c>
      <c r="B87" s="32">
        <v>39147</v>
      </c>
      <c r="C87" s="41" t="s">
        <v>171</v>
      </c>
    </row>
    <row r="88" spans="1:3">
      <c r="A88" s="43">
        <v>2035</v>
      </c>
      <c r="B88" s="32">
        <v>37987</v>
      </c>
      <c r="C88" s="41" t="s">
        <v>192</v>
      </c>
    </row>
    <row r="89" spans="1:3">
      <c r="A89" s="43">
        <v>2052</v>
      </c>
      <c r="B89" s="32">
        <v>39661</v>
      </c>
      <c r="C89" s="41" t="s">
        <v>197</v>
      </c>
    </row>
    <row r="90" spans="1:3">
      <c r="A90" s="43">
        <v>2062</v>
      </c>
      <c r="B90" s="32">
        <v>42401</v>
      </c>
      <c r="C90" s="41" t="s">
        <v>57</v>
      </c>
    </row>
    <row r="91" spans="1:3">
      <c r="A91" s="43">
        <v>2064</v>
      </c>
      <c r="B91" s="32">
        <v>39784</v>
      </c>
      <c r="C91" s="41" t="s">
        <v>154</v>
      </c>
    </row>
    <row r="92" spans="1:3">
      <c r="A92" s="43">
        <v>2092</v>
      </c>
      <c r="B92" s="32">
        <v>39661</v>
      </c>
      <c r="C92" s="41" t="s">
        <v>154</v>
      </c>
    </row>
    <row r="93" spans="1:3">
      <c r="A93" s="43">
        <v>2103</v>
      </c>
      <c r="B93" s="32">
        <v>40758</v>
      </c>
      <c r="C93" s="41" t="s">
        <v>34</v>
      </c>
    </row>
    <row r="94" spans="1:3">
      <c r="A94" s="43">
        <v>2139</v>
      </c>
      <c r="B94" s="32">
        <v>36526</v>
      </c>
      <c r="C94" s="41" t="s">
        <v>57</v>
      </c>
    </row>
    <row r="95" spans="1:3">
      <c r="A95" s="43">
        <v>2152</v>
      </c>
      <c r="B95" s="32">
        <v>37377</v>
      </c>
      <c r="C95" s="41" t="s">
        <v>66</v>
      </c>
    </row>
    <row r="96" spans="1:3">
      <c r="A96" s="43">
        <v>2154</v>
      </c>
      <c r="B96" s="32">
        <v>39667</v>
      </c>
      <c r="C96" s="41" t="s">
        <v>34</v>
      </c>
    </row>
    <row r="97" spans="1:3">
      <c r="A97" s="43">
        <v>2155</v>
      </c>
      <c r="B97" s="32">
        <v>39881</v>
      </c>
      <c r="C97" s="41" t="s">
        <v>34</v>
      </c>
    </row>
    <row r="98" spans="1:3">
      <c r="A98" s="43">
        <v>2166</v>
      </c>
      <c r="B98" s="32">
        <v>36647</v>
      </c>
      <c r="C98" s="41" t="s">
        <v>66</v>
      </c>
    </row>
    <row r="99" spans="1:3">
      <c r="A99" s="43">
        <v>2181</v>
      </c>
      <c r="B99" s="32">
        <v>40513</v>
      </c>
      <c r="C99" s="41" t="s">
        <v>218</v>
      </c>
    </row>
    <row r="100" spans="1:3">
      <c r="A100" s="43">
        <v>2182</v>
      </c>
      <c r="B100" s="32">
        <v>40148</v>
      </c>
      <c r="C100" s="41" t="s">
        <v>218</v>
      </c>
    </row>
    <row r="101" spans="1:3">
      <c r="A101" s="43">
        <v>2193</v>
      </c>
      <c r="B101" s="32">
        <v>39272</v>
      </c>
      <c r="C101" s="41" t="s">
        <v>166</v>
      </c>
    </row>
    <row r="102" spans="1:3">
      <c r="A102" s="43">
        <v>2195</v>
      </c>
      <c r="B102" s="32">
        <v>39995</v>
      </c>
      <c r="C102" s="41" t="s">
        <v>166</v>
      </c>
    </row>
    <row r="103" spans="1:3">
      <c r="A103" s="43">
        <v>2203</v>
      </c>
      <c r="B103" s="32">
        <v>37551</v>
      </c>
      <c r="C103" s="41" t="s">
        <v>57</v>
      </c>
    </row>
    <row r="104" spans="1:3">
      <c r="A104" s="43">
        <v>2207</v>
      </c>
      <c r="B104" s="32">
        <v>41200</v>
      </c>
      <c r="C104" s="41" t="s">
        <v>66</v>
      </c>
    </row>
    <row r="105" spans="1:3">
      <c r="A105" s="43">
        <v>2225</v>
      </c>
      <c r="B105" s="32">
        <v>37469</v>
      </c>
      <c r="C105" s="41" t="s">
        <v>57</v>
      </c>
    </row>
    <row r="106" spans="1:3">
      <c r="A106" s="43">
        <v>2226</v>
      </c>
      <c r="B106" s="32">
        <v>40460</v>
      </c>
      <c r="C106" s="41" t="s">
        <v>233</v>
      </c>
    </row>
    <row r="107" spans="1:3">
      <c r="A107" s="43">
        <v>2227</v>
      </c>
      <c r="B107" s="32">
        <v>39997</v>
      </c>
      <c r="C107" s="41" t="s">
        <v>233</v>
      </c>
    </row>
    <row r="108" spans="1:3">
      <c r="A108" s="43">
        <v>2228</v>
      </c>
      <c r="B108" s="32">
        <v>37459</v>
      </c>
      <c r="C108" s="41" t="s">
        <v>233</v>
      </c>
    </row>
    <row r="109" spans="1:3">
      <c r="A109" s="43">
        <v>2242</v>
      </c>
      <c r="B109" s="32">
        <v>40969</v>
      </c>
      <c r="C109" s="41" t="s">
        <v>66</v>
      </c>
    </row>
    <row r="110" spans="1:3">
      <c r="A110" s="43">
        <v>2244</v>
      </c>
      <c r="B110" s="32">
        <v>38742</v>
      </c>
      <c r="C110" s="41" t="s">
        <v>66</v>
      </c>
    </row>
    <row r="111" spans="1:3">
      <c r="A111" s="43">
        <v>2245</v>
      </c>
      <c r="B111" s="32">
        <v>37692</v>
      </c>
      <c r="C111" s="41" t="s">
        <v>66</v>
      </c>
    </row>
    <row r="112" spans="1:3">
      <c r="A112" s="43">
        <v>2246</v>
      </c>
      <c r="B112" s="32">
        <v>37073</v>
      </c>
      <c r="C112" s="41" t="s">
        <v>66</v>
      </c>
    </row>
    <row r="113" spans="1:3">
      <c r="A113" s="43">
        <v>2253</v>
      </c>
      <c r="B113" s="32">
        <v>40148</v>
      </c>
      <c r="C113" s="41" t="s">
        <v>66</v>
      </c>
    </row>
    <row r="114" spans="1:3">
      <c r="A114" s="43">
        <v>2255</v>
      </c>
      <c r="B114" s="32">
        <v>40032</v>
      </c>
      <c r="C114" s="41" t="s">
        <v>30</v>
      </c>
    </row>
    <row r="115" spans="1:3">
      <c r="A115" s="43">
        <v>2256</v>
      </c>
      <c r="B115" s="32">
        <v>40725</v>
      </c>
      <c r="C115" s="41" t="s">
        <v>108</v>
      </c>
    </row>
    <row r="116" spans="1:3">
      <c r="A116" s="43">
        <v>2263</v>
      </c>
      <c r="B116" s="32">
        <v>38961</v>
      </c>
      <c r="C116" s="41" t="s">
        <v>66</v>
      </c>
    </row>
    <row r="117" spans="1:3">
      <c r="A117" s="43">
        <v>2278</v>
      </c>
      <c r="B117" s="32">
        <v>38353</v>
      </c>
      <c r="C117" s="41" t="s">
        <v>19</v>
      </c>
    </row>
    <row r="118" spans="1:3">
      <c r="A118" s="43">
        <v>2284</v>
      </c>
      <c r="B118" s="32">
        <v>40724</v>
      </c>
      <c r="C118" s="41" t="s">
        <v>30</v>
      </c>
    </row>
    <row r="119" spans="1:3">
      <c r="A119" s="43">
        <v>2285</v>
      </c>
      <c r="B119" s="32">
        <v>39904</v>
      </c>
      <c r="C119" s="41" t="s">
        <v>30</v>
      </c>
    </row>
    <row r="120" spans="1:3">
      <c r="A120" s="43">
        <v>2296</v>
      </c>
      <c r="B120" s="32">
        <v>37472</v>
      </c>
      <c r="C120" s="41" t="s">
        <v>30</v>
      </c>
    </row>
    <row r="121" spans="1:3">
      <c r="A121" s="43">
        <v>2304</v>
      </c>
      <c r="B121" s="32">
        <v>38887</v>
      </c>
      <c r="C121" s="41" t="s">
        <v>34</v>
      </c>
    </row>
    <row r="122" spans="1:3">
      <c r="A122" s="43">
        <v>2305</v>
      </c>
      <c r="B122" s="32">
        <v>39022</v>
      </c>
      <c r="C122" s="41" t="s">
        <v>34</v>
      </c>
    </row>
    <row r="123" spans="1:3">
      <c r="A123" s="43">
        <v>2316</v>
      </c>
      <c r="B123" s="32">
        <v>36880</v>
      </c>
      <c r="C123" s="41" t="s">
        <v>166</v>
      </c>
    </row>
    <row r="124" spans="1:3">
      <c r="A124" s="43">
        <v>2320</v>
      </c>
      <c r="B124" s="32">
        <v>32905</v>
      </c>
      <c r="C124" s="41" t="s">
        <v>50</v>
      </c>
    </row>
    <row r="125" spans="1:3">
      <c r="A125" s="43">
        <v>2324</v>
      </c>
      <c r="B125" s="32">
        <v>36495</v>
      </c>
      <c r="C125" s="41" t="s">
        <v>50</v>
      </c>
    </row>
    <row r="126" spans="1:3">
      <c r="A126" s="43">
        <v>2378</v>
      </c>
      <c r="B126" s="32">
        <v>42856</v>
      </c>
      <c r="C126" s="41" t="s">
        <v>27</v>
      </c>
    </row>
    <row r="127" spans="1:3">
      <c r="A127" s="43">
        <v>2711</v>
      </c>
      <c r="B127" s="32">
        <v>42979</v>
      </c>
      <c r="C127" s="41" t="s">
        <v>57</v>
      </c>
    </row>
    <row r="128" spans="1:3">
      <c r="A128" s="43">
        <v>2838</v>
      </c>
      <c r="B128" s="32">
        <v>41699</v>
      </c>
      <c r="C128" s="41" t="s">
        <v>57</v>
      </c>
    </row>
    <row r="129" spans="1:3">
      <c r="A129" s="43">
        <v>3001</v>
      </c>
      <c r="B129" s="32">
        <v>33604</v>
      </c>
      <c r="C129" s="41" t="s">
        <v>57</v>
      </c>
    </row>
    <row r="130" spans="1:3">
      <c r="A130" s="43">
        <v>3004</v>
      </c>
      <c r="B130" s="32">
        <v>36161</v>
      </c>
      <c r="C130" s="41" t="s">
        <v>57</v>
      </c>
    </row>
    <row r="131" spans="1:3">
      <c r="A131" s="43">
        <v>3017</v>
      </c>
      <c r="B131" s="32">
        <v>41487</v>
      </c>
      <c r="C131" s="41" t="s">
        <v>233</v>
      </c>
    </row>
    <row r="132" spans="1:3">
      <c r="A132" s="43">
        <v>3059</v>
      </c>
      <c r="B132" s="32">
        <v>33970</v>
      </c>
      <c r="C132" s="41" t="s">
        <v>57</v>
      </c>
    </row>
    <row r="133" spans="1:3">
      <c r="A133" s="43">
        <v>3111</v>
      </c>
      <c r="B133" s="32">
        <v>42856</v>
      </c>
      <c r="C133" s="41" t="s">
        <v>57</v>
      </c>
    </row>
    <row r="134" spans="1:3">
      <c r="A134" s="43">
        <v>3118</v>
      </c>
      <c r="B134" s="32">
        <v>42887</v>
      </c>
      <c r="C134" s="41" t="s">
        <v>57</v>
      </c>
    </row>
    <row r="135" spans="1:3">
      <c r="A135" s="43">
        <v>3187</v>
      </c>
      <c r="B135" s="32">
        <v>42995</v>
      </c>
      <c r="C135" s="41" t="s">
        <v>282</v>
      </c>
    </row>
    <row r="136" spans="1:3">
      <c r="A136" s="43">
        <v>3270</v>
      </c>
      <c r="B136" s="32">
        <v>42278</v>
      </c>
      <c r="C136" s="41" t="s">
        <v>66</v>
      </c>
    </row>
    <row r="137" spans="1:3">
      <c r="A137" s="43">
        <v>3310</v>
      </c>
      <c r="B137" s="32">
        <v>43444</v>
      </c>
      <c r="C137" s="41" t="s">
        <v>42</v>
      </c>
    </row>
    <row r="138" spans="1:3">
      <c r="A138" s="43">
        <v>3372</v>
      </c>
      <c r="B138" s="32">
        <v>41821</v>
      </c>
      <c r="C138" s="41" t="s">
        <v>166</v>
      </c>
    </row>
    <row r="139" spans="1:3">
      <c r="A139" s="43">
        <v>3377</v>
      </c>
      <c r="B139" s="32">
        <v>37469</v>
      </c>
      <c r="C139" s="41" t="s">
        <v>1689</v>
      </c>
    </row>
    <row r="140" spans="1:3">
      <c r="A140" s="43">
        <v>3499</v>
      </c>
      <c r="B140" s="32">
        <v>41793</v>
      </c>
      <c r="C140" s="41" t="s">
        <v>171</v>
      </c>
    </row>
    <row r="141" spans="1:3">
      <c r="A141" s="43">
        <v>3575</v>
      </c>
      <c r="B141" s="32">
        <v>42552</v>
      </c>
      <c r="C141" s="41" t="s">
        <v>27</v>
      </c>
    </row>
    <row r="142" spans="1:3">
      <c r="A142" s="43">
        <v>3625</v>
      </c>
      <c r="B142" s="32">
        <v>43647</v>
      </c>
      <c r="C142" s="41" t="s">
        <v>77</v>
      </c>
    </row>
    <row r="143" spans="1:3">
      <c r="A143" s="43">
        <v>3641</v>
      </c>
      <c r="B143" s="32">
        <v>34669</v>
      </c>
      <c r="C143" s="41" t="s">
        <v>57</v>
      </c>
    </row>
    <row r="144" spans="1:3">
      <c r="A144" s="43">
        <v>3642</v>
      </c>
      <c r="B144" s="32">
        <v>33604</v>
      </c>
      <c r="C144" s="41" t="s">
        <v>57</v>
      </c>
    </row>
    <row r="145" spans="1:3">
      <c r="A145" s="43">
        <v>3646</v>
      </c>
      <c r="B145" s="32">
        <v>36434</v>
      </c>
      <c r="C145" s="41" t="s">
        <v>57</v>
      </c>
    </row>
    <row r="146" spans="1:3">
      <c r="A146" s="43">
        <v>3651</v>
      </c>
      <c r="B146" s="32">
        <v>36434</v>
      </c>
      <c r="C146" s="41" t="s">
        <v>57</v>
      </c>
    </row>
    <row r="147" spans="1:3">
      <c r="A147" s="43">
        <v>3652</v>
      </c>
      <c r="B147" s="32">
        <v>36100</v>
      </c>
      <c r="C147" s="41" t="s">
        <v>57</v>
      </c>
    </row>
    <row r="148" spans="1:3">
      <c r="A148" s="43">
        <v>3653</v>
      </c>
      <c r="B148" s="32">
        <v>33239</v>
      </c>
      <c r="C148" s="41" t="s">
        <v>34</v>
      </c>
    </row>
    <row r="149" spans="1:3">
      <c r="A149" s="43">
        <v>3677</v>
      </c>
      <c r="B149" s="32">
        <v>43617</v>
      </c>
      <c r="C149" s="41" t="s">
        <v>19</v>
      </c>
    </row>
    <row r="150" spans="1:3">
      <c r="A150" s="43">
        <v>3699</v>
      </c>
      <c r="B150" s="32">
        <v>43929</v>
      </c>
      <c r="C150" s="41" t="s">
        <v>34</v>
      </c>
    </row>
    <row r="151" spans="1:3">
      <c r="A151" s="43">
        <v>3720</v>
      </c>
      <c r="B151" s="32">
        <v>40611</v>
      </c>
      <c r="C151" s="41" t="s">
        <v>19</v>
      </c>
    </row>
    <row r="152" spans="1:3">
      <c r="A152" s="43">
        <v>3736</v>
      </c>
      <c r="B152" s="32">
        <v>43922</v>
      </c>
      <c r="C152" s="41" t="s">
        <v>34</v>
      </c>
    </row>
    <row r="153" spans="1:3">
      <c r="A153" s="43">
        <v>3763</v>
      </c>
      <c r="B153" s="32">
        <v>28641</v>
      </c>
      <c r="C153" s="41" t="s">
        <v>57</v>
      </c>
    </row>
    <row r="154" spans="1:3">
      <c r="A154" s="43">
        <v>3787</v>
      </c>
      <c r="B154" s="32">
        <v>35977</v>
      </c>
      <c r="C154" s="41" t="s">
        <v>318</v>
      </c>
    </row>
    <row r="155" spans="1:3">
      <c r="A155" s="43">
        <v>3797</v>
      </c>
      <c r="B155" s="32">
        <v>38472</v>
      </c>
      <c r="C155" s="41" t="s">
        <v>66</v>
      </c>
    </row>
    <row r="156" spans="1:3">
      <c r="A156" s="43">
        <v>3798</v>
      </c>
      <c r="B156" s="32">
        <v>43151</v>
      </c>
      <c r="C156" s="41" t="s">
        <v>166</v>
      </c>
    </row>
    <row r="157" spans="1:3">
      <c r="A157" s="43">
        <v>3834</v>
      </c>
      <c r="B157" s="32">
        <v>38718</v>
      </c>
      <c r="C157" s="41" t="s">
        <v>325</v>
      </c>
    </row>
    <row r="158" spans="1:3">
      <c r="A158" s="43">
        <v>3899</v>
      </c>
      <c r="B158" s="32">
        <v>35618</v>
      </c>
      <c r="C158" s="41" t="s">
        <v>57</v>
      </c>
    </row>
    <row r="159" spans="1:3">
      <c r="A159" s="43">
        <v>3900</v>
      </c>
      <c r="B159" s="32">
        <v>35065</v>
      </c>
      <c r="C159" s="41" t="s">
        <v>57</v>
      </c>
    </row>
    <row r="160" spans="1:3">
      <c r="A160" s="43">
        <v>3903</v>
      </c>
      <c r="B160" s="32">
        <v>34455</v>
      </c>
      <c r="C160" s="41" t="s">
        <v>57</v>
      </c>
    </row>
    <row r="161" spans="1:3">
      <c r="A161" s="43">
        <v>3905</v>
      </c>
      <c r="B161" s="32">
        <v>33786</v>
      </c>
      <c r="C161" s="41" t="s">
        <v>57</v>
      </c>
    </row>
    <row r="162" spans="1:3">
      <c r="A162" s="43">
        <v>3907</v>
      </c>
      <c r="B162" s="32">
        <v>32874</v>
      </c>
      <c r="C162" s="41" t="s">
        <v>57</v>
      </c>
    </row>
    <row r="163" spans="1:3">
      <c r="A163" s="43">
        <v>3143</v>
      </c>
      <c r="B163" s="32">
        <v>42309</v>
      </c>
      <c r="C163" s="41" t="s">
        <v>166</v>
      </c>
    </row>
    <row r="164" spans="1:3">
      <c r="A164" s="43">
        <v>2067</v>
      </c>
      <c r="B164" s="32">
        <v>41394</v>
      </c>
      <c r="C164" s="41" t="s">
        <v>57</v>
      </c>
    </row>
    <row r="165" spans="1:3">
      <c r="A165" s="43">
        <v>355</v>
      </c>
      <c r="B165" s="32">
        <v>41179</v>
      </c>
      <c r="C165" s="41" t="s">
        <v>19</v>
      </c>
    </row>
    <row r="166" spans="1:3">
      <c r="A166" s="43">
        <v>488</v>
      </c>
      <c r="B166" s="32">
        <v>40179</v>
      </c>
      <c r="C166" s="41" t="s">
        <v>108</v>
      </c>
    </row>
    <row r="167" spans="1:3">
      <c r="A167" s="43">
        <v>2443</v>
      </c>
      <c r="B167" s="32">
        <v>42590</v>
      </c>
      <c r="C167" s="41" t="s">
        <v>77</v>
      </c>
    </row>
    <row r="168" spans="1:3">
      <c r="A168" s="43">
        <v>267</v>
      </c>
      <c r="B168" s="32">
        <v>36166</v>
      </c>
      <c r="C168" s="41" t="s">
        <v>233</v>
      </c>
    </row>
    <row r="169" spans="1:3">
      <c r="A169" s="43">
        <v>3913</v>
      </c>
      <c r="B169" s="32">
        <v>27030</v>
      </c>
      <c r="C169" s="41" t="s">
        <v>57</v>
      </c>
    </row>
    <row r="170" spans="1:3">
      <c r="A170" s="43">
        <v>959</v>
      </c>
      <c r="B170" s="32">
        <v>38412</v>
      </c>
      <c r="C170" s="41" t="s">
        <v>166</v>
      </c>
    </row>
    <row r="171" spans="1:3">
      <c r="A171" s="43">
        <v>598</v>
      </c>
      <c r="B171" s="32">
        <v>38412</v>
      </c>
      <c r="C171" s="41" t="s">
        <v>166</v>
      </c>
    </row>
    <row r="172" spans="1:3">
      <c r="A172" s="43">
        <v>3847</v>
      </c>
      <c r="B172" s="32">
        <v>31593</v>
      </c>
      <c r="C172" s="41" t="s">
        <v>66</v>
      </c>
    </row>
    <row r="173" spans="1:3">
      <c r="A173" s="43">
        <v>3914</v>
      </c>
      <c r="B173" s="32">
        <v>36135</v>
      </c>
      <c r="C173" s="41" t="s">
        <v>672</v>
      </c>
    </row>
    <row r="174" spans="1:3">
      <c r="A174" s="43">
        <v>3915</v>
      </c>
      <c r="B174" s="32">
        <v>28491</v>
      </c>
      <c r="C174" s="41" t="s">
        <v>19</v>
      </c>
    </row>
    <row r="175" spans="1:3">
      <c r="A175" s="43">
        <v>3923</v>
      </c>
      <c r="B175" s="32">
        <v>30498</v>
      </c>
      <c r="C175" s="41" t="s">
        <v>19</v>
      </c>
    </row>
    <row r="176" spans="1:3">
      <c r="A176" s="43">
        <v>3924</v>
      </c>
      <c r="B176" s="32">
        <v>42892</v>
      </c>
      <c r="C176" s="41" t="s">
        <v>108</v>
      </c>
    </row>
    <row r="177" spans="1:3">
      <c r="A177" s="43">
        <v>3925</v>
      </c>
      <c r="B177" s="32">
        <v>35643</v>
      </c>
      <c r="C177" s="41" t="s">
        <v>66</v>
      </c>
    </row>
    <row r="178" spans="1:3">
      <c r="A178" s="43">
        <v>3926</v>
      </c>
      <c r="B178" s="32">
        <v>34700</v>
      </c>
      <c r="C178" s="41" t="s">
        <v>66</v>
      </c>
    </row>
    <row r="179" spans="1:3">
      <c r="A179" s="43">
        <v>3927</v>
      </c>
      <c r="B179" s="32">
        <v>42002</v>
      </c>
      <c r="C179" s="41" t="s">
        <v>77</v>
      </c>
    </row>
    <row r="180" spans="1:3">
      <c r="A180" s="43">
        <v>3928</v>
      </c>
      <c r="B180" s="32">
        <v>41354</v>
      </c>
      <c r="C180" s="41" t="s">
        <v>108</v>
      </c>
    </row>
    <row r="181" spans="1:3">
      <c r="A181" s="43">
        <v>3929</v>
      </c>
      <c r="B181" s="32">
        <v>39448</v>
      </c>
      <c r="C181" s="41" t="s">
        <v>108</v>
      </c>
    </row>
    <row r="182" spans="1:3">
      <c r="A182" s="43">
        <v>3930</v>
      </c>
      <c r="B182" s="32">
        <v>40864</v>
      </c>
      <c r="C182" s="41" t="s">
        <v>108</v>
      </c>
    </row>
    <row r="183" spans="1:3">
      <c r="A183" s="43">
        <v>3931</v>
      </c>
      <c r="B183" s="32">
        <v>41200</v>
      </c>
      <c r="C183" s="41" t="s">
        <v>108</v>
      </c>
    </row>
    <row r="184" spans="1:3">
      <c r="A184" s="43">
        <v>3932</v>
      </c>
      <c r="B184" s="32">
        <v>41000</v>
      </c>
      <c r="C184" s="41" t="s">
        <v>108</v>
      </c>
    </row>
    <row r="185" spans="1:3">
      <c r="A185" s="43">
        <v>3933</v>
      </c>
      <c r="B185" s="32">
        <v>24955</v>
      </c>
      <c r="C185" s="41" t="s">
        <v>712</v>
      </c>
    </row>
    <row r="186" spans="1:3">
      <c r="A186" s="43">
        <v>3934</v>
      </c>
      <c r="B186" s="32">
        <v>25375</v>
      </c>
      <c r="C186" s="41" t="s">
        <v>712</v>
      </c>
    </row>
    <row r="187" spans="1:3">
      <c r="A187" s="43">
        <v>3935</v>
      </c>
      <c r="B187" s="32">
        <v>43090</v>
      </c>
      <c r="C187" s="41" t="s">
        <v>77</v>
      </c>
    </row>
    <row r="188" spans="1:3">
      <c r="A188" s="43">
        <v>3937</v>
      </c>
      <c r="B188" s="32">
        <v>34091</v>
      </c>
      <c r="C188" s="41" t="s">
        <v>57</v>
      </c>
    </row>
    <row r="189" spans="1:3">
      <c r="A189" s="43">
        <v>3939</v>
      </c>
      <c r="B189" s="32">
        <v>29388</v>
      </c>
      <c r="C189" s="41" t="s">
        <v>66</v>
      </c>
    </row>
    <row r="190" spans="1:3">
      <c r="A190" s="43">
        <v>3940</v>
      </c>
      <c r="B190" s="32">
        <v>29587</v>
      </c>
      <c r="C190" s="41" t="s">
        <v>66</v>
      </c>
    </row>
    <row r="191" spans="1:3">
      <c r="A191" s="43">
        <v>3941</v>
      </c>
      <c r="B191" s="32">
        <v>38518</v>
      </c>
      <c r="C191" s="41" t="s">
        <v>34</v>
      </c>
    </row>
    <row r="192" spans="1:3">
      <c r="A192" s="43">
        <v>3942</v>
      </c>
      <c r="B192" s="32">
        <v>40029</v>
      </c>
      <c r="C192" s="41" t="s">
        <v>34</v>
      </c>
    </row>
    <row r="193" spans="1:3">
      <c r="A193" s="43">
        <v>3947</v>
      </c>
      <c r="B193" s="32">
        <v>40378</v>
      </c>
      <c r="C193" s="41" t="s">
        <v>66</v>
      </c>
    </row>
    <row r="194" spans="1:3">
      <c r="A194" s="43">
        <v>3948</v>
      </c>
      <c r="B194" s="32">
        <v>29952</v>
      </c>
      <c r="C194" s="41" t="s">
        <v>77</v>
      </c>
    </row>
    <row r="195" spans="1:3">
      <c r="A195" s="43">
        <v>3949</v>
      </c>
      <c r="B195" s="32">
        <v>30803</v>
      </c>
      <c r="C195" s="41" t="s">
        <v>77</v>
      </c>
    </row>
    <row r="196" spans="1:3">
      <c r="A196" s="43">
        <v>3950</v>
      </c>
      <c r="B196" s="32">
        <v>35431</v>
      </c>
      <c r="C196" s="41" t="s">
        <v>66</v>
      </c>
    </row>
    <row r="197" spans="1:3">
      <c r="A197" s="43">
        <v>3951</v>
      </c>
      <c r="B197" s="32">
        <v>35404</v>
      </c>
      <c r="C197" s="41" t="s">
        <v>66</v>
      </c>
    </row>
    <row r="198" spans="1:3">
      <c r="A198" s="43">
        <v>3952</v>
      </c>
      <c r="B198" s="32">
        <v>35452</v>
      </c>
      <c r="C198" s="41" t="s">
        <v>66</v>
      </c>
    </row>
    <row r="199" spans="1:3">
      <c r="A199" s="43">
        <v>3953</v>
      </c>
      <c r="B199" s="32">
        <v>40592</v>
      </c>
      <c r="C199" s="41" t="s">
        <v>66</v>
      </c>
    </row>
    <row r="200" spans="1:3">
      <c r="A200" s="43">
        <v>3954</v>
      </c>
      <c r="B200" s="32">
        <v>41453</v>
      </c>
      <c r="C200" s="41" t="s">
        <v>66</v>
      </c>
    </row>
    <row r="201" spans="1:3">
      <c r="A201" s="43">
        <v>3955</v>
      </c>
      <c r="B201" s="32">
        <v>41958</v>
      </c>
      <c r="C201" s="41" t="s">
        <v>66</v>
      </c>
    </row>
    <row r="202" spans="1:3">
      <c r="A202" s="43">
        <v>3958</v>
      </c>
      <c r="B202" s="32">
        <v>42248</v>
      </c>
      <c r="C202" s="41" t="s">
        <v>57</v>
      </c>
    </row>
    <row r="203" spans="1:3">
      <c r="A203" s="43">
        <v>3959</v>
      </c>
      <c r="B203" s="32">
        <v>33604</v>
      </c>
      <c r="C203" s="41" t="s">
        <v>57</v>
      </c>
    </row>
    <row r="204" spans="1:3">
      <c r="A204" s="43">
        <v>3960</v>
      </c>
      <c r="B204" s="32">
        <v>34736</v>
      </c>
      <c r="C204" s="41" t="s">
        <v>57</v>
      </c>
    </row>
    <row r="205" spans="1:3">
      <c r="A205" s="43">
        <v>3961</v>
      </c>
      <c r="B205" s="32">
        <v>41061</v>
      </c>
      <c r="C205" s="41" t="s">
        <v>108</v>
      </c>
    </row>
    <row r="206" spans="1:3">
      <c r="A206" s="43">
        <v>3962</v>
      </c>
      <c r="B206" s="32">
        <v>43269</v>
      </c>
      <c r="C206" s="41" t="s">
        <v>166</v>
      </c>
    </row>
    <row r="207" spans="1:3">
      <c r="A207" s="43">
        <v>3964</v>
      </c>
      <c r="B207" s="32">
        <v>41426</v>
      </c>
      <c r="C207" s="41" t="s">
        <v>166</v>
      </c>
    </row>
    <row r="208" spans="1:3">
      <c r="A208" s="43">
        <v>3965</v>
      </c>
      <c r="B208" s="32">
        <v>28929</v>
      </c>
      <c r="C208" s="41" t="s">
        <v>799</v>
      </c>
    </row>
    <row r="209" spans="1:3">
      <c r="A209" s="43">
        <v>3967</v>
      </c>
      <c r="B209" s="32">
        <v>41438</v>
      </c>
      <c r="C209" s="41" t="s">
        <v>233</v>
      </c>
    </row>
    <row r="210" spans="1:3">
      <c r="A210" s="43">
        <v>3968</v>
      </c>
      <c r="B210" s="32">
        <v>35229</v>
      </c>
      <c r="C210" s="41" t="s">
        <v>57</v>
      </c>
    </row>
    <row r="211" spans="1:3">
      <c r="A211" s="43">
        <v>3971</v>
      </c>
      <c r="B211" s="32">
        <v>36024</v>
      </c>
      <c r="C211" s="41" t="s">
        <v>57</v>
      </c>
    </row>
    <row r="212" spans="1:3">
      <c r="A212" s="43">
        <v>3972</v>
      </c>
      <c r="B212" s="32">
        <v>40575</v>
      </c>
      <c r="C212" s="41" t="s">
        <v>57</v>
      </c>
    </row>
    <row r="213" spans="1:3">
      <c r="A213" s="43">
        <v>3973</v>
      </c>
      <c r="B213" s="32">
        <v>41487</v>
      </c>
      <c r="C213" s="41" t="s">
        <v>57</v>
      </c>
    </row>
    <row r="214" spans="1:3">
      <c r="A214" s="43">
        <v>3974</v>
      </c>
      <c r="B214" s="32">
        <v>42034</v>
      </c>
      <c r="C214" s="41" t="s">
        <v>57</v>
      </c>
    </row>
    <row r="215" spans="1:3">
      <c r="A215" s="43">
        <v>3975</v>
      </c>
      <c r="B215" s="32">
        <v>26207</v>
      </c>
      <c r="C215" s="41" t="s">
        <v>712</v>
      </c>
    </row>
    <row r="216" spans="1:3">
      <c r="A216" s="43">
        <v>3976</v>
      </c>
      <c r="B216" s="32">
        <v>34121</v>
      </c>
      <c r="C216" s="41" t="s">
        <v>817</v>
      </c>
    </row>
    <row r="217" spans="1:3">
      <c r="A217" s="43">
        <v>3970</v>
      </c>
      <c r="B217" s="32">
        <v>29675</v>
      </c>
      <c r="C217" s="41" t="s">
        <v>66</v>
      </c>
    </row>
    <row r="218" spans="1:3">
      <c r="A218" s="43">
        <v>3969</v>
      </c>
      <c r="B218" s="32">
        <v>35065</v>
      </c>
      <c r="C218" s="41" t="s">
        <v>57</v>
      </c>
    </row>
    <row r="219" spans="1:3">
      <c r="A219" s="43">
        <v>3956</v>
      </c>
      <c r="B219" s="32">
        <v>41865</v>
      </c>
      <c r="C219" s="41" t="s">
        <v>166</v>
      </c>
    </row>
    <row r="220" spans="1:3">
      <c r="A220" s="43">
        <v>3943</v>
      </c>
      <c r="B220" s="32">
        <v>41464</v>
      </c>
      <c r="C220" s="41" t="s">
        <v>166</v>
      </c>
    </row>
    <row r="221" spans="1:3">
      <c r="A221" s="43">
        <v>4005</v>
      </c>
      <c r="B221" s="32">
        <v>42598</v>
      </c>
      <c r="C221" s="41" t="s">
        <v>34</v>
      </c>
    </row>
    <row r="222" spans="1:3">
      <c r="A222" s="43">
        <v>4028</v>
      </c>
      <c r="B222" s="32">
        <v>34700</v>
      </c>
      <c r="C222" s="41" t="s">
        <v>166</v>
      </c>
    </row>
    <row r="223" spans="1:3">
      <c r="A223" s="43">
        <v>4037</v>
      </c>
      <c r="B223" s="32">
        <v>43282</v>
      </c>
      <c r="C223" s="41" t="s">
        <v>166</v>
      </c>
    </row>
    <row r="224" spans="1:3">
      <c r="A224" s="43">
        <v>4045</v>
      </c>
      <c r="B224" s="32">
        <v>35253</v>
      </c>
      <c r="C224" s="41" t="s">
        <v>166</v>
      </c>
    </row>
    <row r="225" spans="1:3">
      <c r="A225" s="43">
        <v>4047</v>
      </c>
      <c r="B225" s="32">
        <v>37773</v>
      </c>
      <c r="C225" s="41" t="s">
        <v>166</v>
      </c>
    </row>
    <row r="226" spans="1:3">
      <c r="A226" s="43">
        <v>4141</v>
      </c>
      <c r="B226" s="32">
        <v>36063</v>
      </c>
      <c r="C226" s="41" t="s">
        <v>66</v>
      </c>
    </row>
    <row r="227" spans="1:3">
      <c r="A227" s="43">
        <v>4142</v>
      </c>
      <c r="B227" s="32">
        <v>36617</v>
      </c>
      <c r="C227" s="41" t="s">
        <v>66</v>
      </c>
    </row>
    <row r="228" spans="1:3">
      <c r="A228" s="43">
        <v>4144</v>
      </c>
      <c r="B228" s="32">
        <v>33756</v>
      </c>
      <c r="C228" s="41" t="s">
        <v>19</v>
      </c>
    </row>
    <row r="229" spans="1:3">
      <c r="A229" s="43">
        <v>4145</v>
      </c>
      <c r="B229" s="32">
        <v>35704</v>
      </c>
      <c r="C229" s="41" t="s">
        <v>66</v>
      </c>
    </row>
    <row r="230" spans="1:3">
      <c r="A230" s="43">
        <v>4148</v>
      </c>
      <c r="B230" s="32">
        <v>33939</v>
      </c>
      <c r="C230" s="41" t="s">
        <v>19</v>
      </c>
    </row>
    <row r="231" spans="1:3">
      <c r="A231" s="43">
        <v>4149</v>
      </c>
      <c r="B231" s="32">
        <v>32752</v>
      </c>
      <c r="C231" s="41" t="s">
        <v>19</v>
      </c>
    </row>
    <row r="232" spans="1:3">
      <c r="A232" s="43">
        <v>4150</v>
      </c>
      <c r="B232" s="32">
        <v>28478</v>
      </c>
      <c r="C232" s="41" t="s">
        <v>19</v>
      </c>
    </row>
    <row r="233" spans="1:3">
      <c r="A233" s="43">
        <v>4151</v>
      </c>
      <c r="B233" s="32">
        <v>30011</v>
      </c>
      <c r="C233" s="41" t="s">
        <v>19</v>
      </c>
    </row>
    <row r="234" spans="1:3">
      <c r="A234" s="43">
        <v>4152</v>
      </c>
      <c r="B234" s="32">
        <v>27048</v>
      </c>
      <c r="C234" s="41" t="s">
        <v>712</v>
      </c>
    </row>
    <row r="235" spans="1:3">
      <c r="A235" s="43">
        <v>4136</v>
      </c>
      <c r="B235" s="32">
        <v>40057</v>
      </c>
      <c r="C235" s="41" t="s">
        <v>57</v>
      </c>
    </row>
    <row r="236" spans="1:3">
      <c r="A236" s="43">
        <v>4156</v>
      </c>
      <c r="B236" s="32">
        <v>28177</v>
      </c>
      <c r="C236" s="41" t="s">
        <v>66</v>
      </c>
    </row>
    <row r="237" spans="1:3">
      <c r="A237" s="43">
        <v>4153</v>
      </c>
      <c r="B237" s="32">
        <v>27426</v>
      </c>
      <c r="C237" s="41" t="s">
        <v>712</v>
      </c>
    </row>
    <row r="238" spans="1:3">
      <c r="A238" s="43">
        <v>4154</v>
      </c>
      <c r="B238" s="32">
        <v>29048</v>
      </c>
      <c r="C238" s="41" t="s">
        <v>19</v>
      </c>
    </row>
    <row r="239" spans="1:3">
      <c r="A239" s="43">
        <v>4155</v>
      </c>
      <c r="B239" s="32">
        <v>28166</v>
      </c>
      <c r="C239" s="41" t="s">
        <v>66</v>
      </c>
    </row>
    <row r="243" spans="1:4" ht="15.6">
      <c r="C243" s="42" t="s">
        <v>66</v>
      </c>
      <c r="D243">
        <f>COUNTIFS(B2:EB239,"USA")</f>
        <v>51</v>
      </c>
    </row>
    <row r="244" spans="1:4" ht="15.6">
      <c r="C244" s="42" t="s">
        <v>1690</v>
      </c>
      <c r="D244">
        <f>COUNTIFS(B2:EB239,"RUS")</f>
        <v>54</v>
      </c>
    </row>
    <row r="245" spans="1:4" ht="15.6">
      <c r="C245" s="42" t="s">
        <v>1691</v>
      </c>
      <c r="D245">
        <f>COUNTIFS(B2:EB239,"ITA")</f>
        <v>23</v>
      </c>
    </row>
    <row r="246" spans="1:4" ht="15.6">
      <c r="C246" s="42" t="s">
        <v>1692</v>
      </c>
      <c r="D246">
        <f>COUNTIFS(B2:EB239,"FRA")</f>
        <v>14</v>
      </c>
    </row>
    <row r="247" spans="1:4">
      <c r="A247" s="40" t="s">
        <v>0</v>
      </c>
      <c r="B247" s="40" t="s">
        <v>2</v>
      </c>
      <c r="C247" s="40" t="s">
        <v>3</v>
      </c>
    </row>
    <row r="248" spans="1:4">
      <c r="A248" s="43">
        <v>4394.2384852675305</v>
      </c>
      <c r="B248" s="32">
        <v>39173</v>
      </c>
      <c r="C248" s="41" t="s">
        <v>166</v>
      </c>
    </row>
    <row r="249" spans="1:4">
      <c r="A249" s="43">
        <v>4408.7542462989104</v>
      </c>
      <c r="B249" s="32">
        <v>40730</v>
      </c>
      <c r="C249" s="41" t="s">
        <v>25</v>
      </c>
    </row>
    <row r="250" spans="1:4">
      <c r="A250" s="43">
        <v>4423.2700073303004</v>
      </c>
      <c r="B250" s="32">
        <v>42064</v>
      </c>
      <c r="C250" s="41" t="s">
        <v>30</v>
      </c>
    </row>
    <row r="251" spans="1:4">
      <c r="A251" s="43">
        <v>4437.7857683616903</v>
      </c>
      <c r="B251" s="32">
        <v>41922</v>
      </c>
      <c r="C251" s="41" t="s">
        <v>34</v>
      </c>
    </row>
    <row r="252" spans="1:4">
      <c r="A252" s="43">
        <v>4452.3015293930803</v>
      </c>
      <c r="B252" s="32">
        <v>41640</v>
      </c>
      <c r="C252" s="41" t="s">
        <v>27</v>
      </c>
    </row>
    <row r="253" spans="1:4">
      <c r="A253" s="43">
        <v>4466.8172904244602</v>
      </c>
      <c r="B253" s="32">
        <v>41226</v>
      </c>
      <c r="C253" s="41" t="s">
        <v>27</v>
      </c>
    </row>
    <row r="254" spans="1:4">
      <c r="A254" s="43">
        <v>4481.3330514558502</v>
      </c>
      <c r="B254" s="32">
        <v>40606</v>
      </c>
      <c r="C254" s="41" t="s">
        <v>42</v>
      </c>
    </row>
    <row r="255" spans="1:4">
      <c r="A255" s="43">
        <v>4495.8488124872301</v>
      </c>
      <c r="B255" s="32">
        <v>36841</v>
      </c>
      <c r="C255" s="41" t="s">
        <v>45</v>
      </c>
    </row>
    <row r="256" spans="1:4">
      <c r="A256" s="43">
        <v>4510.3645735186201</v>
      </c>
      <c r="B256" s="32">
        <v>38874</v>
      </c>
      <c r="C256" s="41" t="s">
        <v>25</v>
      </c>
    </row>
    <row r="257" spans="1:3">
      <c r="A257" s="43">
        <v>4524.88033455001</v>
      </c>
      <c r="B257" s="32">
        <v>33664</v>
      </c>
      <c r="C257" s="41" t="s">
        <v>50</v>
      </c>
    </row>
    <row r="258" spans="1:3">
      <c r="A258" s="43">
        <v>4539.3960955814</v>
      </c>
      <c r="B258" s="32">
        <v>36841</v>
      </c>
      <c r="C258" s="41" t="s">
        <v>34</v>
      </c>
    </row>
    <row r="259" spans="1:3">
      <c r="A259" s="43">
        <v>4553.91185661278</v>
      </c>
      <c r="B259" s="32">
        <v>36892</v>
      </c>
      <c r="C259" s="41" t="s">
        <v>25</v>
      </c>
    </row>
    <row r="260" spans="1:3">
      <c r="A260" s="43">
        <v>4568.4276176441699</v>
      </c>
      <c r="B260" s="32">
        <v>37653</v>
      </c>
      <c r="C260" s="41" t="s">
        <v>57</v>
      </c>
    </row>
    <row r="261" spans="1:3">
      <c r="A261" s="43">
        <v>4582.9433786755599</v>
      </c>
      <c r="B261" s="32">
        <v>39022</v>
      </c>
      <c r="C261" s="41" t="s">
        <v>57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9E947-3501-40D4-B115-4F32FBAB52CF}">
  <dimension ref="A1:L25"/>
  <sheetViews>
    <sheetView zoomScale="90" zoomScaleNormal="90" workbookViewId="0">
      <selection activeCell="A16" sqref="A16"/>
    </sheetView>
  </sheetViews>
  <sheetFormatPr defaultColWidth="9" defaultRowHeight="13.8"/>
  <cols>
    <col min="1" max="1" width="173.21875" customWidth="1"/>
  </cols>
  <sheetData>
    <row r="1" spans="1:12" ht="21">
      <c r="A1" s="53" t="s">
        <v>1683</v>
      </c>
    </row>
    <row r="2" spans="1:12" ht="18">
      <c r="A2" s="54" t="s">
        <v>1699</v>
      </c>
      <c r="L2" s="38" t="s">
        <v>1682</v>
      </c>
    </row>
    <row r="3" spans="1:12" ht="18">
      <c r="A3" s="54" t="s">
        <v>1700</v>
      </c>
    </row>
    <row r="4" spans="1:12" ht="18">
      <c r="A4" s="54"/>
    </row>
    <row r="5" spans="1:12" ht="18">
      <c r="A5" s="54" t="s">
        <v>1701</v>
      </c>
    </row>
    <row r="6" spans="1:12" ht="18">
      <c r="A6" s="54" t="s">
        <v>1702</v>
      </c>
    </row>
    <row r="7" spans="1:12" ht="18">
      <c r="A7" s="54" t="s">
        <v>1686</v>
      </c>
    </row>
    <row r="8" spans="1:12" ht="18">
      <c r="A8" s="54" t="s">
        <v>1703</v>
      </c>
    </row>
    <row r="9" spans="1:12" ht="18">
      <c r="A9" s="54" t="s">
        <v>1684</v>
      </c>
    </row>
    <row r="10" spans="1:12" ht="18">
      <c r="A10" s="54"/>
    </row>
    <row r="11" spans="1:12" ht="36">
      <c r="A11" s="54" t="s">
        <v>1685</v>
      </c>
    </row>
    <row r="12" spans="1:12" ht="18">
      <c r="A12" s="54"/>
    </row>
    <row r="13" spans="1:12" ht="18">
      <c r="A13" s="54" t="s">
        <v>1704</v>
      </c>
    </row>
    <row r="14" spans="1:12" ht="18">
      <c r="A14" s="54" t="s">
        <v>1687</v>
      </c>
    </row>
    <row r="15" spans="1:12" ht="18">
      <c r="A15" s="54"/>
    </row>
    <row r="16" spans="1:12" ht="18">
      <c r="A16" s="54" t="s">
        <v>1705</v>
      </c>
    </row>
    <row r="17" spans="1:1" ht="18">
      <c r="A17" s="54" t="s">
        <v>1688</v>
      </c>
    </row>
    <row r="18" spans="1:1" ht="18">
      <c r="A18" s="54"/>
    </row>
    <row r="19" spans="1:1" ht="18">
      <c r="A19" s="54" t="s">
        <v>1693</v>
      </c>
    </row>
    <row r="20" spans="1:1" ht="18">
      <c r="A20" s="54"/>
    </row>
    <row r="21" spans="1:1" ht="36">
      <c r="A21" s="54" t="s">
        <v>1710</v>
      </c>
    </row>
    <row r="22" spans="1:1" ht="18.45" customHeight="1">
      <c r="A22" s="55" t="s">
        <v>1706</v>
      </c>
    </row>
    <row r="23" spans="1:1" ht="36" customHeight="1">
      <c r="A23" s="56" t="s">
        <v>1707</v>
      </c>
    </row>
    <row r="24" spans="1:1" ht="18">
      <c r="A24" s="56" t="s">
        <v>1708</v>
      </c>
    </row>
    <row r="25" spans="1:1" ht="18">
      <c r="A25" s="39" t="s">
        <v>1709</v>
      </c>
    </row>
  </sheetData>
  <hyperlinks>
    <hyperlink ref="L2" r:id="rId1" xr:uid="{48E3C4BE-3497-4D63-863E-6FCF658BAC08}"/>
  </hyperlinks>
  <pageMargins left="0.7" right="0.7" top="0.75" bottom="0.75" header="0.3" footer="0.3"/>
  <pageSetup paperSize="9" orientation="portrait" horizontalDpi="30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All &gt;6GHz experimental papers</vt:lpstr>
      <vt:lpstr>Effects vs No Effects graph</vt:lpstr>
      <vt:lpstr>Epidem Papers</vt:lpstr>
      <vt:lpstr>Funding</vt:lpstr>
      <vt:lpstr>Country</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Weller</dc:creator>
  <cp:lastModifiedBy>Julie McCredden</cp:lastModifiedBy>
  <dcterms:created xsi:type="dcterms:W3CDTF">2021-03-22T03:48:30Z</dcterms:created>
  <dcterms:modified xsi:type="dcterms:W3CDTF">2023-01-11T05:46:40Z</dcterms:modified>
</cp:coreProperties>
</file>