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课题（LIU&amp;WANG LAB）\文章撰写\online data\finally online data\CTX 文章相关结果Final\"/>
    </mc:Choice>
  </mc:AlternateContent>
  <xr:revisionPtr revIDLastSave="0" documentId="13_ncr:1_{1BAEAFCF-3D4C-49DA-B5B8-DE7EDD754ECA}" xr6:coauthVersionLast="47" xr6:coauthVersionMax="47" xr10:uidLastSave="{00000000-0000-0000-0000-000000000000}"/>
  <bookViews>
    <workbookView xWindow="2544" yWindow="2544" windowWidth="25596" windowHeight="13728" xr2:uid="{F107584A-022B-4500-AE53-744480FAA6C0}"/>
  </bookViews>
  <sheets>
    <sheet name="Fig 3 D" sheetId="2" r:id="rId1"/>
    <sheet name="Fig 3 E" sheetId="3" r:id="rId2"/>
    <sheet name="Fig 3 F" sheetId="4" r:id="rId3"/>
    <sheet name="Fig 3 G" sheetId="5" r:id="rId4"/>
    <sheet name="Fig 3 H" sheetId="1" r:id="rId5"/>
    <sheet name="Fig 3 I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J6" i="2"/>
  <c r="I6" i="2"/>
  <c r="J8" i="3"/>
  <c r="I8" i="3"/>
  <c r="J7" i="3"/>
  <c r="I7" i="3"/>
  <c r="C16" i="6"/>
  <c r="B16" i="6"/>
  <c r="C15" i="6"/>
  <c r="B15" i="6"/>
  <c r="C16" i="5"/>
  <c r="C17" i="5"/>
  <c r="B16" i="5"/>
  <c r="B17" i="5"/>
  <c r="J18" i="4"/>
  <c r="I18" i="4"/>
  <c r="J17" i="4"/>
  <c r="I17" i="4"/>
  <c r="F5" i="4"/>
  <c r="E5" i="4"/>
  <c r="D5" i="4"/>
  <c r="C5" i="4"/>
  <c r="B5" i="4"/>
  <c r="A5" i="4"/>
  <c r="M70" i="1"/>
  <c r="L70" i="1"/>
  <c r="K70" i="1"/>
  <c r="J70" i="1"/>
  <c r="I70" i="1"/>
  <c r="H70" i="1"/>
  <c r="M60" i="1"/>
  <c r="L60" i="1"/>
  <c r="L61" i="1" s="1"/>
  <c r="K60" i="1"/>
  <c r="K61" i="1" s="1"/>
  <c r="J60" i="1"/>
  <c r="I60" i="1"/>
  <c r="H60" i="1"/>
  <c r="M50" i="1"/>
  <c r="L50" i="1"/>
  <c r="K50" i="1"/>
  <c r="J50" i="1"/>
  <c r="J51" i="1" s="1"/>
  <c r="I50" i="1"/>
  <c r="I51" i="1" s="1"/>
  <c r="H50" i="1"/>
  <c r="M40" i="1"/>
  <c r="L40" i="1"/>
  <c r="K40" i="1"/>
  <c r="K41" i="1" s="1"/>
  <c r="J40" i="1"/>
  <c r="I40" i="1"/>
  <c r="H40" i="1"/>
  <c r="H41" i="1" s="1"/>
  <c r="M30" i="1"/>
  <c r="L30" i="1"/>
  <c r="K30" i="1"/>
  <c r="K31" i="1" s="1"/>
  <c r="J30" i="1"/>
  <c r="J31" i="1" s="1"/>
  <c r="I30" i="1"/>
  <c r="H30" i="1"/>
  <c r="H31" i="1" s="1"/>
  <c r="M27" i="1"/>
  <c r="L27" i="1"/>
  <c r="K27" i="1"/>
  <c r="J27" i="1"/>
  <c r="I27" i="1"/>
  <c r="H27" i="1"/>
  <c r="I41" i="1" l="1"/>
  <c r="K51" i="1"/>
  <c r="M61" i="1"/>
  <c r="I31" i="1"/>
  <c r="J41" i="1"/>
  <c r="H42" i="1" s="1"/>
  <c r="I43" i="1" s="1"/>
  <c r="I44" i="1" s="1"/>
  <c r="L51" i="1"/>
  <c r="H71" i="1"/>
  <c r="M71" i="1"/>
  <c r="M73" i="1" s="1"/>
  <c r="M74" i="1" s="1"/>
  <c r="L41" i="1"/>
  <c r="H61" i="1"/>
  <c r="J71" i="1"/>
  <c r="M51" i="1"/>
  <c r="L31" i="1"/>
  <c r="M41" i="1"/>
  <c r="I61" i="1"/>
  <c r="H62" i="1" s="1"/>
  <c r="K71" i="1"/>
  <c r="I71" i="1"/>
  <c r="M31" i="1"/>
  <c r="M33" i="1" s="1"/>
  <c r="M34" i="1" s="1"/>
  <c r="H51" i="1"/>
  <c r="H52" i="1" s="1"/>
  <c r="J61" i="1"/>
  <c r="L71" i="1"/>
  <c r="L73" i="1" s="1"/>
  <c r="L74" i="1" s="1"/>
  <c r="H32" i="1"/>
  <c r="K33" i="1" s="1"/>
  <c r="K34" i="1" s="1"/>
  <c r="H72" i="1"/>
  <c r="I73" i="1" s="1"/>
  <c r="I74" i="1" s="1"/>
  <c r="L33" i="1"/>
  <c r="L34" i="1" s="1"/>
  <c r="M63" i="1" l="1"/>
  <c r="M64" i="1" s="1"/>
  <c r="I63" i="1"/>
  <c r="I64" i="1" s="1"/>
  <c r="J63" i="1"/>
  <c r="J64" i="1" s="1"/>
  <c r="K53" i="1"/>
  <c r="K54" i="1" s="1"/>
  <c r="J53" i="1"/>
  <c r="J54" i="1" s="1"/>
  <c r="K73" i="1"/>
  <c r="K74" i="1" s="1"/>
  <c r="K76" i="1" s="1"/>
  <c r="H73" i="1"/>
  <c r="H74" i="1" s="1"/>
  <c r="J73" i="1"/>
  <c r="J74" i="1" s="1"/>
  <c r="J33" i="1"/>
  <c r="J34" i="1" s="1"/>
  <c r="M43" i="1"/>
  <c r="M44" i="1" s="1"/>
  <c r="H43" i="1"/>
  <c r="H44" i="1" s="1"/>
  <c r="L53" i="1"/>
  <c r="L54" i="1" s="1"/>
  <c r="J43" i="1"/>
  <c r="J44" i="1" s="1"/>
  <c r="M53" i="1"/>
  <c r="M54" i="1" s="1"/>
  <c r="I33" i="1"/>
  <c r="I34" i="1" s="1"/>
  <c r="H53" i="1"/>
  <c r="H54" i="1" s="1"/>
  <c r="K43" i="1"/>
  <c r="K44" i="1" s="1"/>
  <c r="H33" i="1"/>
  <c r="H34" i="1" s="1"/>
  <c r="H63" i="1"/>
  <c r="H64" i="1" s="1"/>
  <c r="K63" i="1"/>
  <c r="K64" i="1" s="1"/>
  <c r="L63" i="1"/>
  <c r="L64" i="1" s="1"/>
  <c r="L43" i="1"/>
  <c r="L44" i="1" s="1"/>
  <c r="H75" i="1"/>
  <c r="I76" i="1" s="1"/>
  <c r="I53" i="1"/>
  <c r="I54" i="1" s="1"/>
  <c r="M76" i="1" l="1"/>
  <c r="H45" i="1"/>
  <c r="I56" i="1" s="1"/>
  <c r="M46" i="1"/>
  <c r="H65" i="1"/>
  <c r="L76" i="1"/>
  <c r="K78" i="1" s="1"/>
  <c r="H76" i="1"/>
  <c r="J76" i="1"/>
  <c r="J46" i="1"/>
  <c r="H35" i="1"/>
  <c r="I36" i="1" s="1"/>
  <c r="H55" i="1"/>
  <c r="K66" i="1"/>
  <c r="K46" i="1"/>
  <c r="L46" i="1" l="1"/>
  <c r="I46" i="1"/>
  <c r="K56" i="1"/>
  <c r="J56" i="1"/>
  <c r="H56" i="1"/>
  <c r="H46" i="1"/>
  <c r="K48" i="1"/>
  <c r="K47" i="1"/>
  <c r="J36" i="1"/>
  <c r="K36" i="1"/>
  <c r="M36" i="1"/>
  <c r="L36" i="1"/>
  <c r="M56" i="1"/>
  <c r="K77" i="1"/>
  <c r="H78" i="1"/>
  <c r="H77" i="1"/>
  <c r="H36" i="1"/>
  <c r="J66" i="1"/>
  <c r="M66" i="1"/>
  <c r="I66" i="1"/>
  <c r="L66" i="1"/>
  <c r="K68" i="1" s="1"/>
  <c r="H66" i="1"/>
  <c r="L56" i="1"/>
  <c r="H48" i="1" l="1"/>
  <c r="H47" i="1"/>
  <c r="H58" i="1"/>
  <c r="H57" i="1"/>
  <c r="K58" i="1"/>
  <c r="K57" i="1"/>
  <c r="H68" i="1"/>
  <c r="H67" i="1"/>
  <c r="K38" i="1"/>
  <c r="K37" i="1"/>
  <c r="H38" i="1"/>
  <c r="H37" i="1"/>
  <c r="K67" i="1"/>
</calcChain>
</file>

<file path=xl/sharedStrings.xml><?xml version="1.0" encoding="utf-8"?>
<sst xmlns="http://schemas.openxmlformats.org/spreadsheetml/2006/main" count="319" uniqueCount="41">
  <si>
    <t>CT1</t>
    <phoneticPr fontId="3" type="noConversion"/>
  </si>
  <si>
    <t>WT-1</t>
  </si>
  <si>
    <t>ndufv1</t>
  </si>
  <si>
    <t>SampleType</t>
  </si>
  <si>
    <t>WT-1</t>
    <phoneticPr fontId="3" type="noConversion"/>
  </si>
  <si>
    <t>WT-2</t>
  </si>
  <si>
    <t>WT-3</t>
  </si>
  <si>
    <t>CKO-1</t>
    <phoneticPr fontId="3" type="noConversion"/>
  </si>
  <si>
    <t>CKO-2</t>
  </si>
  <si>
    <t>CKO-3</t>
  </si>
  <si>
    <t>sdhb</t>
  </si>
  <si>
    <t>CKO-1</t>
  </si>
  <si>
    <t>uqcrc2</t>
  </si>
  <si>
    <t>cox1</t>
  </si>
  <si>
    <t>atp5a1</t>
  </si>
  <si>
    <t>WT</t>
  </si>
  <si>
    <t>CKO</t>
  </si>
  <si>
    <t>AVG</t>
    <phoneticPr fontId="3" type="noConversion"/>
  </si>
  <si>
    <t>SEM</t>
    <phoneticPr fontId="3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</si>
  <si>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-1</t>
    </r>
    <phoneticPr fontId="15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</si>
  <si>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-2</t>
    </r>
    <r>
      <rPr>
        <sz val="10"/>
        <rFont val="Arial"/>
        <family val="2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</si>
  <si>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-3</t>
    </r>
    <r>
      <rPr>
        <sz val="10"/>
        <rFont val="Arial"/>
        <family val="2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</si>
  <si>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;Zp3-cre-1</t>
    </r>
    <phoneticPr fontId="15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</si>
  <si>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;Zp3-cre-2</t>
    </r>
    <r>
      <rPr>
        <sz val="10"/>
        <rFont val="Arial"/>
        <family val="2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</si>
  <si>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;Zp3-cre-3</t>
    </r>
    <r>
      <rPr>
        <sz val="10"/>
        <rFont val="Arial"/>
        <family val="2"/>
      </rPr>
      <t/>
    </r>
  </si>
  <si>
    <t>Fig 3-F</t>
    <phoneticPr fontId="15" type="noConversion"/>
  </si>
  <si>
    <t>Abnormal mitochondrail 
distribution Rate</t>
    <phoneticPr fontId="15" type="noConversion"/>
  </si>
  <si>
    <r>
      <t>Clpp</t>
    </r>
    <r>
      <rPr>
        <b/>
        <vertAlign val="superscript"/>
        <sz val="10"/>
        <rFont val="Arial"/>
        <family val="2"/>
      </rPr>
      <t>fl/fl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</si>
  <si>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</si>
  <si>
    <t>Fig 3-D</t>
    <phoneticPr fontId="15" type="noConversion"/>
  </si>
  <si>
    <t>JC-1 Red/Green
Fluorescent intensity
distribution Rate</t>
    <phoneticPr fontId="15" type="noConversion"/>
  </si>
  <si>
    <t>Fig 3-E</t>
    <phoneticPr fontId="15" type="noConversion"/>
  </si>
  <si>
    <t>Ros level</t>
    <phoneticPr fontId="15" type="noConversion"/>
  </si>
  <si>
    <t>mtDNA copy number</t>
    <phoneticPr fontId="15" type="noConversion"/>
  </si>
  <si>
    <t>Fig 3-G</t>
    <phoneticPr fontId="15" type="noConversion"/>
  </si>
  <si>
    <t>Fig 3 H</t>
  </si>
  <si>
    <t>ATP level</t>
  </si>
  <si>
    <t>Fig 3 I</t>
    <phoneticPr fontId="3" type="noConversion"/>
  </si>
  <si>
    <t>quantification of mRNA expression of respiratory chian complex genes</t>
    <phoneticPr fontId="3" type="noConversion"/>
  </si>
  <si>
    <t>beta-actin</t>
    <phoneticPr fontId="3" type="noConversion"/>
  </si>
  <si>
    <t>β-actin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</si>
</sst>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0_ "/>
    <numFmt numFmtId="178" formatCode="0_);[Red]\(0\)"/>
    <numFmt numFmtId="179" formatCode="0_ "/>
    <numFmt numFmtId="180" formatCode="0.0000000_);[Red]\(0.0000000\)"/>
  </numFmts>
  <fonts count="19" x14ac:knownFonts="1"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8.25"/>
      <name val="Microsoft Sans Serif"/>
      <family val="2"/>
      <charset val="134"/>
    </font>
    <font>
      <sz val="8.25"/>
      <color indexed="63"/>
      <name val="Microsoft Sans Serif"/>
      <family val="2"/>
      <charset val="134"/>
    </font>
    <font>
      <sz val="8.25"/>
      <color rgb="FF333333"/>
      <name val="Microsoft Sans Serif"/>
      <family val="2"/>
      <charset val="134"/>
    </font>
    <font>
      <sz val="8.5"/>
      <name val="Microsoft Sans Serif"/>
      <family val="2"/>
      <charset val="134"/>
    </font>
    <font>
      <sz val="8.5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25"/>
      <color rgb="FF333333"/>
      <name val="微软雅黑"/>
      <family val="2"/>
      <charset val="134"/>
    </font>
    <font>
      <sz val="8.25"/>
      <color rgb="FFFF0000"/>
      <name val="Microsoft Sans Serif"/>
      <family val="2"/>
      <charset val="134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>
      <protection locked="0"/>
    </xf>
  </cellStyleXfs>
  <cellXfs count="58">
    <xf numFmtId="0" fontId="0" fillId="0" borderId="0" xfId="0"/>
    <xf numFmtId="176" fontId="2" fillId="0" borderId="0" xfId="0" applyNumberFormat="1" applyFont="1"/>
    <xf numFmtId="176" fontId="0" fillId="0" borderId="0" xfId="0" applyNumberFormat="1"/>
    <xf numFmtId="0" fontId="4" fillId="0" borderId="0" xfId="2" applyAlignment="1">
      <alignment horizontal="center" vertical="top"/>
      <protection locked="0"/>
    </xf>
    <xf numFmtId="177" fontId="4" fillId="0" borderId="0" xfId="2" applyNumberFormat="1" applyAlignment="1">
      <alignment vertical="top"/>
      <protection locked="0"/>
    </xf>
    <xf numFmtId="178" fontId="0" fillId="0" borderId="0" xfId="0" applyNumberFormat="1"/>
    <xf numFmtId="176" fontId="2" fillId="0" borderId="0" xfId="2" applyNumberFormat="1" applyFont="1" applyAlignment="1">
      <alignment vertical="top"/>
      <protection locked="0"/>
    </xf>
    <xf numFmtId="0" fontId="5" fillId="0" borderId="0" xfId="2" applyFont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 wrapText="1"/>
    </xf>
    <xf numFmtId="177" fontId="6" fillId="0" borderId="1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176" fontId="7" fillId="0" borderId="2" xfId="2" applyNumberFormat="1" applyFont="1" applyBorder="1" applyAlignment="1">
      <alignment horizontal="center" vertical="center"/>
      <protection locked="0"/>
    </xf>
    <xf numFmtId="176" fontId="7" fillId="0" borderId="0" xfId="2" applyNumberFormat="1" applyFont="1" applyAlignment="1">
      <alignment horizontal="center" vertical="center"/>
      <protection locked="0"/>
    </xf>
    <xf numFmtId="176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176" fontId="7" fillId="0" borderId="2" xfId="2" applyNumberFormat="1" applyFont="1" applyBorder="1" applyAlignment="1" applyProtection="1">
      <alignment horizontal="center" vertical="center"/>
    </xf>
    <xf numFmtId="0" fontId="5" fillId="0" borderId="0" xfId="2" applyFont="1" applyAlignment="1">
      <alignment horizontal="center" vertical="center"/>
      <protection locked="0"/>
    </xf>
    <xf numFmtId="176" fontId="4" fillId="0" borderId="0" xfId="2" applyNumberFormat="1" applyAlignment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4" fillId="0" borderId="1" xfId="2" applyNumberFormat="1" applyBorder="1" applyAlignment="1" applyProtection="1">
      <alignment horizontal="center" vertical="center"/>
    </xf>
    <xf numFmtId="176" fontId="5" fillId="0" borderId="2" xfId="2" applyNumberFormat="1" applyFont="1" applyBorder="1" applyAlignment="1">
      <alignment horizontal="center" vertical="center"/>
      <protection locked="0"/>
    </xf>
    <xf numFmtId="176" fontId="4" fillId="0" borderId="2" xfId="2" applyNumberFormat="1" applyBorder="1" applyAlignment="1">
      <alignment horizontal="center" vertical="center"/>
      <protection locked="0"/>
    </xf>
    <xf numFmtId="0" fontId="5" fillId="0" borderId="1" xfId="2" applyFont="1" applyBorder="1" applyAlignment="1">
      <alignment horizontal="center" vertical="center"/>
      <protection locked="0"/>
    </xf>
    <xf numFmtId="0" fontId="2" fillId="0" borderId="0" xfId="0" applyFont="1"/>
    <xf numFmtId="0" fontId="2" fillId="0" borderId="0" xfId="2" applyFont="1" applyAlignment="1">
      <alignment horizontal="left" vertical="top"/>
      <protection locked="0"/>
    </xf>
    <xf numFmtId="177" fontId="2" fillId="0" borderId="0" xfId="2" applyNumberFormat="1" applyFont="1" applyAlignment="1">
      <alignment vertical="top"/>
      <protection locked="0"/>
    </xf>
    <xf numFmtId="176" fontId="5" fillId="0" borderId="1" xfId="2" applyNumberFormat="1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top"/>
    </xf>
    <xf numFmtId="177" fontId="5" fillId="0" borderId="0" xfId="2" applyNumberFormat="1" applyFont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top"/>
    </xf>
    <xf numFmtId="177" fontId="5" fillId="0" borderId="0" xfId="2" applyNumberFormat="1" applyFont="1" applyAlignment="1" applyProtection="1">
      <alignment vertical="top"/>
    </xf>
    <xf numFmtId="177" fontId="11" fillId="0" borderId="0" xfId="2" applyNumberFormat="1" applyFont="1" applyAlignment="1" applyProtection="1">
      <alignment vertical="top"/>
    </xf>
    <xf numFmtId="177" fontId="5" fillId="3" borderId="0" xfId="2" applyNumberFormat="1" applyFont="1" applyFill="1" applyAlignment="1" applyProtection="1">
      <alignment vertical="top"/>
    </xf>
    <xf numFmtId="177" fontId="12" fillId="0" borderId="0" xfId="2" applyNumberFormat="1" applyFont="1" applyAlignment="1" applyProtection="1">
      <alignment vertical="top"/>
    </xf>
    <xf numFmtId="177" fontId="12" fillId="0" borderId="0" xfId="2" applyNumberFormat="1" applyFont="1" applyAlignment="1">
      <alignment vertical="top"/>
      <protection locked="0"/>
    </xf>
    <xf numFmtId="179" fontId="4" fillId="0" borderId="0" xfId="2" applyNumberFormat="1" applyAlignment="1">
      <alignment vertical="top"/>
      <protection locked="0"/>
    </xf>
    <xf numFmtId="178" fontId="4" fillId="0" borderId="0" xfId="2" applyNumberFormat="1" applyAlignment="1">
      <alignment vertical="top"/>
      <protection locked="0"/>
    </xf>
    <xf numFmtId="0" fontId="13" fillId="0" borderId="0" xfId="0" applyFont="1" applyAlignment="1">
      <alignment horizontal="center" vertical="center"/>
    </xf>
    <xf numFmtId="9" fontId="0" fillId="0" borderId="0" xfId="1" applyFont="1" applyAlignment="1"/>
    <xf numFmtId="176" fontId="0" fillId="0" borderId="0" xfId="1" applyNumberFormat="1" applyFont="1" applyAlignment="1"/>
    <xf numFmtId="176" fontId="13" fillId="0" borderId="0" xfId="0" applyNumberFormat="1" applyFont="1" applyAlignment="1">
      <alignment horizontal="center" vertical="center"/>
    </xf>
    <xf numFmtId="177" fontId="5" fillId="0" borderId="0" xfId="2" applyNumberFormat="1" applyFont="1" applyAlignment="1" applyProtection="1">
      <alignment vertical="top" wrapText="1"/>
    </xf>
    <xf numFmtId="176" fontId="16" fillId="0" borderId="0" xfId="0" applyNumberFormat="1" applyFont="1" applyAlignment="1">
      <alignment horizontal="center" vertical="center" wrapText="1"/>
    </xf>
    <xf numFmtId="180" fontId="0" fillId="0" borderId="0" xfId="0" applyNumberFormat="1"/>
    <xf numFmtId="178" fontId="17" fillId="0" borderId="0" xfId="0" applyNumberFormat="1" applyFont="1"/>
    <xf numFmtId="176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left" vertical="center"/>
    </xf>
    <xf numFmtId="176" fontId="16" fillId="0" borderId="0" xfId="0" applyNumberFormat="1" applyFont="1" applyAlignment="1">
      <alignment horizontal="left" vertical="center" wrapText="1"/>
    </xf>
    <xf numFmtId="0" fontId="13" fillId="0" borderId="0" xfId="0" applyFont="1"/>
    <xf numFmtId="0" fontId="18" fillId="0" borderId="0" xfId="0" applyFont="1"/>
    <xf numFmtId="176" fontId="13" fillId="0" borderId="0" xfId="0" applyNumberFormat="1" applyFont="1" applyAlignment="1">
      <alignment horizontal="left" vertical="center"/>
    </xf>
    <xf numFmtId="177" fontId="5" fillId="0" borderId="0" xfId="2" applyNumberFormat="1" applyFont="1" applyAlignment="1" applyProtection="1">
      <alignment horizontal="center" vertical="top"/>
    </xf>
    <xf numFmtId="177" fontId="6" fillId="2" borderId="0" xfId="2" applyNumberFormat="1" applyFont="1" applyFill="1" applyAlignment="1" applyProtection="1">
      <alignment horizontal="center" vertical="center"/>
    </xf>
    <xf numFmtId="177" fontId="6" fillId="0" borderId="0" xfId="2" applyNumberFormat="1" applyFont="1" applyAlignment="1" applyProtection="1">
      <alignment horizontal="center" vertical="center"/>
    </xf>
  </cellXfs>
  <cellStyles count="3">
    <cellStyle name="百分比" xfId="1" builtinId="5"/>
    <cellStyle name="常规" xfId="0" builtinId="0"/>
    <cellStyle name="常规 2" xfId="2" xr:uid="{9B6506AF-4A2A-48A4-AC2D-8AAF33E31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F9C1-72B2-4C15-B5A9-115A89816E5C}">
  <dimension ref="A1:J18"/>
  <sheetViews>
    <sheetView tabSelected="1" workbookViewId="0">
      <selection activeCell="G26" sqref="G26:G27"/>
    </sheetView>
  </sheetViews>
  <sheetFormatPr defaultColWidth="13.109375" defaultRowHeight="13.2" x14ac:dyDescent="0.25"/>
  <cols>
    <col min="9" max="9" width="14.109375" bestFit="1" customWidth="1"/>
  </cols>
  <sheetData>
    <row r="1" spans="1:10" x14ac:dyDescent="0.25">
      <c r="A1" s="44" t="s">
        <v>29</v>
      </c>
      <c r="B1" s="44"/>
      <c r="C1" s="44"/>
    </row>
    <row r="2" spans="1:10" ht="13.8" x14ac:dyDescent="0.25">
      <c r="A2" s="50" t="s">
        <v>30</v>
      </c>
      <c r="B2" s="50"/>
      <c r="C2" s="50"/>
    </row>
    <row r="3" spans="1:10" ht="15.6" x14ac:dyDescent="0.25">
      <c r="A3" s="41" t="s">
        <v>19</v>
      </c>
      <c r="B3" s="41" t="s">
        <v>20</v>
      </c>
      <c r="C3" s="41" t="s">
        <v>21</v>
      </c>
      <c r="D3" s="41" t="s">
        <v>22</v>
      </c>
      <c r="E3" s="41" t="s">
        <v>23</v>
      </c>
      <c r="F3" s="41" t="s">
        <v>24</v>
      </c>
    </row>
    <row r="4" spans="1:10" x14ac:dyDescent="0.25">
      <c r="A4">
        <v>1.601777</v>
      </c>
      <c r="B4">
        <v>2.6474289999999998</v>
      </c>
      <c r="C4">
        <v>2.1271939999999998</v>
      </c>
      <c r="D4">
        <v>0.68649000000000004</v>
      </c>
      <c r="E4">
        <v>1.290548</v>
      </c>
      <c r="F4">
        <v>1.3078179999999999</v>
      </c>
    </row>
    <row r="5" spans="1:10" x14ac:dyDescent="0.25">
      <c r="A5">
        <v>2.40659</v>
      </c>
      <c r="B5">
        <v>2.6636380000000002</v>
      </c>
      <c r="C5">
        <v>2.2851080000000001</v>
      </c>
      <c r="D5">
        <v>0.205536</v>
      </c>
      <c r="E5">
        <v>1.013423</v>
      </c>
      <c r="F5">
        <v>0.57409600000000005</v>
      </c>
    </row>
    <row r="6" spans="1:10" x14ac:dyDescent="0.25">
      <c r="A6">
        <v>2.7706849999999998</v>
      </c>
      <c r="B6">
        <v>2.5014789999999998</v>
      </c>
      <c r="C6">
        <v>1.9467699999999999</v>
      </c>
      <c r="D6">
        <v>1.0067619999999999</v>
      </c>
      <c r="E6">
        <v>0.30733199999999999</v>
      </c>
      <c r="F6">
        <v>1.3490770000000001</v>
      </c>
      <c r="H6" s="19" t="s">
        <v>17</v>
      </c>
      <c r="I6" s="45">
        <f>AVERAGE(A4:C12)</f>
        <v>2.3341362500000007</v>
      </c>
      <c r="J6" s="45">
        <f>AVERAGE(D4:F12)</f>
        <v>0.95131523076923097</v>
      </c>
    </row>
    <row r="7" spans="1:10" x14ac:dyDescent="0.25">
      <c r="A7">
        <v>2.7720699999999998</v>
      </c>
      <c r="B7">
        <v>2.131408</v>
      </c>
      <c r="C7">
        <v>2.263881</v>
      </c>
      <c r="D7">
        <v>1.6272819999999999</v>
      </c>
      <c r="E7">
        <v>0.63833499999999999</v>
      </c>
      <c r="F7">
        <v>1.085432</v>
      </c>
      <c r="H7" s="19" t="s">
        <v>18</v>
      </c>
      <c r="I7" s="34">
        <f>STDEVP(A4:C12)/SQRT(COUNT(A4:C12))</f>
        <v>5.7442188489493409E-2</v>
      </c>
      <c r="J7" s="34">
        <f>STDEVP(D4:F12)/SQRT(COUNT(D4:F12))</f>
        <v>8.9771522300168535E-2</v>
      </c>
    </row>
    <row r="8" spans="1:10" x14ac:dyDescent="0.25">
      <c r="A8">
        <v>2.4894750000000001</v>
      </c>
      <c r="B8">
        <v>2.147605</v>
      </c>
      <c r="C8">
        <v>2.421745</v>
      </c>
      <c r="D8">
        <v>2.0018410000000002</v>
      </c>
      <c r="E8">
        <v>1.063331</v>
      </c>
      <c r="F8">
        <v>0.99206799999999995</v>
      </c>
      <c r="I8" s="2"/>
      <c r="J8" s="2"/>
    </row>
    <row r="9" spans="1:10" x14ac:dyDescent="0.25">
      <c r="A9">
        <v>2.725765</v>
      </c>
      <c r="B9">
        <v>2.440693</v>
      </c>
      <c r="C9">
        <v>2.3481420000000002</v>
      </c>
      <c r="D9">
        <v>0.52281900000000003</v>
      </c>
      <c r="E9">
        <v>1.7326330000000001</v>
      </c>
      <c r="F9">
        <v>1.43666</v>
      </c>
      <c r="J9" s="2"/>
    </row>
    <row r="10" spans="1:10" x14ac:dyDescent="0.25">
      <c r="A10">
        <v>2.3012079999999999</v>
      </c>
      <c r="B10">
        <v>2.4418229999999999</v>
      </c>
      <c r="C10">
        <v>2.2422010000000001</v>
      </c>
      <c r="D10">
        <v>0.84483900000000001</v>
      </c>
      <c r="E10">
        <v>1.1154299999999999</v>
      </c>
      <c r="F10">
        <v>0.42624400000000001</v>
      </c>
      <c r="I10" s="47"/>
      <c r="J10" s="2"/>
    </row>
    <row r="11" spans="1:10" x14ac:dyDescent="0.25">
      <c r="A11">
        <v>2.3754360000000001</v>
      </c>
      <c r="B11">
        <v>1.96909</v>
      </c>
      <c r="D11">
        <v>1.095801</v>
      </c>
      <c r="E11">
        <v>0.49767699999999998</v>
      </c>
      <c r="F11">
        <v>0.64907899999999996</v>
      </c>
      <c r="I11" s="15"/>
      <c r="J11" s="2"/>
    </row>
    <row r="12" spans="1:10" x14ac:dyDescent="0.25">
      <c r="A12">
        <v>1.9980579999999999</v>
      </c>
      <c r="D12">
        <v>1.0195970000000001</v>
      </c>
      <c r="F12">
        <v>0.24404600000000001</v>
      </c>
      <c r="I12" s="2"/>
      <c r="J12" s="2"/>
    </row>
    <row r="18" spans="9:9" x14ac:dyDescent="0.25">
      <c r="I18" s="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41951-848A-468E-85FF-A1F93B5C36D4}">
  <dimension ref="A1:J14"/>
  <sheetViews>
    <sheetView workbookViewId="0">
      <selection activeCell="G23" sqref="F23:G23"/>
    </sheetView>
  </sheetViews>
  <sheetFormatPr defaultRowHeight="13.2" x14ac:dyDescent="0.25"/>
  <cols>
    <col min="1" max="11" width="17.77734375" customWidth="1"/>
  </cols>
  <sheetData>
    <row r="1" spans="1:10" x14ac:dyDescent="0.25">
      <c r="A1" s="44" t="s">
        <v>31</v>
      </c>
      <c r="B1" s="44"/>
      <c r="C1" s="44"/>
    </row>
    <row r="2" spans="1:10" ht="13.8" x14ac:dyDescent="0.25">
      <c r="A2" s="51" t="s">
        <v>32</v>
      </c>
      <c r="B2" s="51"/>
      <c r="C2" s="51"/>
    </row>
    <row r="3" spans="1:10" ht="15.6" x14ac:dyDescent="0.25">
      <c r="A3" s="41" t="s">
        <v>19</v>
      </c>
      <c r="B3" s="41" t="s">
        <v>20</v>
      </c>
      <c r="C3" s="41" t="s">
        <v>21</v>
      </c>
      <c r="D3" s="41" t="s">
        <v>22</v>
      </c>
      <c r="E3" s="41" t="s">
        <v>23</v>
      </c>
      <c r="F3" s="41" t="s">
        <v>24</v>
      </c>
    </row>
    <row r="4" spans="1:10" x14ac:dyDescent="0.25">
      <c r="A4">
        <v>0.89</v>
      </c>
      <c r="B4">
        <v>0.75</v>
      </c>
      <c r="C4">
        <v>1.26</v>
      </c>
      <c r="D4">
        <v>1.1100000000000001</v>
      </c>
      <c r="E4">
        <v>1.33</v>
      </c>
      <c r="F4">
        <v>1.02</v>
      </c>
    </row>
    <row r="5" spans="1:10" x14ac:dyDescent="0.25">
      <c r="A5">
        <v>0.7</v>
      </c>
      <c r="B5">
        <v>0.71</v>
      </c>
      <c r="C5">
        <v>1.23</v>
      </c>
      <c r="D5">
        <v>1.1200000000000001</v>
      </c>
      <c r="E5">
        <v>0.96</v>
      </c>
      <c r="F5">
        <v>1.51</v>
      </c>
    </row>
    <row r="6" spans="1:10" x14ac:dyDescent="0.25">
      <c r="A6">
        <v>0.84</v>
      </c>
      <c r="B6">
        <v>0.91</v>
      </c>
      <c r="C6">
        <v>0.87</v>
      </c>
      <c r="D6">
        <v>1.35</v>
      </c>
      <c r="E6">
        <v>1.35</v>
      </c>
      <c r="F6">
        <v>0.99</v>
      </c>
    </row>
    <row r="7" spans="1:10" x14ac:dyDescent="0.25">
      <c r="A7">
        <v>0.62</v>
      </c>
      <c r="B7">
        <v>1.26</v>
      </c>
      <c r="C7">
        <v>1.1399999999999999</v>
      </c>
      <c r="D7">
        <v>0.78</v>
      </c>
      <c r="E7">
        <v>1.39</v>
      </c>
      <c r="F7">
        <v>1.17</v>
      </c>
      <c r="H7" s="19" t="s">
        <v>17</v>
      </c>
      <c r="I7" s="45">
        <f>AVERAGE(A4:C14)</f>
        <v>0.73230769230769233</v>
      </c>
      <c r="J7" s="45">
        <f>AVERAGE(D4:F12)</f>
        <v>1.1676923076923076</v>
      </c>
    </row>
    <row r="8" spans="1:10" x14ac:dyDescent="0.25">
      <c r="A8">
        <v>0.63</v>
      </c>
      <c r="B8">
        <v>0.71</v>
      </c>
      <c r="C8">
        <v>0.51</v>
      </c>
      <c r="D8">
        <v>1.38</v>
      </c>
      <c r="E8">
        <v>1.1499999999999999</v>
      </c>
      <c r="F8">
        <v>1.55</v>
      </c>
      <c r="H8" s="19" t="s">
        <v>18</v>
      </c>
      <c r="I8" s="34">
        <f>STDEVP(A4:C14)/SQRT(COUNT(A4:C14))</f>
        <v>6.3204158007524686E-2</v>
      </c>
      <c r="J8" s="34">
        <f>STDEVP(D4:F12)/SQRT(COUNT(D4:F12))</f>
        <v>4.452679431449505E-2</v>
      </c>
    </row>
    <row r="9" spans="1:10" x14ac:dyDescent="0.25">
      <c r="A9">
        <v>0.93</v>
      </c>
      <c r="B9">
        <v>0.82</v>
      </c>
      <c r="C9">
        <v>0.89</v>
      </c>
      <c r="D9">
        <v>1.17</v>
      </c>
      <c r="E9">
        <v>0.75</v>
      </c>
      <c r="F9">
        <v>1.19</v>
      </c>
      <c r="I9" s="2"/>
      <c r="J9" s="2"/>
    </row>
    <row r="10" spans="1:10" x14ac:dyDescent="0.25">
      <c r="A10">
        <v>0.06</v>
      </c>
      <c r="B10">
        <v>0.95</v>
      </c>
      <c r="C10">
        <v>0.75</v>
      </c>
      <c r="D10">
        <v>1.07</v>
      </c>
      <c r="E10">
        <v>1.02</v>
      </c>
      <c r="F10">
        <v>1.1000000000000001</v>
      </c>
      <c r="J10" s="2"/>
    </row>
    <row r="11" spans="1:10" x14ac:dyDescent="0.25">
      <c r="A11">
        <v>0.43</v>
      </c>
      <c r="C11">
        <v>0.21</v>
      </c>
      <c r="D11">
        <v>0.82</v>
      </c>
      <c r="E11">
        <v>0.93</v>
      </c>
      <c r="F11">
        <v>1.43</v>
      </c>
      <c r="I11" s="47"/>
      <c r="J11" s="2"/>
    </row>
    <row r="12" spans="1:10" x14ac:dyDescent="0.25">
      <c r="C12">
        <v>0.61</v>
      </c>
      <c r="D12">
        <v>1.59</v>
      </c>
      <c r="E12">
        <v>1.1299999999999999</v>
      </c>
      <c r="I12" s="15"/>
      <c r="J12" s="2"/>
    </row>
    <row r="13" spans="1:10" x14ac:dyDescent="0.25">
      <c r="C13">
        <v>0.12</v>
      </c>
    </row>
    <row r="14" spans="1:10" x14ac:dyDescent="0.25">
      <c r="C14">
        <v>0.24</v>
      </c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24A6D-1C7E-4F13-8F6A-2DCAB015259E}">
  <dimension ref="A1:K27"/>
  <sheetViews>
    <sheetView workbookViewId="0">
      <selection activeCell="F28" sqref="F28"/>
    </sheetView>
  </sheetViews>
  <sheetFormatPr defaultRowHeight="13.2" x14ac:dyDescent="0.25"/>
  <cols>
    <col min="1" max="8" width="15.5546875" customWidth="1"/>
    <col min="9" max="10" width="15.77734375" customWidth="1"/>
  </cols>
  <sheetData>
    <row r="1" spans="1:11" x14ac:dyDescent="0.25">
      <c r="A1" s="44" t="s">
        <v>25</v>
      </c>
    </row>
    <row r="2" spans="1:11" ht="13.8" x14ac:dyDescent="0.25">
      <c r="A2" s="50" t="s">
        <v>26</v>
      </c>
    </row>
    <row r="3" spans="1:11" ht="15.6" x14ac:dyDescent="0.25">
      <c r="A3" s="41" t="s">
        <v>19</v>
      </c>
      <c r="B3" s="41" t="s">
        <v>20</v>
      </c>
      <c r="C3" s="41" t="s">
        <v>21</v>
      </c>
      <c r="D3" s="41" t="s">
        <v>22</v>
      </c>
      <c r="E3" s="41" t="s">
        <v>23</v>
      </c>
      <c r="F3" s="41" t="s">
        <v>24</v>
      </c>
      <c r="G3" s="42"/>
      <c r="H3" s="43"/>
      <c r="I3" s="2"/>
    </row>
    <row r="5" spans="1:11" x14ac:dyDescent="0.25">
      <c r="A5" s="42">
        <f>3/18</f>
        <v>0.16666666666666666</v>
      </c>
      <c r="B5" s="42">
        <f>4/22</f>
        <v>0.18181818181818182</v>
      </c>
      <c r="C5" s="42">
        <f>5/20</f>
        <v>0.25</v>
      </c>
      <c r="D5" s="42">
        <f>9/20</f>
        <v>0.45</v>
      </c>
      <c r="E5" s="42">
        <f>8/18</f>
        <v>0.44444444444444442</v>
      </c>
      <c r="F5" s="42">
        <f>10/18</f>
        <v>0.55555555555555558</v>
      </c>
      <c r="I5" s="2"/>
      <c r="J5" s="2"/>
    </row>
    <row r="6" spans="1:11" ht="13.2" customHeight="1" x14ac:dyDescent="0.25">
      <c r="H6" s="42"/>
      <c r="I6" s="21" t="s">
        <v>25</v>
      </c>
      <c r="J6" s="43"/>
    </row>
    <row r="7" spans="1:11" ht="13.2" customHeight="1" x14ac:dyDescent="0.25">
      <c r="A7">
        <v>1</v>
      </c>
      <c r="B7">
        <v>1</v>
      </c>
      <c r="C7">
        <v>1</v>
      </c>
      <c r="D7">
        <v>1</v>
      </c>
      <c r="E7">
        <v>1</v>
      </c>
      <c r="F7">
        <v>1</v>
      </c>
      <c r="I7" s="49" t="s">
        <v>26</v>
      </c>
      <c r="J7" s="46"/>
    </row>
    <row r="8" spans="1:11" ht="13.8" x14ac:dyDescent="0.25">
      <c r="A8">
        <v>1</v>
      </c>
      <c r="B8">
        <v>1</v>
      </c>
      <c r="C8">
        <v>1</v>
      </c>
      <c r="D8">
        <v>0</v>
      </c>
      <c r="E8">
        <v>0</v>
      </c>
      <c r="F8">
        <v>0</v>
      </c>
      <c r="I8" s="46"/>
      <c r="J8" s="46"/>
    </row>
    <row r="9" spans="1:11" ht="15.6" x14ac:dyDescent="0.25">
      <c r="A9">
        <v>1</v>
      </c>
      <c r="B9">
        <v>1</v>
      </c>
      <c r="C9">
        <v>0</v>
      </c>
      <c r="D9">
        <v>1</v>
      </c>
      <c r="E9">
        <v>1</v>
      </c>
      <c r="F9">
        <v>0</v>
      </c>
      <c r="I9" s="44" t="s">
        <v>27</v>
      </c>
      <c r="J9" s="44" t="s">
        <v>28</v>
      </c>
    </row>
    <row r="10" spans="1:11" x14ac:dyDescent="0.25">
      <c r="A10">
        <v>1</v>
      </c>
      <c r="B10">
        <v>1</v>
      </c>
      <c r="C10">
        <v>1</v>
      </c>
      <c r="D10">
        <v>0</v>
      </c>
      <c r="E10">
        <v>0</v>
      </c>
      <c r="F10">
        <v>0</v>
      </c>
      <c r="I10" s="43">
        <v>0.16666666666666666</v>
      </c>
      <c r="J10" s="2">
        <v>0.45</v>
      </c>
    </row>
    <row r="11" spans="1:11" x14ac:dyDescent="0.25">
      <c r="A11">
        <v>1</v>
      </c>
      <c r="B11">
        <v>1</v>
      </c>
      <c r="C11">
        <v>0</v>
      </c>
      <c r="D11">
        <v>1</v>
      </c>
      <c r="E11">
        <v>1</v>
      </c>
      <c r="F11">
        <v>1</v>
      </c>
      <c r="I11" s="2">
        <v>0.18181818181818182</v>
      </c>
      <c r="J11" s="2">
        <v>0.44444444444444442</v>
      </c>
    </row>
    <row r="12" spans="1:11" x14ac:dyDescent="0.25">
      <c r="A12">
        <v>1</v>
      </c>
      <c r="B12">
        <v>0</v>
      </c>
      <c r="C12">
        <v>1</v>
      </c>
      <c r="D12">
        <v>0</v>
      </c>
      <c r="E12">
        <v>0</v>
      </c>
      <c r="F12">
        <v>0</v>
      </c>
      <c r="I12" s="2">
        <v>0.25</v>
      </c>
      <c r="J12" s="2">
        <v>0.55555555555555558</v>
      </c>
    </row>
    <row r="13" spans="1:11" x14ac:dyDescent="0.25">
      <c r="A13">
        <v>1</v>
      </c>
      <c r="B13">
        <v>1</v>
      </c>
      <c r="C13">
        <v>1</v>
      </c>
      <c r="D13">
        <v>1</v>
      </c>
      <c r="E13">
        <v>0</v>
      </c>
      <c r="F13">
        <v>0</v>
      </c>
      <c r="I13" s="2"/>
      <c r="J13" s="2"/>
    </row>
    <row r="14" spans="1:11" x14ac:dyDescent="0.25">
      <c r="A14">
        <v>0</v>
      </c>
      <c r="B14">
        <v>1</v>
      </c>
      <c r="C14">
        <v>1</v>
      </c>
      <c r="D14">
        <v>0</v>
      </c>
      <c r="E14">
        <v>1</v>
      </c>
      <c r="F14">
        <v>0</v>
      </c>
      <c r="I14" s="2"/>
      <c r="J14" s="2"/>
    </row>
    <row r="15" spans="1:11" x14ac:dyDescent="0.25">
      <c r="A15">
        <v>1</v>
      </c>
      <c r="B15">
        <v>1</v>
      </c>
      <c r="C15">
        <v>1</v>
      </c>
      <c r="D15">
        <v>1</v>
      </c>
      <c r="E15">
        <v>0</v>
      </c>
      <c r="F15">
        <v>1</v>
      </c>
      <c r="I15" s="2"/>
      <c r="J15" s="2"/>
    </row>
    <row r="16" spans="1:11" x14ac:dyDescent="0.25">
      <c r="A16">
        <v>1</v>
      </c>
      <c r="B16">
        <v>0</v>
      </c>
      <c r="C16">
        <v>0</v>
      </c>
      <c r="D16">
        <v>0</v>
      </c>
      <c r="E16">
        <v>1</v>
      </c>
      <c r="F16">
        <v>0</v>
      </c>
      <c r="J16" s="2"/>
      <c r="K16" s="45"/>
    </row>
    <row r="17" spans="1:11" x14ac:dyDescent="0.25">
      <c r="A17">
        <v>1</v>
      </c>
      <c r="B17">
        <v>1</v>
      </c>
      <c r="C17">
        <v>1</v>
      </c>
      <c r="D17">
        <v>1</v>
      </c>
      <c r="E17">
        <v>1</v>
      </c>
      <c r="F17">
        <v>1</v>
      </c>
      <c r="H17" s="19" t="s">
        <v>17</v>
      </c>
      <c r="I17" s="45">
        <f>AVERAGE(I10:I12)</f>
        <v>0.1994949494949495</v>
      </c>
      <c r="J17" s="45">
        <f>AVERAGE(J10:J12)</f>
        <v>0.48333333333333334</v>
      </c>
      <c r="K17" s="34"/>
    </row>
    <row r="18" spans="1:11" x14ac:dyDescent="0.25">
      <c r="A18">
        <v>1</v>
      </c>
      <c r="B18">
        <v>1</v>
      </c>
      <c r="C18">
        <v>1</v>
      </c>
      <c r="D18">
        <v>0</v>
      </c>
      <c r="E18">
        <v>0</v>
      </c>
      <c r="F18">
        <v>1</v>
      </c>
      <c r="H18" s="19" t="s">
        <v>18</v>
      </c>
      <c r="I18" s="34">
        <f>STDEVP(I10:I12)/SQRT(COUNT(I10:I12))</f>
        <v>2.092559409874753E-2</v>
      </c>
      <c r="J18" s="34">
        <f>STDEVP(J10:J12)/SQRT(COUNT(J10:J12))</f>
        <v>2.9513661945387445E-2</v>
      </c>
    </row>
    <row r="19" spans="1:11" x14ac:dyDescent="0.25">
      <c r="A19">
        <v>0</v>
      </c>
      <c r="B19">
        <v>1</v>
      </c>
      <c r="C19">
        <v>0</v>
      </c>
      <c r="D19">
        <v>1</v>
      </c>
      <c r="E19">
        <v>1</v>
      </c>
      <c r="F19">
        <v>0</v>
      </c>
      <c r="I19" s="2"/>
      <c r="J19" s="2"/>
    </row>
    <row r="20" spans="1:11" x14ac:dyDescent="0.25">
      <c r="A20">
        <v>1</v>
      </c>
      <c r="B20">
        <v>1</v>
      </c>
      <c r="C20">
        <v>1</v>
      </c>
      <c r="D20">
        <v>0</v>
      </c>
      <c r="E20">
        <v>0</v>
      </c>
      <c r="F20">
        <v>1</v>
      </c>
      <c r="J20" s="2"/>
    </row>
    <row r="21" spans="1:11" x14ac:dyDescent="0.25">
      <c r="A21">
        <v>1</v>
      </c>
      <c r="B21">
        <v>0</v>
      </c>
      <c r="C21">
        <v>0</v>
      </c>
      <c r="D21">
        <v>1</v>
      </c>
      <c r="E21">
        <v>1</v>
      </c>
      <c r="F21">
        <v>1</v>
      </c>
      <c r="J21" s="2"/>
    </row>
    <row r="22" spans="1:11" x14ac:dyDescent="0.25">
      <c r="A22">
        <v>1</v>
      </c>
      <c r="B22">
        <v>1</v>
      </c>
      <c r="C22">
        <v>1</v>
      </c>
      <c r="D22">
        <v>0</v>
      </c>
      <c r="E22">
        <v>0</v>
      </c>
      <c r="F22">
        <v>0</v>
      </c>
      <c r="I22" s="15"/>
      <c r="J22" s="2"/>
    </row>
    <row r="23" spans="1:11" x14ac:dyDescent="0.25">
      <c r="A23">
        <v>1</v>
      </c>
      <c r="B23">
        <v>1</v>
      </c>
      <c r="C23">
        <v>1</v>
      </c>
      <c r="D23">
        <v>1</v>
      </c>
      <c r="E23">
        <v>1</v>
      </c>
      <c r="F23">
        <v>1</v>
      </c>
      <c r="I23" s="2"/>
      <c r="J23" s="2"/>
    </row>
    <row r="24" spans="1:11" x14ac:dyDescent="0.25">
      <c r="A24">
        <v>0</v>
      </c>
      <c r="B24">
        <v>0</v>
      </c>
      <c r="C24">
        <v>1</v>
      </c>
      <c r="D24">
        <v>0</v>
      </c>
      <c r="E24">
        <v>1</v>
      </c>
      <c r="F24">
        <v>0</v>
      </c>
      <c r="I24" s="2"/>
      <c r="J24" s="2"/>
    </row>
    <row r="25" spans="1:11" x14ac:dyDescent="0.25">
      <c r="B25">
        <v>1</v>
      </c>
      <c r="C25">
        <v>1</v>
      </c>
      <c r="D25">
        <v>1</v>
      </c>
      <c r="I25" s="2"/>
      <c r="J25" s="2"/>
    </row>
    <row r="26" spans="1:11" x14ac:dyDescent="0.25">
      <c r="B26">
        <v>1</v>
      </c>
      <c r="C26">
        <v>1</v>
      </c>
      <c r="D26">
        <v>1</v>
      </c>
      <c r="H26" s="2"/>
      <c r="I26" s="2"/>
    </row>
    <row r="27" spans="1:11" x14ac:dyDescent="0.25">
      <c r="B27">
        <v>1</v>
      </c>
      <c r="H27" s="2"/>
      <c r="I27" s="2"/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B97F6-050A-4B88-B937-8AD49BCF88AF}">
  <dimension ref="A1:F21"/>
  <sheetViews>
    <sheetView workbookViewId="0">
      <selection activeCell="E26" sqref="D26:E27"/>
    </sheetView>
  </sheetViews>
  <sheetFormatPr defaultRowHeight="13.2" x14ac:dyDescent="0.25"/>
  <cols>
    <col min="1" max="6" width="15.77734375" customWidth="1"/>
  </cols>
  <sheetData>
    <row r="1" spans="1:6" x14ac:dyDescent="0.25">
      <c r="A1" s="54" t="s">
        <v>34</v>
      </c>
    </row>
    <row r="2" spans="1:6" ht="13.8" x14ac:dyDescent="0.25">
      <c r="A2" s="50" t="s">
        <v>33</v>
      </c>
    </row>
    <row r="3" spans="1:6" ht="15.6" x14ac:dyDescent="0.25">
      <c r="A3" s="41" t="s">
        <v>19</v>
      </c>
      <c r="B3" s="41" t="s">
        <v>20</v>
      </c>
      <c r="C3" s="41" t="s">
        <v>21</v>
      </c>
      <c r="D3" s="41" t="s">
        <v>22</v>
      </c>
      <c r="E3" s="41" t="s">
        <v>23</v>
      </c>
      <c r="F3" s="41" t="s">
        <v>24</v>
      </c>
    </row>
    <row r="4" spans="1:6" ht="13.8" x14ac:dyDescent="0.25">
      <c r="A4" s="48">
        <v>56371.910241884972</v>
      </c>
      <c r="B4" s="48">
        <v>170029.33637627712</v>
      </c>
      <c r="C4" s="48">
        <v>82961.030797703221</v>
      </c>
      <c r="D4" s="48">
        <v>488661.9731939857</v>
      </c>
      <c r="E4" s="48">
        <v>338990.1290403966</v>
      </c>
      <c r="F4" s="48">
        <v>449830.56474887254</v>
      </c>
    </row>
    <row r="5" spans="1:6" ht="13.8" x14ac:dyDescent="0.25">
      <c r="A5" s="48">
        <v>154372.88225186142</v>
      </c>
      <c r="B5" s="48">
        <v>159791.68354516901</v>
      </c>
      <c r="C5" s="48">
        <v>126377.18779019921</v>
      </c>
      <c r="D5" s="48">
        <v>378558.64032529423</v>
      </c>
      <c r="E5" s="48">
        <v>329761.9363364327</v>
      </c>
      <c r="F5" s="48">
        <v>99262.810976027875</v>
      </c>
    </row>
    <row r="6" spans="1:6" ht="13.8" x14ac:dyDescent="0.25">
      <c r="A6" s="48">
        <v>163133.84340983213</v>
      </c>
      <c r="B6" s="48">
        <v>146082.42089213728</v>
      </c>
      <c r="D6" s="48">
        <v>251960.16234489804</v>
      </c>
      <c r="E6" s="48">
        <v>250227.62136495</v>
      </c>
    </row>
    <row r="16" spans="1:6" x14ac:dyDescent="0.25">
      <c r="A16" s="19" t="s">
        <v>17</v>
      </c>
      <c r="B16" s="45">
        <f>AVERAGE(A4:C6)</f>
        <v>132390.03691313305</v>
      </c>
      <c r="C16" s="45">
        <f>AVERAGE(D4:F6)</f>
        <v>323406.72979135724</v>
      </c>
    </row>
    <row r="17" spans="1:3" x14ac:dyDescent="0.25">
      <c r="A17" s="19" t="s">
        <v>18</v>
      </c>
      <c r="B17" s="34">
        <f>STDEVP(A4:A11)/SQRT(COUNT(A4:A11))</f>
        <v>27941.112234993048</v>
      </c>
      <c r="C17" s="34">
        <f>STDEVP(D4:D11)/SQRT(COUNT(D4:D11))</f>
        <v>55836.290400958183</v>
      </c>
    </row>
    <row r="18" spans="1:3" x14ac:dyDescent="0.25">
      <c r="B18" s="2"/>
      <c r="C18" s="2"/>
    </row>
    <row r="19" spans="1:3" x14ac:dyDescent="0.25">
      <c r="C19" s="2"/>
    </row>
    <row r="20" spans="1:3" x14ac:dyDescent="0.25">
      <c r="B20" s="47"/>
      <c r="C20" s="2"/>
    </row>
    <row r="21" spans="1:3" x14ac:dyDescent="0.25">
      <c r="B21" s="15"/>
      <c r="C21" s="2"/>
    </row>
  </sheetData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3149-D7FA-4B1F-9EA1-0511F9776037}">
  <dimension ref="A1:U176"/>
  <sheetViews>
    <sheetView topLeftCell="A13" zoomScale="85" zoomScaleNormal="85" workbookViewId="0">
      <selection activeCell="S24" sqref="S24"/>
    </sheetView>
  </sheetViews>
  <sheetFormatPr defaultRowHeight="13.2" x14ac:dyDescent="0.25"/>
  <cols>
    <col min="2" max="2" width="11.77734375" customWidth="1"/>
    <col min="4" max="4" width="8.88671875" style="1"/>
    <col min="5" max="5" width="8.88671875" style="2"/>
    <col min="7" max="7" width="8.88671875" style="3"/>
    <col min="8" max="13" width="14.77734375" style="4" customWidth="1"/>
    <col min="14" max="14" width="14.33203125" style="5" customWidth="1"/>
    <col min="15" max="21" width="11.77734375" customWidth="1"/>
  </cols>
  <sheetData>
    <row r="1" spans="1:21" ht="15.6" x14ac:dyDescent="0.3">
      <c r="A1" s="53" t="s">
        <v>35</v>
      </c>
    </row>
    <row r="2" spans="1:21" ht="15.6" x14ac:dyDescent="0.3">
      <c r="A2" s="53" t="s">
        <v>38</v>
      </c>
    </row>
    <row r="3" spans="1:21" x14ac:dyDescent="0.25">
      <c r="D3" s="1" t="s">
        <v>0</v>
      </c>
    </row>
    <row r="4" spans="1:21" x14ac:dyDescent="0.25">
      <c r="B4" t="s">
        <v>1</v>
      </c>
      <c r="C4" t="s">
        <v>2</v>
      </c>
      <c r="D4" s="6">
        <v>29.267278671264599</v>
      </c>
      <c r="G4" s="7"/>
      <c r="H4" s="56"/>
      <c r="I4" s="56"/>
      <c r="J4" s="56"/>
      <c r="K4" s="56"/>
      <c r="L4" s="56"/>
      <c r="M4" s="56"/>
    </row>
    <row r="5" spans="1:21" ht="22.2" thickBot="1" x14ac:dyDescent="0.3">
      <c r="B5" t="s">
        <v>1</v>
      </c>
      <c r="C5" t="s">
        <v>2</v>
      </c>
      <c r="D5" s="6">
        <v>29.248357779269998</v>
      </c>
      <c r="G5" s="8" t="s">
        <v>3</v>
      </c>
      <c r="H5" s="9" t="s">
        <v>4</v>
      </c>
      <c r="I5" s="9" t="s">
        <v>5</v>
      </c>
      <c r="J5" s="9" t="s">
        <v>6</v>
      </c>
      <c r="K5" s="9" t="s">
        <v>7</v>
      </c>
      <c r="L5" s="9" t="s">
        <v>8</v>
      </c>
      <c r="M5" s="9" t="s">
        <v>9</v>
      </c>
    </row>
    <row r="6" spans="1:21" x14ac:dyDescent="0.25">
      <c r="B6" t="s">
        <v>1</v>
      </c>
      <c r="C6" t="s">
        <v>2</v>
      </c>
      <c r="D6" s="6">
        <v>29.297763907739999</v>
      </c>
      <c r="G6" t="s">
        <v>39</v>
      </c>
      <c r="H6" s="11">
        <v>29.694258422851</v>
      </c>
      <c r="I6" s="12">
        <v>29.474521331786999</v>
      </c>
      <c r="J6" s="12">
        <v>29.679499053954999</v>
      </c>
      <c r="K6" s="11">
        <v>27.582979888916</v>
      </c>
      <c r="L6" s="11">
        <v>27.561596527098999</v>
      </c>
      <c r="M6" s="11">
        <v>27.438888244628</v>
      </c>
    </row>
    <row r="7" spans="1:21" x14ac:dyDescent="0.25">
      <c r="B7" t="s">
        <v>5</v>
      </c>
      <c r="C7" t="s">
        <v>2</v>
      </c>
      <c r="D7" s="6">
        <v>29.109998321532998</v>
      </c>
      <c r="G7" s="10"/>
      <c r="H7" s="12">
        <v>29.701450351249999</v>
      </c>
      <c r="I7" s="12">
        <v>29.421743541489999</v>
      </c>
      <c r="J7" s="12">
        <v>29.723033051910001</v>
      </c>
      <c r="K7" s="13">
        <v>27.576691589909998</v>
      </c>
      <c r="L7" s="13">
        <v>27.516163917374001</v>
      </c>
      <c r="M7" s="13">
        <v>27.46033779339</v>
      </c>
    </row>
    <row r="8" spans="1:21" ht="13.8" thickBot="1" x14ac:dyDescent="0.3">
      <c r="B8" t="s">
        <v>5</v>
      </c>
      <c r="C8" t="s">
        <v>2</v>
      </c>
      <c r="D8" s="6">
        <v>29.2785095841</v>
      </c>
      <c r="G8" s="14"/>
      <c r="H8" s="12">
        <v>29.793885870379999</v>
      </c>
      <c r="I8" s="12">
        <v>29.414108029129999</v>
      </c>
      <c r="J8" s="12">
        <v>29.656266367040001</v>
      </c>
      <c r="K8" s="13">
        <v>27.554442813609999</v>
      </c>
      <c r="L8" s="13">
        <v>27.549302597330001</v>
      </c>
      <c r="M8" s="13">
        <v>27.479796031039999</v>
      </c>
    </row>
    <row r="9" spans="1:21" ht="13.8" thickBot="1" x14ac:dyDescent="0.3">
      <c r="B9" t="s">
        <v>5</v>
      </c>
      <c r="C9" t="s">
        <v>2</v>
      </c>
      <c r="D9" s="6">
        <v>29.735356946269999</v>
      </c>
      <c r="G9" s="10" t="s">
        <v>2</v>
      </c>
      <c r="H9" s="11">
        <v>29.267278671264599</v>
      </c>
      <c r="I9" s="11">
        <v>29.109998321532998</v>
      </c>
      <c r="J9" s="11">
        <v>29.641971740721999</v>
      </c>
      <c r="K9" s="11">
        <v>27.968628234863001</v>
      </c>
      <c r="L9" s="11">
        <v>27.803823471069336</v>
      </c>
      <c r="M9" s="11">
        <v>27.925167083740199</v>
      </c>
      <c r="O9" s="15"/>
      <c r="P9" s="9" t="s">
        <v>4</v>
      </c>
      <c r="Q9" s="9" t="s">
        <v>5</v>
      </c>
      <c r="R9" s="9" t="s">
        <v>6</v>
      </c>
      <c r="S9" s="9" t="s">
        <v>7</v>
      </c>
      <c r="T9" s="9" t="s">
        <v>8</v>
      </c>
      <c r="U9" s="9" t="s">
        <v>9</v>
      </c>
    </row>
    <row r="10" spans="1:21" x14ac:dyDescent="0.25">
      <c r="B10" t="s">
        <v>6</v>
      </c>
      <c r="C10" t="s">
        <v>2</v>
      </c>
      <c r="D10" s="6">
        <v>29.641971740721999</v>
      </c>
      <c r="G10" s="7"/>
      <c r="H10" s="12">
        <v>29.248357779269998</v>
      </c>
      <c r="I10" s="12">
        <v>29.2785095841</v>
      </c>
      <c r="J10" s="12">
        <v>29.125631243600001</v>
      </c>
      <c r="K10" s="13">
        <v>27.802733529360001</v>
      </c>
      <c r="L10" s="13">
        <v>27.949284565256999</v>
      </c>
      <c r="M10" s="13">
        <v>27.908366453189998</v>
      </c>
      <c r="O10" s="15" t="s">
        <v>2</v>
      </c>
      <c r="P10" s="15">
        <v>1.1783026345901013</v>
      </c>
      <c r="Q10" s="15">
        <v>0.89511692299987644</v>
      </c>
      <c r="R10" s="15">
        <v>0.92658044241002202</v>
      </c>
      <c r="S10" s="15">
        <v>0.69668256855075827</v>
      </c>
      <c r="T10" s="15">
        <v>0.66584853223395346</v>
      </c>
      <c r="U10" s="15">
        <v>0.6173140614767596</v>
      </c>
    </row>
    <row r="11" spans="1:21" ht="13.8" thickBot="1" x14ac:dyDescent="0.3">
      <c r="B11" t="s">
        <v>6</v>
      </c>
      <c r="C11" t="s">
        <v>2</v>
      </c>
      <c r="D11" s="6">
        <v>29.125631243600001</v>
      </c>
      <c r="G11" s="16"/>
      <c r="H11" s="12">
        <v>29.297763907739999</v>
      </c>
      <c r="I11" s="12">
        <v>29.735356946269999</v>
      </c>
      <c r="J11" s="12">
        <v>29.955167176300002</v>
      </c>
      <c r="K11" s="13">
        <v>27.840968510180002</v>
      </c>
      <c r="L11" s="13">
        <v>27.96809329965</v>
      </c>
      <c r="M11" s="13">
        <v>27.967194951420002</v>
      </c>
      <c r="O11" s="15" t="s">
        <v>10</v>
      </c>
      <c r="P11" s="15">
        <v>1.1347635402358047</v>
      </c>
      <c r="Q11" s="15">
        <v>0.95501711382739418</v>
      </c>
      <c r="R11" s="15">
        <v>0.91021934593680087</v>
      </c>
      <c r="S11" s="15">
        <v>0.23387022384050013</v>
      </c>
      <c r="T11" s="15">
        <v>0.25534096359223168</v>
      </c>
      <c r="U11" s="15">
        <v>0.25024541414434731</v>
      </c>
    </row>
    <row r="12" spans="1:21" x14ac:dyDescent="0.25">
      <c r="B12" t="s">
        <v>6</v>
      </c>
      <c r="C12" t="s">
        <v>2</v>
      </c>
      <c r="D12" s="6">
        <v>29.955167176300002</v>
      </c>
      <c r="G12" s="10" t="s">
        <v>10</v>
      </c>
      <c r="H12" s="18">
        <v>24.001013488769001</v>
      </c>
      <c r="I12" s="18">
        <v>23.965252227783001</v>
      </c>
      <c r="J12" s="18">
        <v>24.287331085205</v>
      </c>
      <c r="K12" s="18">
        <v>23.960826873779297</v>
      </c>
      <c r="L12" s="18">
        <v>23.954603576659999</v>
      </c>
      <c r="M12" s="18">
        <v>23.886563568115001</v>
      </c>
      <c r="O12" s="15" t="s">
        <v>12</v>
      </c>
      <c r="P12" s="15">
        <v>1.0405823223495376</v>
      </c>
      <c r="Q12" s="15">
        <v>0.84903382875877853</v>
      </c>
      <c r="R12" s="15">
        <v>1.116506231366202</v>
      </c>
      <c r="S12" s="15">
        <v>1.6548814872762563</v>
      </c>
      <c r="T12" s="15">
        <v>1.2946638579622438</v>
      </c>
      <c r="U12" s="15">
        <v>1.5453740458705831</v>
      </c>
    </row>
    <row r="13" spans="1:21" x14ac:dyDescent="0.25">
      <c r="B13" t="s">
        <v>11</v>
      </c>
      <c r="C13" t="s">
        <v>2</v>
      </c>
      <c r="D13" s="6">
        <v>27.968628234863001</v>
      </c>
      <c r="G13" s="7"/>
      <c r="H13" s="20">
        <v>23.963532294010001</v>
      </c>
      <c r="I13" s="20">
        <v>23.905797656210002</v>
      </c>
      <c r="J13" s="21">
        <v>24.239988965999999</v>
      </c>
      <c r="K13" s="21">
        <v>24.159708648845999</v>
      </c>
      <c r="L13" s="21">
        <v>23.957855244449998</v>
      </c>
      <c r="M13" s="21">
        <v>23.895377913640001</v>
      </c>
      <c r="O13" s="15" t="s">
        <v>13</v>
      </c>
      <c r="P13" s="15">
        <v>0.97724461922241324</v>
      </c>
      <c r="Q13" s="15">
        <v>0.84363694014376867</v>
      </c>
      <c r="R13" s="15">
        <v>1.179118440633818</v>
      </c>
      <c r="S13" s="15">
        <v>1.1834252752375534</v>
      </c>
      <c r="T13" s="15">
        <v>1.0660106206492919</v>
      </c>
      <c r="U13" s="15">
        <v>1.1229347742962956</v>
      </c>
    </row>
    <row r="14" spans="1:21" ht="13.8" thickBot="1" x14ac:dyDescent="0.3">
      <c r="B14" t="s">
        <v>11</v>
      </c>
      <c r="C14" t="s">
        <v>2</v>
      </c>
      <c r="D14" s="6">
        <v>27.802733529360001</v>
      </c>
      <c r="G14" s="16"/>
      <c r="H14" s="23">
        <v>23.97230697937</v>
      </c>
      <c r="I14" s="23">
        <v>23.93296077043</v>
      </c>
      <c r="J14" s="23">
        <v>24.233053183123999</v>
      </c>
      <c r="K14" s="23">
        <v>24.176671708890002</v>
      </c>
      <c r="L14" s="23">
        <v>23.917546721000001</v>
      </c>
      <c r="M14" s="23">
        <v>23.88726720451</v>
      </c>
      <c r="O14" s="15" t="s">
        <v>14</v>
      </c>
      <c r="P14" s="15">
        <v>1.1477551815382769</v>
      </c>
      <c r="Q14" s="15">
        <v>1.0745071058096285</v>
      </c>
      <c r="R14" s="15">
        <v>0.77773771265209524</v>
      </c>
      <c r="S14" s="15">
        <v>0.65889547588898867</v>
      </c>
      <c r="T14" s="15">
        <v>0.55937240298123569</v>
      </c>
      <c r="U14" s="15">
        <v>0.6439032260607771</v>
      </c>
    </row>
    <row r="15" spans="1:21" x14ac:dyDescent="0.25">
      <c r="B15" t="s">
        <v>11</v>
      </c>
      <c r="C15" t="s">
        <v>2</v>
      </c>
      <c r="D15" s="6">
        <v>27.840968510180002</v>
      </c>
      <c r="G15" s="10" t="s">
        <v>12</v>
      </c>
      <c r="H15" s="20">
        <v>29.734294738769002</v>
      </c>
      <c r="I15" s="20">
        <v>29.734294738769002</v>
      </c>
      <c r="J15" s="20">
        <v>29.286232910155999</v>
      </c>
      <c r="K15" s="20">
        <v>26.79894500732</v>
      </c>
      <c r="L15" s="20">
        <v>27.070623168939999</v>
      </c>
      <c r="M15" s="20">
        <v>26.773094177246001</v>
      </c>
    </row>
    <row r="16" spans="1:21" x14ac:dyDescent="0.25">
      <c r="B16" t="s">
        <v>8</v>
      </c>
      <c r="C16" t="s">
        <v>2</v>
      </c>
      <c r="D16" s="6">
        <v>27.803823471069336</v>
      </c>
      <c r="G16" s="7"/>
      <c r="H16" s="20">
        <v>29.201219034760001</v>
      </c>
      <c r="I16" s="20">
        <v>29.415274135779999</v>
      </c>
      <c r="J16" s="20">
        <v>29.157425375590002</v>
      </c>
      <c r="K16" s="21">
        <v>26.767599732000001</v>
      </c>
      <c r="L16" s="21">
        <v>27.126850458389999</v>
      </c>
      <c r="M16" s="21">
        <v>26.777482493889998</v>
      </c>
    </row>
    <row r="17" spans="2:21" ht="13.8" thickBot="1" x14ac:dyDescent="0.3">
      <c r="B17" t="s">
        <v>8</v>
      </c>
      <c r="C17" t="s">
        <v>2</v>
      </c>
      <c r="D17" s="6">
        <v>27.949284565256999</v>
      </c>
      <c r="G17" s="16"/>
      <c r="H17" s="20">
        <v>29.872453015430001</v>
      </c>
      <c r="I17" s="20">
        <v>29.659667656149999</v>
      </c>
      <c r="J17" s="20">
        <v>29.928711733890001</v>
      </c>
      <c r="K17" s="21">
        <v>26.757931298399999</v>
      </c>
      <c r="L17" s="21">
        <v>27.10240215979</v>
      </c>
      <c r="M17" s="21">
        <v>26.735122632989999</v>
      </c>
    </row>
    <row r="18" spans="2:21" x14ac:dyDescent="0.25">
      <c r="B18" t="s">
        <v>8</v>
      </c>
      <c r="C18" t="s">
        <v>2</v>
      </c>
      <c r="D18" s="6">
        <v>27.96809329965</v>
      </c>
      <c r="G18" s="10" t="s">
        <v>13</v>
      </c>
      <c r="H18" s="24">
        <v>34.595254821776997</v>
      </c>
      <c r="I18" s="25">
        <v>34.440792541503001</v>
      </c>
      <c r="J18" s="25">
        <v>34.272091674804003</v>
      </c>
      <c r="K18" s="25">
        <v>32.161235351561999</v>
      </c>
      <c r="L18" s="25">
        <v>32.275453796386003</v>
      </c>
      <c r="M18" s="25">
        <v>32.054678649902002</v>
      </c>
    </row>
    <row r="19" spans="2:21" x14ac:dyDescent="0.25">
      <c r="B19" t="s">
        <v>9</v>
      </c>
      <c r="C19" t="s">
        <v>2</v>
      </c>
      <c r="D19" s="6">
        <v>27.925167083740199</v>
      </c>
      <c r="G19" s="19"/>
      <c r="H19" s="21">
        <v>34.586829456190003</v>
      </c>
      <c r="I19" s="21">
        <v>34.543626785340003</v>
      </c>
      <c r="J19" s="21">
        <v>34.273154093830001</v>
      </c>
      <c r="K19" s="21">
        <v>32.111055938600003</v>
      </c>
      <c r="L19" s="21">
        <v>32.289982834450001</v>
      </c>
      <c r="M19" s="21">
        <v>32.134991340020001</v>
      </c>
      <c r="O19" s="15"/>
      <c r="P19" s="15"/>
      <c r="Q19" s="15"/>
      <c r="R19" s="15"/>
      <c r="S19" s="15"/>
      <c r="T19" s="15"/>
      <c r="U19" s="15"/>
    </row>
    <row r="20" spans="2:21" ht="13.8" thickBot="1" x14ac:dyDescent="0.3">
      <c r="B20" t="s">
        <v>9</v>
      </c>
      <c r="C20" t="s">
        <v>2</v>
      </c>
      <c r="D20" s="6">
        <v>27.908366453189998</v>
      </c>
      <c r="G20" s="26"/>
      <c r="H20" s="21">
        <v>34.58496552714</v>
      </c>
      <c r="I20" s="21">
        <v>34.539701141610003</v>
      </c>
      <c r="J20" s="21">
        <v>34.278256861819997</v>
      </c>
      <c r="K20" s="21">
        <v>32.19074724659</v>
      </c>
      <c r="L20" s="21">
        <v>32.262791059640001</v>
      </c>
      <c r="M20" s="21">
        <v>32.16535976942</v>
      </c>
    </row>
    <row r="21" spans="2:21" x14ac:dyDescent="0.25">
      <c r="B21" t="s">
        <v>9</v>
      </c>
      <c r="C21" t="s">
        <v>2</v>
      </c>
      <c r="D21" s="6">
        <v>27.967194951420002</v>
      </c>
      <c r="G21" s="10" t="s">
        <v>14</v>
      </c>
      <c r="H21" s="24">
        <v>27.201228271483998</v>
      </c>
      <c r="I21" s="25">
        <v>27.008945465086999</v>
      </c>
      <c r="J21" s="25">
        <v>27.703176422119</v>
      </c>
      <c r="K21" s="25">
        <v>25.852842864989999</v>
      </c>
      <c r="L21" s="25">
        <v>26.054673461914</v>
      </c>
      <c r="M21" s="25">
        <v>25.778917083740001</v>
      </c>
    </row>
    <row r="22" spans="2:21" x14ac:dyDescent="0.25">
      <c r="B22" s="27" t="s">
        <v>1</v>
      </c>
      <c r="C22" s="28" t="s">
        <v>10</v>
      </c>
      <c r="D22" s="29">
        <v>24.001013488769001</v>
      </c>
      <c r="G22" s="7"/>
      <c r="H22" s="12">
        <v>27.237619876330001</v>
      </c>
      <c r="I22" s="21">
        <v>27.0098863622</v>
      </c>
      <c r="J22" s="21">
        <v>27.737694013500001</v>
      </c>
      <c r="K22" s="21">
        <v>25.849195612949998</v>
      </c>
      <c r="L22" s="21">
        <v>26.057067752590001</v>
      </c>
      <c r="M22" s="21">
        <v>25.738962680109999</v>
      </c>
    </row>
    <row r="23" spans="2:21" ht="15.6" thickBot="1" x14ac:dyDescent="0.3">
      <c r="B23" s="27" t="s">
        <v>1</v>
      </c>
      <c r="C23" s="28" t="s">
        <v>10</v>
      </c>
      <c r="D23" s="29">
        <v>23.963532294010001</v>
      </c>
      <c r="G23" s="16"/>
      <c r="H23" s="30">
        <v>27.174692877279998</v>
      </c>
      <c r="I23" s="30">
        <v>27.000907220660999</v>
      </c>
      <c r="J23" s="30">
        <v>27.72625244676</v>
      </c>
      <c r="K23" s="30">
        <v>25.838102452219999</v>
      </c>
      <c r="L23" s="30">
        <v>26.05007009022</v>
      </c>
      <c r="M23" s="30">
        <v>25.78678617141</v>
      </c>
      <c r="O23" s="15"/>
      <c r="P23" s="22"/>
      <c r="Q23" s="22"/>
      <c r="R23" s="22"/>
      <c r="S23" s="22"/>
      <c r="T23" s="22"/>
      <c r="U23" s="22"/>
    </row>
    <row r="24" spans="2:21" x14ac:dyDescent="0.25">
      <c r="B24" s="27" t="s">
        <v>1</v>
      </c>
      <c r="C24" s="28" t="s">
        <v>10</v>
      </c>
      <c r="D24" s="29">
        <v>23.97230697937</v>
      </c>
      <c r="G24" s="31"/>
      <c r="H24" s="32"/>
      <c r="I24" s="32"/>
      <c r="J24" s="32"/>
      <c r="K24" s="32"/>
      <c r="L24" s="32"/>
      <c r="M24" s="32"/>
      <c r="O24" s="15"/>
      <c r="P24" s="15"/>
      <c r="Q24" s="15"/>
      <c r="R24" s="15"/>
      <c r="S24" s="15"/>
      <c r="T24" s="15"/>
      <c r="U24" s="15"/>
    </row>
    <row r="25" spans="2:21" x14ac:dyDescent="0.25">
      <c r="B25" s="27" t="s">
        <v>5</v>
      </c>
      <c r="C25" s="28" t="s">
        <v>10</v>
      </c>
      <c r="D25" s="29">
        <v>23.965252227783001</v>
      </c>
      <c r="G25" s="31"/>
      <c r="H25" s="57"/>
      <c r="I25" s="57"/>
      <c r="J25" s="57"/>
      <c r="K25" s="57"/>
      <c r="L25" s="57"/>
      <c r="M25" s="57"/>
    </row>
    <row r="26" spans="2:21" ht="13.8" thickBot="1" x14ac:dyDescent="0.3">
      <c r="B26" s="27" t="s">
        <v>5</v>
      </c>
      <c r="C26" s="28" t="s">
        <v>10</v>
      </c>
      <c r="D26" s="29">
        <v>23.905797656210002</v>
      </c>
      <c r="G26" s="33"/>
      <c r="H26" s="9" t="s">
        <v>15</v>
      </c>
      <c r="I26" s="9" t="s">
        <v>15</v>
      </c>
      <c r="J26" s="9" t="s">
        <v>15</v>
      </c>
      <c r="K26" s="9" t="s">
        <v>16</v>
      </c>
      <c r="L26" s="9" t="s">
        <v>16</v>
      </c>
      <c r="M26" s="9" t="s">
        <v>16</v>
      </c>
    </row>
    <row r="27" spans="2:21" x14ac:dyDescent="0.25">
      <c r="B27" s="27" t="s">
        <v>5</v>
      </c>
      <c r="C27" s="28" t="s">
        <v>10</v>
      </c>
      <c r="D27" s="29">
        <v>23.93296077043</v>
      </c>
      <c r="G27" t="s">
        <v>39</v>
      </c>
      <c r="H27" s="34">
        <f>AVERAGE(H6,H7,H8)</f>
        <v>29.729864881493665</v>
      </c>
      <c r="I27" s="34">
        <f t="shared" ref="I27:M27" si="0">AVERAGE(I6,I7,I8)</f>
        <v>29.436790967468998</v>
      </c>
      <c r="J27" s="34">
        <f t="shared" si="0"/>
        <v>29.686266157635</v>
      </c>
      <c r="K27" s="34">
        <f t="shared" si="0"/>
        <v>27.571371430811997</v>
      </c>
      <c r="L27" s="34">
        <f t="shared" si="0"/>
        <v>27.542354347267665</v>
      </c>
      <c r="M27" s="34">
        <f t="shared" si="0"/>
        <v>27.459674023019332</v>
      </c>
      <c r="O27" s="15"/>
      <c r="P27" s="19"/>
      <c r="Q27" s="15"/>
      <c r="R27" s="19"/>
      <c r="S27" s="15"/>
      <c r="T27" s="19"/>
      <c r="U27" s="15"/>
    </row>
    <row r="28" spans="2:21" ht="15" x14ac:dyDescent="0.25">
      <c r="B28" s="27" t="s">
        <v>6</v>
      </c>
      <c r="C28" s="28" t="s">
        <v>10</v>
      </c>
      <c r="D28" s="29">
        <v>24.287331085205</v>
      </c>
      <c r="G28" s="31"/>
      <c r="H28" s="35"/>
      <c r="I28" s="35"/>
      <c r="J28" s="35"/>
      <c r="K28" s="34"/>
      <c r="L28" s="34"/>
      <c r="M28" s="34"/>
      <c r="O28" s="15"/>
      <c r="P28" s="22"/>
      <c r="Q28" s="22"/>
      <c r="R28" s="22"/>
      <c r="S28" s="22"/>
      <c r="T28" s="22"/>
      <c r="U28" s="22"/>
    </row>
    <row r="29" spans="2:21" ht="13.8" x14ac:dyDescent="0.25">
      <c r="B29" s="27" t="s">
        <v>6</v>
      </c>
      <c r="C29" s="28" t="s">
        <v>10</v>
      </c>
      <c r="D29" s="29">
        <v>24.239988965999999</v>
      </c>
      <c r="G29" s="31"/>
      <c r="H29" s="35"/>
      <c r="I29" s="35"/>
      <c r="J29" s="35"/>
      <c r="K29" s="34"/>
      <c r="L29" s="34"/>
      <c r="M29" s="34"/>
    </row>
    <row r="30" spans="2:21" x14ac:dyDescent="0.25">
      <c r="B30" s="27" t="s">
        <v>6</v>
      </c>
      <c r="C30" s="28" t="s">
        <v>10</v>
      </c>
      <c r="D30" s="29">
        <v>24.233053183123999</v>
      </c>
      <c r="G30" s="10" t="s">
        <v>2</v>
      </c>
      <c r="H30" s="34">
        <f t="shared" ref="H30:M30" si="1">AVERAGE(H9,H10,H11)</f>
        <v>29.271133452758203</v>
      </c>
      <c r="I30" s="34">
        <f t="shared" si="1"/>
        <v>29.374621617300999</v>
      </c>
      <c r="J30" s="34">
        <f t="shared" si="1"/>
        <v>29.57425672020733</v>
      </c>
      <c r="K30" s="34">
        <f t="shared" si="1"/>
        <v>27.870776758134337</v>
      </c>
      <c r="L30" s="34">
        <f t="shared" si="1"/>
        <v>27.907067111992109</v>
      </c>
      <c r="M30" s="34">
        <f t="shared" si="1"/>
        <v>27.9335761627834</v>
      </c>
    </row>
    <row r="31" spans="2:21" x14ac:dyDescent="0.25">
      <c r="B31" s="27" t="s">
        <v>11</v>
      </c>
      <c r="C31" s="28" t="s">
        <v>10</v>
      </c>
      <c r="D31" s="29">
        <v>23.960826873779297</v>
      </c>
      <c r="G31" s="19"/>
      <c r="H31" s="34">
        <f t="shared" ref="H31:M31" si="2">H30-H27</f>
        <v>-0.45873142873546158</v>
      </c>
      <c r="I31" s="34">
        <f t="shared" si="2"/>
        <v>-6.2169350167998516E-2</v>
      </c>
      <c r="J31" s="34">
        <f t="shared" si="2"/>
        <v>-0.11200943742766967</v>
      </c>
      <c r="K31" s="34">
        <f t="shared" si="2"/>
        <v>0.29940532732234004</v>
      </c>
      <c r="L31" s="34">
        <f t="shared" si="2"/>
        <v>0.36471276472444458</v>
      </c>
      <c r="M31" s="34">
        <f t="shared" si="2"/>
        <v>0.4739021397640677</v>
      </c>
      <c r="O31" s="15"/>
      <c r="P31" s="17"/>
      <c r="Q31" s="15"/>
      <c r="R31" s="17"/>
      <c r="S31" s="15"/>
      <c r="T31" s="17"/>
      <c r="U31" s="15"/>
    </row>
    <row r="32" spans="2:21" x14ac:dyDescent="0.25">
      <c r="B32" s="27" t="s">
        <v>11</v>
      </c>
      <c r="C32" s="28" t="s">
        <v>10</v>
      </c>
      <c r="D32" s="29">
        <v>24.159708648845999</v>
      </c>
      <c r="G32" s="19"/>
      <c r="H32" s="36">
        <f>AVERAGE(H31:J31)</f>
        <v>-0.21097007211037658</v>
      </c>
      <c r="J32" s="34"/>
      <c r="K32" s="34"/>
      <c r="L32" s="34"/>
      <c r="M32" s="34"/>
      <c r="O32" s="15"/>
      <c r="P32" s="19"/>
      <c r="Q32" s="15"/>
      <c r="R32" s="19"/>
      <c r="S32" s="15"/>
      <c r="T32" s="19"/>
      <c r="U32" s="15"/>
    </row>
    <row r="33" spans="2:21" ht="15" x14ac:dyDescent="0.25">
      <c r="B33" s="27" t="s">
        <v>11</v>
      </c>
      <c r="C33" s="28" t="s">
        <v>10</v>
      </c>
      <c r="D33" s="29">
        <v>24.176671708890002</v>
      </c>
      <c r="G33" s="19"/>
      <c r="H33" s="34">
        <f>H31-$H$32</f>
        <v>-0.247761356625085</v>
      </c>
      <c r="I33" s="34">
        <f t="shared" ref="I33:M33" si="3">I31-$H$32</f>
        <v>0.14880072194237806</v>
      </c>
      <c r="J33" s="34">
        <f t="shared" si="3"/>
        <v>9.8960634682706911E-2</v>
      </c>
      <c r="K33" s="34">
        <f t="shared" si="3"/>
        <v>0.51037539943271659</v>
      </c>
      <c r="L33" s="34">
        <f t="shared" si="3"/>
        <v>0.57568283683482113</v>
      </c>
      <c r="M33" s="34">
        <f t="shared" si="3"/>
        <v>0.68487221187444425</v>
      </c>
      <c r="O33" s="15"/>
      <c r="P33" s="22"/>
      <c r="Q33" s="22"/>
      <c r="R33" s="22"/>
      <c r="S33" s="22"/>
      <c r="T33" s="22"/>
      <c r="U33" s="22"/>
    </row>
    <row r="34" spans="2:21" x14ac:dyDescent="0.25">
      <c r="B34" s="27" t="s">
        <v>8</v>
      </c>
      <c r="C34" s="28" t="s">
        <v>10</v>
      </c>
      <c r="D34" s="29">
        <v>23.954603576659999</v>
      </c>
      <c r="H34" s="36">
        <f t="shared" ref="H34:M34" si="4">POWER(2,-H33)</f>
        <v>1.1873632421582279</v>
      </c>
      <c r="I34" s="36">
        <f t="shared" si="4"/>
        <v>0.90199996215196332</v>
      </c>
      <c r="J34" s="36">
        <f t="shared" si="4"/>
        <v>0.93370542161529968</v>
      </c>
      <c r="K34" s="36">
        <f t="shared" si="4"/>
        <v>0.70203973840499423</v>
      </c>
      <c r="L34" s="36">
        <f t="shared" si="4"/>
        <v>0.67096860247166756</v>
      </c>
      <c r="M34" s="36">
        <f t="shared" si="4"/>
        <v>0.62206092386434397</v>
      </c>
    </row>
    <row r="35" spans="2:21" x14ac:dyDescent="0.25">
      <c r="B35" s="27" t="s">
        <v>8</v>
      </c>
      <c r="C35" s="28" t="s">
        <v>10</v>
      </c>
      <c r="D35" s="29">
        <v>23.957855244449998</v>
      </c>
      <c r="H35" s="34">
        <f>AVERAGE(H34:J34)</f>
        <v>1.0076895419751637</v>
      </c>
      <c r="J35" s="34"/>
      <c r="K35" s="34"/>
      <c r="L35" s="34"/>
      <c r="M35" s="34"/>
    </row>
    <row r="36" spans="2:21" x14ac:dyDescent="0.25">
      <c r="B36" s="27" t="s">
        <v>8</v>
      </c>
      <c r="C36" s="28" t="s">
        <v>10</v>
      </c>
      <c r="D36" s="29">
        <v>23.917546721000001</v>
      </c>
      <c r="G36" s="19"/>
      <c r="H36" s="36">
        <f>H34/$H$35</f>
        <v>1.1783026345901013</v>
      </c>
      <c r="I36" s="36">
        <f t="shared" ref="I36:M36" si="5">I34/$H$35</f>
        <v>0.89511692299987644</v>
      </c>
      <c r="J36" s="36">
        <f t="shared" si="5"/>
        <v>0.92658044241002202</v>
      </c>
      <c r="K36" s="36">
        <f t="shared" si="5"/>
        <v>0.69668256855075827</v>
      </c>
      <c r="L36" s="36">
        <f t="shared" si="5"/>
        <v>0.66584853223395346</v>
      </c>
      <c r="M36" s="36">
        <f t="shared" si="5"/>
        <v>0.6173140614767596</v>
      </c>
    </row>
    <row r="37" spans="2:21" x14ac:dyDescent="0.25">
      <c r="B37" s="27" t="s">
        <v>9</v>
      </c>
      <c r="C37" s="28" t="s">
        <v>10</v>
      </c>
      <c r="D37" s="29">
        <v>23.886563568115001</v>
      </c>
      <c r="G37" s="19" t="s">
        <v>17</v>
      </c>
      <c r="H37" s="55">
        <f>AVERAGE(H36:J36)</f>
        <v>0.99999999999999989</v>
      </c>
      <c r="I37" s="55"/>
      <c r="J37" s="55"/>
      <c r="K37" s="55">
        <f>AVERAGE(K36:M36)</f>
        <v>0.65994838742049045</v>
      </c>
      <c r="L37" s="55"/>
      <c r="M37" s="55"/>
      <c r="U37" s="29"/>
    </row>
    <row r="38" spans="2:21" x14ac:dyDescent="0.25">
      <c r="B38" s="27" t="s">
        <v>9</v>
      </c>
      <c r="C38" s="28" t="s">
        <v>10</v>
      </c>
      <c r="D38" s="29">
        <v>23.895377913640001</v>
      </c>
      <c r="G38" s="19" t="s">
        <v>18</v>
      </c>
      <c r="H38" s="55">
        <f>STDEVP(H36:J36)/SQRT(COUNT(H36:J36))</f>
        <v>7.3168542709049184E-2</v>
      </c>
      <c r="I38" s="55"/>
      <c r="J38" s="55"/>
      <c r="K38" s="55">
        <f t="shared" ref="K38" si="6">STDEVP(K36:M36)/SQRT(COUNT(K36:M36))</f>
        <v>1.8861770627404705E-2</v>
      </c>
      <c r="L38" s="55"/>
      <c r="M38" s="55"/>
      <c r="U38" s="29"/>
    </row>
    <row r="39" spans="2:21" x14ac:dyDescent="0.25">
      <c r="B39" s="27" t="s">
        <v>9</v>
      </c>
      <c r="C39" s="28" t="s">
        <v>10</v>
      </c>
      <c r="D39" s="29">
        <v>23.88726720451</v>
      </c>
      <c r="G39" s="19"/>
      <c r="H39" s="37"/>
      <c r="I39" s="37"/>
      <c r="J39" s="37"/>
      <c r="K39" s="37"/>
      <c r="L39" s="37"/>
      <c r="M39" s="37"/>
      <c r="U39" s="29"/>
    </row>
    <row r="40" spans="2:21" x14ac:dyDescent="0.25">
      <c r="B40" t="s">
        <v>1</v>
      </c>
      <c r="C40" t="s">
        <v>12</v>
      </c>
      <c r="D40" s="6">
        <v>29.734294738769002</v>
      </c>
      <c r="G40" s="10" t="s">
        <v>10</v>
      </c>
      <c r="H40" s="34">
        <f>AVERAGE(H12,H13,H14)</f>
        <v>23.978950920716333</v>
      </c>
      <c r="I40" s="34">
        <f t="shared" ref="I40:M40" si="7">AVERAGE(I12,I13,I14)</f>
        <v>23.934670218140997</v>
      </c>
      <c r="J40" s="34">
        <f t="shared" si="7"/>
        <v>24.25345774477633</v>
      </c>
      <c r="K40" s="34">
        <f t="shared" si="7"/>
        <v>24.099069077171766</v>
      </c>
      <c r="L40" s="34">
        <f t="shared" si="7"/>
        <v>23.943335180703333</v>
      </c>
      <c r="M40" s="34">
        <f t="shared" si="7"/>
        <v>23.889736228754998</v>
      </c>
    </row>
    <row r="41" spans="2:21" x14ac:dyDescent="0.25">
      <c r="B41" t="s">
        <v>1</v>
      </c>
      <c r="C41" t="s">
        <v>12</v>
      </c>
      <c r="D41" s="6">
        <v>29.201219034760001</v>
      </c>
      <c r="H41" s="34">
        <f t="shared" ref="H41:M41" si="8">H40-H27</f>
        <v>-5.7509139607773321</v>
      </c>
      <c r="I41" s="34">
        <f t="shared" si="8"/>
        <v>-5.5021207493280002</v>
      </c>
      <c r="J41" s="34">
        <f t="shared" si="8"/>
        <v>-5.4328084128586696</v>
      </c>
      <c r="K41" s="34">
        <f t="shared" si="8"/>
        <v>-3.4723023536402309</v>
      </c>
      <c r="L41" s="34">
        <f t="shared" si="8"/>
        <v>-3.5990191665643323</v>
      </c>
      <c r="M41" s="34">
        <f t="shared" si="8"/>
        <v>-3.5699377942643338</v>
      </c>
    </row>
    <row r="42" spans="2:21" x14ac:dyDescent="0.25">
      <c r="B42" t="s">
        <v>1</v>
      </c>
      <c r="C42" t="s">
        <v>12</v>
      </c>
      <c r="D42" s="6">
        <v>29.872453015430001</v>
      </c>
      <c r="H42" s="36">
        <f>AVERAGE(H41:J41)</f>
        <v>-5.5619477076546673</v>
      </c>
      <c r="J42" s="34"/>
      <c r="K42" s="34"/>
      <c r="L42" s="34"/>
      <c r="M42" s="34"/>
    </row>
    <row r="43" spans="2:21" x14ac:dyDescent="0.25">
      <c r="B43" t="s">
        <v>5</v>
      </c>
      <c r="C43" t="s">
        <v>12</v>
      </c>
      <c r="D43" s="6">
        <v>29.734294738769002</v>
      </c>
      <c r="H43" s="34">
        <f>H41-$H$42</f>
        <v>-0.1889662531226648</v>
      </c>
      <c r="I43" s="34">
        <f t="shared" ref="I43:M43" si="9">I41-$H$42</f>
        <v>5.9826958326667068E-2</v>
      </c>
      <c r="J43" s="34">
        <f t="shared" si="9"/>
        <v>0.12913929479599773</v>
      </c>
      <c r="K43" s="34">
        <f t="shared" si="9"/>
        <v>2.0896453540144364</v>
      </c>
      <c r="L43" s="34">
        <f t="shared" si="9"/>
        <v>1.962928541090335</v>
      </c>
      <c r="M43" s="34">
        <f t="shared" si="9"/>
        <v>1.9920099133903335</v>
      </c>
    </row>
    <row r="44" spans="2:21" x14ac:dyDescent="0.25">
      <c r="B44" t="s">
        <v>5</v>
      </c>
      <c r="C44" t="s">
        <v>12</v>
      </c>
      <c r="D44" s="6">
        <v>29.415274135779999</v>
      </c>
      <c r="H44" s="36">
        <f t="shared" ref="H44:M44" si="10">POWER(2,-H43)</f>
        <v>1.1399466072602478</v>
      </c>
      <c r="I44" s="36">
        <f t="shared" si="10"/>
        <v>0.95937918357580088</v>
      </c>
      <c r="J44" s="36">
        <f t="shared" si="10"/>
        <v>0.91437680051624104</v>
      </c>
      <c r="K44" s="36">
        <f t="shared" si="10"/>
        <v>0.23493843320941846</v>
      </c>
      <c r="L44" s="36">
        <f t="shared" si="10"/>
        <v>0.25650724121876645</v>
      </c>
      <c r="M44" s="36">
        <f t="shared" si="10"/>
        <v>0.25138841769361547</v>
      </c>
    </row>
    <row r="45" spans="2:21" x14ac:dyDescent="0.25">
      <c r="B45" t="s">
        <v>5</v>
      </c>
      <c r="C45" t="s">
        <v>12</v>
      </c>
      <c r="D45" s="6">
        <v>29.659667656149999</v>
      </c>
      <c r="H45" s="34">
        <f>AVERAGE(H44:J44)</f>
        <v>1.0045675304507633</v>
      </c>
      <c r="J45" s="34"/>
      <c r="K45" s="34"/>
      <c r="L45" s="34"/>
      <c r="M45" s="34"/>
    </row>
    <row r="46" spans="2:21" x14ac:dyDescent="0.25">
      <c r="B46" t="s">
        <v>6</v>
      </c>
      <c r="C46" t="s">
        <v>12</v>
      </c>
      <c r="D46" s="6">
        <v>29.286232910155999</v>
      </c>
      <c r="H46" s="36">
        <f>H44/$H$45</f>
        <v>1.1347635402358047</v>
      </c>
      <c r="I46" s="36">
        <f t="shared" ref="I46:M46" si="11">I44/$H$45</f>
        <v>0.95501711382739418</v>
      </c>
      <c r="J46" s="36">
        <f t="shared" si="11"/>
        <v>0.91021934593680087</v>
      </c>
      <c r="K46" s="36">
        <f t="shared" si="11"/>
        <v>0.23387022384050013</v>
      </c>
      <c r="L46" s="36">
        <f t="shared" si="11"/>
        <v>0.25534096359223168</v>
      </c>
      <c r="M46" s="36">
        <f t="shared" si="11"/>
        <v>0.25024541414434731</v>
      </c>
    </row>
    <row r="47" spans="2:21" x14ac:dyDescent="0.25">
      <c r="B47" t="s">
        <v>6</v>
      </c>
      <c r="C47" t="s">
        <v>12</v>
      </c>
      <c r="D47" s="6">
        <v>29.157425375590002</v>
      </c>
      <c r="G47" s="19" t="s">
        <v>17</v>
      </c>
      <c r="H47" s="55">
        <f>AVERAGE(H46:J46)</f>
        <v>1</v>
      </c>
      <c r="I47" s="55"/>
      <c r="J47" s="55"/>
      <c r="K47" s="55">
        <f>AVERAGE(K46:M46)</f>
        <v>0.24648553385902638</v>
      </c>
      <c r="L47" s="55"/>
      <c r="M47" s="55"/>
    </row>
    <row r="48" spans="2:21" x14ac:dyDescent="0.25">
      <c r="B48" t="s">
        <v>6</v>
      </c>
      <c r="C48" t="s">
        <v>12</v>
      </c>
      <c r="D48" s="6">
        <v>29.928711733890001</v>
      </c>
      <c r="G48" s="19" t="s">
        <v>18</v>
      </c>
      <c r="H48" s="55">
        <f>STDEVP(H46:J46)/SQRT(COUNT(H46:J46))</f>
        <v>5.6021065154418882E-2</v>
      </c>
      <c r="I48" s="55"/>
      <c r="J48" s="55"/>
      <c r="K48" s="55">
        <f t="shared" ref="K48" si="12">STDEVP(K46:M46)/SQRT(COUNT(K46:M46))</f>
        <v>5.288366502503505E-3</v>
      </c>
      <c r="L48" s="55"/>
      <c r="M48" s="55"/>
    </row>
    <row r="49" spans="2:13" x14ac:dyDescent="0.25">
      <c r="B49" t="s">
        <v>11</v>
      </c>
      <c r="C49" t="s">
        <v>12</v>
      </c>
      <c r="D49" s="6">
        <v>26.79894500732</v>
      </c>
      <c r="H49" s="37"/>
      <c r="I49" s="37"/>
      <c r="J49" s="37"/>
      <c r="K49" s="37"/>
      <c r="L49" s="37"/>
      <c r="M49" s="37"/>
    </row>
    <row r="50" spans="2:13" x14ac:dyDescent="0.25">
      <c r="B50" t="s">
        <v>11</v>
      </c>
      <c r="C50" t="s">
        <v>12</v>
      </c>
      <c r="D50" s="6">
        <v>26.767599732000001</v>
      </c>
      <c r="G50" s="10" t="s">
        <v>12</v>
      </c>
      <c r="H50" s="34">
        <f>AVERAGE(H15,H16,H17)</f>
        <v>29.602655596319668</v>
      </c>
      <c r="I50" s="34">
        <f t="shared" ref="I50:M50" si="13">AVERAGE(I15,I16,I17)</f>
        <v>29.603078843566333</v>
      </c>
      <c r="J50" s="34">
        <f t="shared" si="13"/>
        <v>29.457456673211997</v>
      </c>
      <c r="K50" s="34">
        <f t="shared" si="13"/>
        <v>26.774825345906667</v>
      </c>
      <c r="L50" s="34">
        <f t="shared" si="13"/>
        <v>27.099958595706667</v>
      </c>
      <c r="M50" s="34">
        <f t="shared" si="13"/>
        <v>26.761899768041999</v>
      </c>
    </row>
    <row r="51" spans="2:13" x14ac:dyDescent="0.25">
      <c r="B51" t="s">
        <v>11</v>
      </c>
      <c r="C51" t="s">
        <v>12</v>
      </c>
      <c r="D51" s="6">
        <v>26.757931298399999</v>
      </c>
      <c r="G51" s="7"/>
      <c r="H51" s="34">
        <f t="shared" ref="H51:M51" si="14">H50-H27</f>
        <v>-0.12720928517399699</v>
      </c>
      <c r="I51" s="34">
        <f t="shared" si="14"/>
        <v>0.16628787609733564</v>
      </c>
      <c r="J51" s="34">
        <f t="shared" si="14"/>
        <v>-0.22880948442300308</v>
      </c>
      <c r="K51" s="34">
        <f t="shared" si="14"/>
        <v>-0.79654608490533008</v>
      </c>
      <c r="L51" s="34">
        <f t="shared" si="14"/>
        <v>-0.44239575156099775</v>
      </c>
      <c r="M51" s="34">
        <f t="shared" si="14"/>
        <v>-0.69777425497733248</v>
      </c>
    </row>
    <row r="52" spans="2:13" x14ac:dyDescent="0.25">
      <c r="B52" t="s">
        <v>8</v>
      </c>
      <c r="C52" t="s">
        <v>12</v>
      </c>
      <c r="D52" s="6">
        <v>27.070623168939999</v>
      </c>
      <c r="H52" s="36">
        <f>AVERAGE(H51:J51)</f>
        <v>-6.3243631166554806E-2</v>
      </c>
      <c r="J52" s="34"/>
      <c r="K52" s="34"/>
      <c r="L52" s="34"/>
      <c r="M52" s="34"/>
    </row>
    <row r="53" spans="2:13" x14ac:dyDescent="0.25">
      <c r="B53" t="s">
        <v>8</v>
      </c>
      <c r="C53" t="s">
        <v>12</v>
      </c>
      <c r="D53" s="6">
        <v>27.126850458389999</v>
      </c>
      <c r="G53" s="7"/>
      <c r="H53" s="34">
        <f>H51-$H$52</f>
        <v>-6.3965654007442183E-2</v>
      </c>
      <c r="I53" s="34">
        <f t="shared" ref="I53:M53" si="15">I51-$H$52</f>
        <v>0.22953150726389043</v>
      </c>
      <c r="J53" s="34">
        <f t="shared" si="15"/>
        <v>-0.16556585325644829</v>
      </c>
      <c r="K53" s="34">
        <f t="shared" si="15"/>
        <v>-0.73330245373877523</v>
      </c>
      <c r="L53" s="34">
        <f t="shared" si="15"/>
        <v>-0.37915212039444296</v>
      </c>
      <c r="M53" s="34">
        <f t="shared" si="15"/>
        <v>-0.63453062381077763</v>
      </c>
    </row>
    <row r="54" spans="2:13" x14ac:dyDescent="0.25">
      <c r="B54" t="s">
        <v>8</v>
      </c>
      <c r="C54" t="s">
        <v>12</v>
      </c>
      <c r="D54" s="6">
        <v>27.10240215979</v>
      </c>
      <c r="G54" s="7"/>
      <c r="H54" s="36">
        <f t="shared" ref="H54:M54" si="16">POWER(2,-H53)</f>
        <v>1.0453352137933951</v>
      </c>
      <c r="I54" s="36">
        <f t="shared" si="16"/>
        <v>0.85291181662536242</v>
      </c>
      <c r="J54" s="36">
        <f t="shared" si="16"/>
        <v>1.121605907576434</v>
      </c>
      <c r="K54" s="36">
        <f t="shared" si="16"/>
        <v>1.6624402088617951</v>
      </c>
      <c r="L54" s="36">
        <f t="shared" si="16"/>
        <v>1.300577274556989</v>
      </c>
      <c r="M54" s="36">
        <f t="shared" si="16"/>
        <v>1.5524325888829162</v>
      </c>
    </row>
    <row r="55" spans="2:13" x14ac:dyDescent="0.25">
      <c r="B55" t="s">
        <v>9</v>
      </c>
      <c r="C55" t="s">
        <v>12</v>
      </c>
      <c r="D55" s="6">
        <v>26.773094177246001</v>
      </c>
      <c r="H55" s="34">
        <f>AVERAGE(H54:J54)</f>
        <v>1.0066176459983971</v>
      </c>
      <c r="J55" s="34"/>
      <c r="K55" s="34"/>
      <c r="L55" s="34"/>
      <c r="M55" s="34"/>
    </row>
    <row r="56" spans="2:13" x14ac:dyDescent="0.25">
      <c r="B56" t="s">
        <v>9</v>
      </c>
      <c r="C56" t="s">
        <v>12</v>
      </c>
      <c r="D56" s="6">
        <v>26.777482493889998</v>
      </c>
      <c r="H56" s="36">
        <f>H54/$H$45</f>
        <v>1.0405823223495376</v>
      </c>
      <c r="I56" s="36">
        <f t="shared" ref="I56:M56" si="17">I54/$H$45</f>
        <v>0.84903382875877853</v>
      </c>
      <c r="J56" s="36">
        <f t="shared" si="17"/>
        <v>1.116506231366202</v>
      </c>
      <c r="K56" s="36">
        <f t="shared" si="17"/>
        <v>1.6548814872762563</v>
      </c>
      <c r="L56" s="36">
        <f t="shared" si="17"/>
        <v>1.2946638579622438</v>
      </c>
      <c r="M56" s="36">
        <f t="shared" si="17"/>
        <v>1.5453740458705831</v>
      </c>
    </row>
    <row r="57" spans="2:13" x14ac:dyDescent="0.25">
      <c r="B57" t="s">
        <v>9</v>
      </c>
      <c r="C57" t="s">
        <v>12</v>
      </c>
      <c r="D57" s="6">
        <v>26.735122632989999</v>
      </c>
      <c r="G57" s="19" t="s">
        <v>17</v>
      </c>
      <c r="H57" s="55">
        <f>AVERAGE(H56:J56)</f>
        <v>1.0020407941581728</v>
      </c>
      <c r="I57" s="55"/>
      <c r="J57" s="55"/>
      <c r="K57" s="55">
        <f>AVERAGE(K56:M56)</f>
        <v>1.4983064637030277</v>
      </c>
      <c r="L57" s="55"/>
      <c r="M57" s="55"/>
    </row>
    <row r="58" spans="2:13" x14ac:dyDescent="0.25">
      <c r="B58" t="s">
        <v>1</v>
      </c>
      <c r="C58" t="s">
        <v>13</v>
      </c>
      <c r="D58" s="6">
        <v>34.595254821776997</v>
      </c>
      <c r="G58" s="19" t="s">
        <v>18</v>
      </c>
      <c r="H58" s="55">
        <f>STDEVP(H56:J56)/SQRT(COUNT(H56:J56))</f>
        <v>6.4977703159778258E-2</v>
      </c>
      <c r="I58" s="55"/>
      <c r="J58" s="55"/>
      <c r="K58" s="55">
        <f t="shared" ref="K58" si="18">STDEVP(K56:M56)/SQRT(COUNT(K56:M56))</f>
        <v>8.7051329794522125E-2</v>
      </c>
      <c r="L58" s="55"/>
      <c r="M58" s="55"/>
    </row>
    <row r="59" spans="2:13" x14ac:dyDescent="0.25">
      <c r="B59" t="s">
        <v>1</v>
      </c>
      <c r="C59" t="s">
        <v>13</v>
      </c>
      <c r="D59" s="6">
        <v>34.586829456190003</v>
      </c>
      <c r="H59" s="38"/>
      <c r="I59" s="38"/>
      <c r="J59" s="38"/>
      <c r="K59" s="38"/>
      <c r="L59" s="38"/>
      <c r="M59" s="38"/>
    </row>
    <row r="60" spans="2:13" x14ac:dyDescent="0.25">
      <c r="B60" t="s">
        <v>1</v>
      </c>
      <c r="C60" t="s">
        <v>13</v>
      </c>
      <c r="D60" s="6">
        <v>34.58496552714</v>
      </c>
      <c r="G60" s="10" t="s">
        <v>13</v>
      </c>
      <c r="H60" s="34">
        <f>AVERAGE(H18,H19,H20)</f>
        <v>34.589016601702333</v>
      </c>
      <c r="I60" s="34">
        <f t="shared" ref="I60:M60" si="19">AVERAGE(I18,I19,I20)</f>
        <v>34.508040156151004</v>
      </c>
      <c r="J60" s="34">
        <f t="shared" si="19"/>
        <v>34.274500876818003</v>
      </c>
      <c r="K60" s="34">
        <f t="shared" si="19"/>
        <v>32.154346178917336</v>
      </c>
      <c r="L60" s="34">
        <f t="shared" si="19"/>
        <v>32.27607589682534</v>
      </c>
      <c r="M60" s="34">
        <f t="shared" si="19"/>
        <v>32.118343253114006</v>
      </c>
    </row>
    <row r="61" spans="2:13" x14ac:dyDescent="0.25">
      <c r="B61" t="s">
        <v>5</v>
      </c>
      <c r="C61" t="s">
        <v>13</v>
      </c>
      <c r="D61" s="6">
        <v>34.440792541503001</v>
      </c>
      <c r="H61" s="34">
        <f t="shared" ref="H61:M61" si="20">H60-H27</f>
        <v>4.8591517202086685</v>
      </c>
      <c r="I61" s="34">
        <f t="shared" si="20"/>
        <v>5.0712491886820068</v>
      </c>
      <c r="J61" s="34">
        <f t="shared" si="20"/>
        <v>4.5882347191830029</v>
      </c>
      <c r="K61" s="34">
        <f t="shared" si="20"/>
        <v>4.5829747481053396</v>
      </c>
      <c r="L61" s="34">
        <f t="shared" si="20"/>
        <v>4.733721549557675</v>
      </c>
      <c r="M61" s="34">
        <f t="shared" si="20"/>
        <v>4.6586692300946737</v>
      </c>
    </row>
    <row r="62" spans="2:13" x14ac:dyDescent="0.25">
      <c r="B62" t="s">
        <v>5</v>
      </c>
      <c r="C62" t="s">
        <v>13</v>
      </c>
      <c r="D62" s="6">
        <v>34.543626785340003</v>
      </c>
      <c r="H62" s="36">
        <f>AVERAGE(H61:J61)</f>
        <v>4.839545209357893</v>
      </c>
      <c r="J62" s="34"/>
      <c r="K62" s="34"/>
      <c r="L62" s="34"/>
      <c r="M62" s="34"/>
    </row>
    <row r="63" spans="2:13" x14ac:dyDescent="0.25">
      <c r="B63" t="s">
        <v>5</v>
      </c>
      <c r="C63" t="s">
        <v>13</v>
      </c>
      <c r="D63" s="6">
        <v>34.539701141610003</v>
      </c>
      <c r="G63" s="19"/>
      <c r="H63" s="34">
        <f>H61-$H$62</f>
        <v>1.9606510850775472E-2</v>
      </c>
      <c r="I63" s="34">
        <f t="shared" ref="I63:M63" si="21">I61-$H$62</f>
        <v>0.2317039793241138</v>
      </c>
      <c r="J63" s="34">
        <f t="shared" si="21"/>
        <v>-0.25131049017489016</v>
      </c>
      <c r="K63" s="34">
        <f t="shared" si="21"/>
        <v>-0.25657046125255345</v>
      </c>
      <c r="L63" s="34">
        <f t="shared" si="21"/>
        <v>-0.10582365980021802</v>
      </c>
      <c r="M63" s="34">
        <f t="shared" si="21"/>
        <v>-0.1808759792632193</v>
      </c>
    </row>
    <row r="64" spans="2:13" x14ac:dyDescent="0.25">
      <c r="B64" t="s">
        <v>6</v>
      </c>
      <c r="C64" t="s">
        <v>13</v>
      </c>
      <c r="D64" s="6">
        <v>34.272091674804003</v>
      </c>
      <c r="G64" s="19"/>
      <c r="H64" s="36">
        <f t="shared" ref="H64:M64" si="22">POWER(2,-H63)</f>
        <v>0.98650173210081915</v>
      </c>
      <c r="I64" s="36">
        <f t="shared" si="22"/>
        <v>0.85162843196647919</v>
      </c>
      <c r="J64" s="36">
        <f t="shared" si="22"/>
        <v>1.1902878370032166</v>
      </c>
      <c r="K64" s="36">
        <f t="shared" si="22"/>
        <v>1.1946354688170784</v>
      </c>
      <c r="L64" s="36">
        <f t="shared" si="22"/>
        <v>1.0761085843022224</v>
      </c>
      <c r="M64" s="36">
        <f t="shared" si="22"/>
        <v>1.1335719615023192</v>
      </c>
    </row>
    <row r="65" spans="2:13" x14ac:dyDescent="0.25">
      <c r="B65" t="s">
        <v>6</v>
      </c>
      <c r="C65" t="s">
        <v>13</v>
      </c>
      <c r="D65" s="6">
        <v>34.273154093830001</v>
      </c>
      <c r="H65" s="34">
        <f>AVERAGE(H64:J64)</f>
        <v>1.009472667023505</v>
      </c>
      <c r="J65" s="34"/>
      <c r="K65" s="34"/>
      <c r="L65" s="34"/>
      <c r="M65" s="34"/>
    </row>
    <row r="66" spans="2:13" x14ac:dyDescent="0.25">
      <c r="B66" t="s">
        <v>6</v>
      </c>
      <c r="C66" t="s">
        <v>13</v>
      </c>
      <c r="D66" s="6">
        <v>34.278256861819997</v>
      </c>
      <c r="G66" s="7"/>
      <c r="H66" s="36">
        <f>H64/$H$65</f>
        <v>0.97724461922241324</v>
      </c>
      <c r="I66" s="36">
        <f t="shared" ref="I66:M66" si="23">I64/$H$65</f>
        <v>0.84363694014376867</v>
      </c>
      <c r="J66" s="36">
        <f t="shared" si="23"/>
        <v>1.179118440633818</v>
      </c>
      <c r="K66" s="36">
        <f t="shared" si="23"/>
        <v>1.1834252752375534</v>
      </c>
      <c r="L66" s="36">
        <f t="shared" si="23"/>
        <v>1.0660106206492919</v>
      </c>
      <c r="M66" s="36">
        <f t="shared" si="23"/>
        <v>1.1229347742962956</v>
      </c>
    </row>
    <row r="67" spans="2:13" x14ac:dyDescent="0.25">
      <c r="B67" t="s">
        <v>11</v>
      </c>
      <c r="C67" t="s">
        <v>13</v>
      </c>
      <c r="D67" s="6">
        <v>32.161235351561999</v>
      </c>
      <c r="G67" s="19" t="s">
        <v>17</v>
      </c>
      <c r="H67" s="55">
        <f>AVERAGE(H66:J66)</f>
        <v>1</v>
      </c>
      <c r="I67" s="55"/>
      <c r="J67" s="55"/>
      <c r="K67" s="55">
        <f>AVERAGE(K66:M66)</f>
        <v>1.1241235567277137</v>
      </c>
      <c r="L67" s="55"/>
      <c r="M67" s="55"/>
    </row>
    <row r="68" spans="2:13" x14ac:dyDescent="0.25">
      <c r="B68" t="s">
        <v>11</v>
      </c>
      <c r="C68" t="s">
        <v>13</v>
      </c>
      <c r="D68" s="6">
        <v>32.111055938600003</v>
      </c>
      <c r="G68" s="19" t="s">
        <v>18</v>
      </c>
      <c r="H68" s="55">
        <f>STDEVP(H66:J66)/SQRT(COUNT(H66:J66))</f>
        <v>7.9617578752033735E-2</v>
      </c>
      <c r="I68" s="55"/>
      <c r="J68" s="55"/>
      <c r="K68" s="55">
        <f t="shared" ref="K68" si="24">STDEVP(K66:M66)/SQRT(COUNT(K66:M66))</f>
        <v>2.7679154534182203E-2</v>
      </c>
      <c r="L68" s="55"/>
      <c r="M68" s="55"/>
    </row>
    <row r="69" spans="2:13" x14ac:dyDescent="0.25">
      <c r="B69" t="s">
        <v>11</v>
      </c>
      <c r="C69" t="s">
        <v>13</v>
      </c>
      <c r="D69" s="6">
        <v>32.19074724659</v>
      </c>
      <c r="G69" s="7"/>
      <c r="H69" s="38"/>
      <c r="I69" s="38"/>
      <c r="J69" s="38"/>
      <c r="K69" s="38"/>
      <c r="L69" s="38"/>
      <c r="M69" s="38"/>
    </row>
    <row r="70" spans="2:13" x14ac:dyDescent="0.25">
      <c r="B70" t="s">
        <v>8</v>
      </c>
      <c r="C70" t="s">
        <v>13</v>
      </c>
      <c r="D70" s="6">
        <v>32.275453796386003</v>
      </c>
      <c r="G70" s="10" t="s">
        <v>14</v>
      </c>
      <c r="H70" s="34">
        <f>AVERAGE(H22,H21,H23)</f>
        <v>27.204513675031333</v>
      </c>
      <c r="I70" s="34">
        <f t="shared" ref="I70:M70" si="25">AVERAGE(I22,I21,I23)</f>
        <v>27.006579682649335</v>
      </c>
      <c r="J70" s="34">
        <f t="shared" si="25"/>
        <v>27.722374294126336</v>
      </c>
      <c r="K70" s="34">
        <f t="shared" si="25"/>
        <v>25.846713643386664</v>
      </c>
      <c r="L70" s="34">
        <f t="shared" si="25"/>
        <v>26.053937101574665</v>
      </c>
      <c r="M70" s="34">
        <f t="shared" si="25"/>
        <v>25.768221978420002</v>
      </c>
    </row>
    <row r="71" spans="2:13" x14ac:dyDescent="0.25">
      <c r="B71" t="s">
        <v>8</v>
      </c>
      <c r="C71" t="s">
        <v>13</v>
      </c>
      <c r="D71" s="6">
        <v>32.289982834450001</v>
      </c>
      <c r="H71" s="34">
        <f t="shared" ref="H71:M71" si="26">H70-H27</f>
        <v>-2.5253512064623322</v>
      </c>
      <c r="I71" s="34">
        <f t="shared" si="26"/>
        <v>-2.4302112848196629</v>
      </c>
      <c r="J71" s="34">
        <f t="shared" si="26"/>
        <v>-1.963891863508664</v>
      </c>
      <c r="K71" s="34">
        <f t="shared" si="26"/>
        <v>-1.7246577874253326</v>
      </c>
      <c r="L71" s="34">
        <f t="shared" si="26"/>
        <v>-1.4884172456930003</v>
      </c>
      <c r="M71" s="34">
        <f t="shared" si="26"/>
        <v>-1.6914520445993304</v>
      </c>
    </row>
    <row r="72" spans="2:13" x14ac:dyDescent="0.25">
      <c r="B72" t="s">
        <v>8</v>
      </c>
      <c r="C72" t="s">
        <v>13</v>
      </c>
      <c r="D72" s="6">
        <v>32.262791059640001</v>
      </c>
      <c r="H72" s="36">
        <f>AVERAGE(H71:J71)</f>
        <v>-2.3064847849302197</v>
      </c>
      <c r="J72" s="34"/>
      <c r="K72" s="34"/>
      <c r="L72" s="34"/>
      <c r="M72" s="34"/>
    </row>
    <row r="73" spans="2:13" x14ac:dyDescent="0.25">
      <c r="B73" t="s">
        <v>9</v>
      </c>
      <c r="C73" t="s">
        <v>13</v>
      </c>
      <c r="D73" s="6">
        <v>32.054678649902002</v>
      </c>
      <c r="H73" s="34">
        <f>H71-$H$72</f>
        <v>-0.21886642153211255</v>
      </c>
      <c r="I73" s="34">
        <f t="shared" ref="I73:M73" si="27">I71-$H$72</f>
        <v>-0.12372649988944318</v>
      </c>
      <c r="J73" s="34">
        <f t="shared" si="27"/>
        <v>0.34259292142155573</v>
      </c>
      <c r="K73" s="34">
        <f t="shared" si="27"/>
        <v>0.58182699750488709</v>
      </c>
      <c r="L73" s="34">
        <f t="shared" si="27"/>
        <v>0.81806753923721942</v>
      </c>
      <c r="M73" s="34">
        <f t="shared" si="27"/>
        <v>0.61503274033088928</v>
      </c>
    </row>
    <row r="74" spans="2:13" x14ac:dyDescent="0.25">
      <c r="B74" t="s">
        <v>9</v>
      </c>
      <c r="C74" t="s">
        <v>13</v>
      </c>
      <c r="D74" s="6">
        <v>32.134991340020001</v>
      </c>
      <c r="H74" s="36">
        <f t="shared" ref="H74:M74" si="28">POWER(2,-H73)</f>
        <v>1.1638187719704989</v>
      </c>
      <c r="I74" s="36">
        <f t="shared" si="28"/>
        <v>1.0895455411326602</v>
      </c>
      <c r="J74" s="36">
        <f t="shared" si="28"/>
        <v>0.78862266467034037</v>
      </c>
      <c r="K74" s="36">
        <f t="shared" si="28"/>
        <v>0.66811715245605863</v>
      </c>
      <c r="L74" s="36">
        <f t="shared" si="28"/>
        <v>0.56720118853159629</v>
      </c>
      <c r="M74" s="36">
        <f t="shared" si="28"/>
        <v>0.65291507620774314</v>
      </c>
    </row>
    <row r="75" spans="2:13" x14ac:dyDescent="0.25">
      <c r="B75" t="s">
        <v>9</v>
      </c>
      <c r="C75" t="s">
        <v>13</v>
      </c>
      <c r="D75" s="6">
        <v>32.16535976942</v>
      </c>
      <c r="H75" s="34">
        <f>AVERAGE(H74:J74)</f>
        <v>1.013995659257833</v>
      </c>
      <c r="J75" s="34"/>
      <c r="K75" s="34"/>
      <c r="L75" s="34"/>
      <c r="M75" s="34"/>
    </row>
    <row r="76" spans="2:13" x14ac:dyDescent="0.25">
      <c r="B76" t="s">
        <v>1</v>
      </c>
      <c r="C76" t="s">
        <v>14</v>
      </c>
      <c r="D76" s="1">
        <v>27.201228271483998</v>
      </c>
      <c r="H76" s="36">
        <f>H74/$H$75</f>
        <v>1.1477551815382769</v>
      </c>
      <c r="I76" s="36">
        <f t="shared" ref="I76:M76" si="29">I74/$H$75</f>
        <v>1.0745071058096285</v>
      </c>
      <c r="J76" s="36">
        <f t="shared" si="29"/>
        <v>0.77773771265209524</v>
      </c>
      <c r="K76" s="36">
        <f t="shared" si="29"/>
        <v>0.65889547588898867</v>
      </c>
      <c r="L76" s="36">
        <f t="shared" si="29"/>
        <v>0.55937240298123569</v>
      </c>
      <c r="M76" s="36">
        <f t="shared" si="29"/>
        <v>0.6439032260607771</v>
      </c>
    </row>
    <row r="77" spans="2:13" x14ac:dyDescent="0.25">
      <c r="B77" t="s">
        <v>1</v>
      </c>
      <c r="C77" t="s">
        <v>14</v>
      </c>
      <c r="D77" s="1">
        <v>27.237619876330001</v>
      </c>
      <c r="G77" s="19" t="s">
        <v>17</v>
      </c>
      <c r="H77" s="55">
        <f>AVERAGE(H76:J76)</f>
        <v>1.0000000000000002</v>
      </c>
      <c r="I77" s="55"/>
      <c r="J77" s="55"/>
      <c r="K77" s="55">
        <f>AVERAGE(K76:M76)</f>
        <v>0.62072370164366719</v>
      </c>
      <c r="L77" s="55"/>
      <c r="M77" s="55"/>
    </row>
    <row r="78" spans="2:13" x14ac:dyDescent="0.25">
      <c r="B78" t="s">
        <v>1</v>
      </c>
      <c r="C78" t="s">
        <v>14</v>
      </c>
      <c r="D78" s="1">
        <v>27.174692877279998</v>
      </c>
      <c r="G78" s="19" t="s">
        <v>18</v>
      </c>
      <c r="H78" s="55">
        <f>STDEVP(H76:J76)/SQRT(COUNT(H76:J76))</f>
        <v>9.2366075340738429E-2</v>
      </c>
      <c r="I78" s="55"/>
      <c r="J78" s="55"/>
      <c r="K78" s="55">
        <f t="shared" ref="K78" si="30">STDEVP(K76:M76)/SQRT(COUNT(K76:M76))</f>
        <v>2.5294611962071754E-2</v>
      </c>
      <c r="L78" s="55"/>
      <c r="M78" s="55"/>
    </row>
    <row r="79" spans="2:13" x14ac:dyDescent="0.25">
      <c r="B79" t="s">
        <v>5</v>
      </c>
      <c r="C79" t="s">
        <v>14</v>
      </c>
      <c r="D79" s="1">
        <v>27.008945465086999</v>
      </c>
      <c r="H79" s="39"/>
      <c r="I79" s="39"/>
      <c r="J79" s="39"/>
      <c r="K79" s="39"/>
      <c r="L79" s="39"/>
      <c r="M79" s="39"/>
    </row>
    <row r="80" spans="2:13" x14ac:dyDescent="0.25">
      <c r="B80" t="s">
        <v>5</v>
      </c>
      <c r="C80" t="s">
        <v>14</v>
      </c>
      <c r="D80" s="1">
        <v>27.0098863622</v>
      </c>
      <c r="H80" s="39"/>
    </row>
    <row r="81" spans="2:14" x14ac:dyDescent="0.25">
      <c r="B81" t="s">
        <v>5</v>
      </c>
      <c r="C81" t="s">
        <v>14</v>
      </c>
      <c r="D81" s="1">
        <v>27.000907220660999</v>
      </c>
      <c r="H81" s="39">
        <v>29.734294738769002</v>
      </c>
      <c r="I81" s="4">
        <v>29.734294738769002</v>
      </c>
      <c r="J81" s="4">
        <v>29.286232910155999</v>
      </c>
      <c r="K81" s="4">
        <v>26.79894500732</v>
      </c>
      <c r="L81" s="4">
        <v>27.070623168939999</v>
      </c>
      <c r="M81" s="4">
        <v>26.773094177246001</v>
      </c>
    </row>
    <row r="82" spans="2:14" x14ac:dyDescent="0.25">
      <c r="B82" t="s">
        <v>6</v>
      </c>
      <c r="C82" t="s">
        <v>14</v>
      </c>
      <c r="D82" s="1">
        <v>27.703176422119</v>
      </c>
      <c r="H82" s="39">
        <v>29.201219034760001</v>
      </c>
      <c r="I82" s="4">
        <v>29.415274135779999</v>
      </c>
      <c r="J82" s="4">
        <v>29.157425375590002</v>
      </c>
      <c r="K82" s="4">
        <v>26.767599732000001</v>
      </c>
      <c r="L82" s="4">
        <v>27.126850458389999</v>
      </c>
      <c r="M82" s="4">
        <v>26.777482493889998</v>
      </c>
    </row>
    <row r="83" spans="2:14" x14ac:dyDescent="0.25">
      <c r="B83" t="s">
        <v>6</v>
      </c>
      <c r="C83" t="s">
        <v>14</v>
      </c>
      <c r="D83" s="1">
        <v>27.737694013500001</v>
      </c>
      <c r="H83" s="4">
        <v>29.872453015430001</v>
      </c>
      <c r="I83" s="4">
        <v>29.659667656149999</v>
      </c>
      <c r="J83" s="4">
        <v>29.928711733890001</v>
      </c>
      <c r="K83" s="4">
        <v>26.757931298399999</v>
      </c>
      <c r="L83" s="4">
        <v>27.10240215979</v>
      </c>
      <c r="M83" s="4">
        <v>26.735122632989999</v>
      </c>
    </row>
    <row r="84" spans="2:14" x14ac:dyDescent="0.25">
      <c r="B84" t="s">
        <v>6</v>
      </c>
      <c r="C84" t="s">
        <v>14</v>
      </c>
      <c r="D84" s="1">
        <v>27.72625244676</v>
      </c>
    </row>
    <row r="85" spans="2:14" x14ac:dyDescent="0.25">
      <c r="B85" t="s">
        <v>11</v>
      </c>
      <c r="C85" t="s">
        <v>14</v>
      </c>
      <c r="D85" s="1">
        <v>25.852842864989999</v>
      </c>
    </row>
    <row r="86" spans="2:14" x14ac:dyDescent="0.25">
      <c r="B86" t="s">
        <v>11</v>
      </c>
      <c r="C86" t="s">
        <v>14</v>
      </c>
      <c r="D86" s="1">
        <v>25.849195612949998</v>
      </c>
    </row>
    <row r="87" spans="2:14" x14ac:dyDescent="0.25">
      <c r="B87" t="s">
        <v>11</v>
      </c>
      <c r="C87" t="s">
        <v>14</v>
      </c>
      <c r="D87" s="1">
        <v>25.838102452219999</v>
      </c>
    </row>
    <row r="88" spans="2:14" x14ac:dyDescent="0.25">
      <c r="B88" t="s">
        <v>8</v>
      </c>
      <c r="C88" t="s">
        <v>14</v>
      </c>
      <c r="D88" s="1">
        <v>26.054673461914</v>
      </c>
    </row>
    <row r="89" spans="2:14" x14ac:dyDescent="0.25">
      <c r="B89" t="s">
        <v>8</v>
      </c>
      <c r="C89" t="s">
        <v>14</v>
      </c>
      <c r="D89" s="1">
        <v>26.057067752590001</v>
      </c>
    </row>
    <row r="90" spans="2:14" x14ac:dyDescent="0.25">
      <c r="B90" t="s">
        <v>8</v>
      </c>
      <c r="C90" t="s">
        <v>14</v>
      </c>
      <c r="D90" s="1">
        <v>26.05007009022</v>
      </c>
    </row>
    <row r="91" spans="2:14" x14ac:dyDescent="0.25">
      <c r="B91" t="s">
        <v>9</v>
      </c>
      <c r="C91" t="s">
        <v>14</v>
      </c>
      <c r="D91" s="1">
        <v>25.778917083740001</v>
      </c>
    </row>
    <row r="92" spans="2:14" x14ac:dyDescent="0.25">
      <c r="B92" t="s">
        <v>9</v>
      </c>
      <c r="C92" t="s">
        <v>14</v>
      </c>
      <c r="D92" s="1">
        <v>25.738962680109999</v>
      </c>
    </row>
    <row r="93" spans="2:14" x14ac:dyDescent="0.25">
      <c r="B93" t="s">
        <v>9</v>
      </c>
      <c r="C93" t="s">
        <v>14</v>
      </c>
      <c r="D93" s="1">
        <v>25.78678617141</v>
      </c>
    </row>
    <row r="94" spans="2:14" x14ac:dyDescent="0.25">
      <c r="B94" t="s">
        <v>1</v>
      </c>
      <c r="C94" t="s">
        <v>40</v>
      </c>
      <c r="D94" s="1">
        <v>29.694258422851</v>
      </c>
    </row>
    <row r="95" spans="2:14" x14ac:dyDescent="0.25">
      <c r="B95" t="s">
        <v>1</v>
      </c>
      <c r="C95" t="s">
        <v>40</v>
      </c>
      <c r="D95" s="1">
        <v>29.701450351249999</v>
      </c>
      <c r="N95" s="40"/>
    </row>
    <row r="96" spans="2:14" x14ac:dyDescent="0.25">
      <c r="B96" t="s">
        <v>1</v>
      </c>
      <c r="C96" t="s">
        <v>40</v>
      </c>
      <c r="D96" s="1">
        <v>29.793885870379999</v>
      </c>
      <c r="N96" s="40"/>
    </row>
    <row r="97" spans="2:14" x14ac:dyDescent="0.25">
      <c r="B97" t="s">
        <v>5</v>
      </c>
      <c r="C97" t="s">
        <v>40</v>
      </c>
      <c r="D97" s="1">
        <v>29.474521331786999</v>
      </c>
      <c r="N97" s="40"/>
    </row>
    <row r="98" spans="2:14" x14ac:dyDescent="0.25">
      <c r="B98" t="s">
        <v>5</v>
      </c>
      <c r="C98" t="s">
        <v>40</v>
      </c>
      <c r="D98" s="1">
        <v>29.421743541489999</v>
      </c>
      <c r="N98" s="40"/>
    </row>
    <row r="99" spans="2:14" x14ac:dyDescent="0.25">
      <c r="B99" t="s">
        <v>5</v>
      </c>
      <c r="C99" t="s">
        <v>40</v>
      </c>
      <c r="D99" s="1">
        <v>29.414108029129999</v>
      </c>
      <c r="N99" s="40"/>
    </row>
    <row r="100" spans="2:14" x14ac:dyDescent="0.25">
      <c r="B100" t="s">
        <v>6</v>
      </c>
      <c r="C100" t="s">
        <v>40</v>
      </c>
      <c r="D100" s="1">
        <v>29.679499053954999</v>
      </c>
      <c r="N100" s="40"/>
    </row>
    <row r="101" spans="2:14" x14ac:dyDescent="0.25">
      <c r="B101" t="s">
        <v>6</v>
      </c>
      <c r="C101" t="s">
        <v>40</v>
      </c>
      <c r="D101" s="1">
        <v>29.723033051910001</v>
      </c>
      <c r="N101" s="40"/>
    </row>
    <row r="102" spans="2:14" x14ac:dyDescent="0.25">
      <c r="B102" t="s">
        <v>6</v>
      </c>
      <c r="C102" t="s">
        <v>40</v>
      </c>
      <c r="D102" s="1">
        <v>29.656266367040001</v>
      </c>
      <c r="N102" s="40"/>
    </row>
    <row r="103" spans="2:14" x14ac:dyDescent="0.25">
      <c r="B103" t="s">
        <v>11</v>
      </c>
      <c r="C103" t="s">
        <v>40</v>
      </c>
      <c r="D103" s="1">
        <v>27.582979888916</v>
      </c>
      <c r="N103" s="40"/>
    </row>
    <row r="104" spans="2:14" x14ac:dyDescent="0.25">
      <c r="B104" t="s">
        <v>11</v>
      </c>
      <c r="C104" t="s">
        <v>40</v>
      </c>
      <c r="D104" s="1">
        <v>27.576691589909998</v>
      </c>
      <c r="N104" s="40"/>
    </row>
    <row r="105" spans="2:14" x14ac:dyDescent="0.25">
      <c r="B105" t="s">
        <v>11</v>
      </c>
      <c r="C105" t="s">
        <v>40</v>
      </c>
      <c r="D105" s="1">
        <v>27.554442813609999</v>
      </c>
      <c r="N105" s="40"/>
    </row>
    <row r="106" spans="2:14" x14ac:dyDescent="0.25">
      <c r="B106" t="s">
        <v>8</v>
      </c>
      <c r="C106" t="s">
        <v>40</v>
      </c>
      <c r="D106" s="1">
        <v>27.561596527098999</v>
      </c>
      <c r="N106" s="40"/>
    </row>
    <row r="107" spans="2:14" x14ac:dyDescent="0.25">
      <c r="B107" t="s">
        <v>8</v>
      </c>
      <c r="C107" t="s">
        <v>40</v>
      </c>
      <c r="D107" s="1">
        <v>27.516163917374001</v>
      </c>
      <c r="N107" s="40"/>
    </row>
    <row r="108" spans="2:14" x14ac:dyDescent="0.25">
      <c r="B108" t="s">
        <v>8</v>
      </c>
      <c r="C108" t="s">
        <v>40</v>
      </c>
      <c r="D108" s="1">
        <v>27.549302597330001</v>
      </c>
      <c r="N108" s="40"/>
    </row>
    <row r="109" spans="2:14" x14ac:dyDescent="0.25">
      <c r="B109" t="s">
        <v>9</v>
      </c>
      <c r="C109" t="s">
        <v>40</v>
      </c>
      <c r="D109" s="1">
        <v>27.438888244628</v>
      </c>
      <c r="N109" s="40"/>
    </row>
    <row r="110" spans="2:14" x14ac:dyDescent="0.25">
      <c r="B110" t="s">
        <v>9</v>
      </c>
      <c r="C110" t="s">
        <v>40</v>
      </c>
      <c r="D110" s="1">
        <v>27.46033779339</v>
      </c>
      <c r="N110" s="40"/>
    </row>
    <row r="111" spans="2:14" x14ac:dyDescent="0.25">
      <c r="B111" t="s">
        <v>9</v>
      </c>
      <c r="C111" t="s">
        <v>40</v>
      </c>
      <c r="D111" s="1">
        <v>27.479796031039999</v>
      </c>
      <c r="N111" s="40"/>
    </row>
    <row r="112" spans="2:14" x14ac:dyDescent="0.25">
      <c r="N112" s="40"/>
    </row>
    <row r="113" spans="14:14" x14ac:dyDescent="0.25">
      <c r="N113" s="40"/>
    </row>
    <row r="114" spans="14:14" x14ac:dyDescent="0.25">
      <c r="N114" s="40"/>
    </row>
    <row r="115" spans="14:14" x14ac:dyDescent="0.25">
      <c r="N115" s="40"/>
    </row>
    <row r="116" spans="14:14" x14ac:dyDescent="0.25">
      <c r="N116" s="40"/>
    </row>
    <row r="117" spans="14:14" x14ac:dyDescent="0.25">
      <c r="N117" s="40"/>
    </row>
    <row r="118" spans="14:14" x14ac:dyDescent="0.25">
      <c r="N118" s="40"/>
    </row>
    <row r="119" spans="14:14" x14ac:dyDescent="0.25">
      <c r="N119" s="40"/>
    </row>
    <row r="120" spans="14:14" x14ac:dyDescent="0.25">
      <c r="N120" s="40"/>
    </row>
    <row r="121" spans="14:14" x14ac:dyDescent="0.25">
      <c r="N121" s="40"/>
    </row>
    <row r="122" spans="14:14" x14ac:dyDescent="0.25">
      <c r="N122" s="40"/>
    </row>
    <row r="123" spans="14:14" x14ac:dyDescent="0.25">
      <c r="N123" s="40"/>
    </row>
    <row r="124" spans="14:14" x14ac:dyDescent="0.25">
      <c r="N124" s="40"/>
    </row>
    <row r="125" spans="14:14" x14ac:dyDescent="0.25">
      <c r="N125" s="40"/>
    </row>
    <row r="126" spans="14:14" x14ac:dyDescent="0.25">
      <c r="N126" s="40"/>
    </row>
    <row r="127" spans="14:14" x14ac:dyDescent="0.25">
      <c r="N127" s="40"/>
    </row>
    <row r="128" spans="14:14" x14ac:dyDescent="0.25">
      <c r="N128" s="40"/>
    </row>
    <row r="129" spans="14:14" x14ac:dyDescent="0.25">
      <c r="N129" s="40"/>
    </row>
    <row r="130" spans="14:14" x14ac:dyDescent="0.25">
      <c r="N130" s="40"/>
    </row>
    <row r="131" spans="14:14" x14ac:dyDescent="0.25">
      <c r="N131" s="40"/>
    </row>
    <row r="132" spans="14:14" x14ac:dyDescent="0.25">
      <c r="N132" s="40"/>
    </row>
    <row r="133" spans="14:14" x14ac:dyDescent="0.25">
      <c r="N133" s="40"/>
    </row>
    <row r="134" spans="14:14" x14ac:dyDescent="0.25">
      <c r="N134" s="40"/>
    </row>
    <row r="135" spans="14:14" x14ac:dyDescent="0.25">
      <c r="N135" s="40"/>
    </row>
    <row r="136" spans="14:14" x14ac:dyDescent="0.25">
      <c r="N136" s="40"/>
    </row>
    <row r="137" spans="14:14" x14ac:dyDescent="0.25">
      <c r="N137" s="40"/>
    </row>
    <row r="138" spans="14:14" x14ac:dyDescent="0.25">
      <c r="N138" s="40"/>
    </row>
    <row r="139" spans="14:14" x14ac:dyDescent="0.25">
      <c r="N139" s="40"/>
    </row>
    <row r="140" spans="14:14" x14ac:dyDescent="0.25">
      <c r="N140" s="40"/>
    </row>
    <row r="141" spans="14:14" x14ac:dyDescent="0.25">
      <c r="N141" s="40"/>
    </row>
    <row r="142" spans="14:14" x14ac:dyDescent="0.25">
      <c r="N142" s="40"/>
    </row>
    <row r="143" spans="14:14" x14ac:dyDescent="0.25">
      <c r="N143" s="40"/>
    </row>
    <row r="144" spans="14:14" x14ac:dyDescent="0.25">
      <c r="N144" s="40"/>
    </row>
    <row r="145" spans="14:14" x14ac:dyDescent="0.25">
      <c r="N145" s="40"/>
    </row>
    <row r="146" spans="14:14" x14ac:dyDescent="0.25">
      <c r="N146" s="40"/>
    </row>
    <row r="147" spans="14:14" x14ac:dyDescent="0.25">
      <c r="N147" s="40"/>
    </row>
    <row r="148" spans="14:14" x14ac:dyDescent="0.25">
      <c r="N148" s="40"/>
    </row>
    <row r="149" spans="14:14" x14ac:dyDescent="0.25">
      <c r="N149" s="40"/>
    </row>
    <row r="150" spans="14:14" x14ac:dyDescent="0.25">
      <c r="N150" s="40"/>
    </row>
    <row r="151" spans="14:14" x14ac:dyDescent="0.25">
      <c r="N151" s="40"/>
    </row>
    <row r="152" spans="14:14" x14ac:dyDescent="0.25">
      <c r="N152" s="40"/>
    </row>
    <row r="153" spans="14:14" x14ac:dyDescent="0.25">
      <c r="N153" s="40"/>
    </row>
    <row r="154" spans="14:14" x14ac:dyDescent="0.25">
      <c r="N154" s="40"/>
    </row>
    <row r="155" spans="14:14" x14ac:dyDescent="0.25">
      <c r="N155" s="40"/>
    </row>
    <row r="156" spans="14:14" x14ac:dyDescent="0.25">
      <c r="N156" s="40"/>
    </row>
    <row r="157" spans="14:14" x14ac:dyDescent="0.25">
      <c r="N157" s="40"/>
    </row>
    <row r="158" spans="14:14" x14ac:dyDescent="0.25">
      <c r="N158" s="40"/>
    </row>
    <row r="159" spans="14:14" x14ac:dyDescent="0.25">
      <c r="N159" s="40"/>
    </row>
    <row r="160" spans="14:14" x14ac:dyDescent="0.25">
      <c r="N160" s="40"/>
    </row>
    <row r="161" spans="14:14" x14ac:dyDescent="0.25">
      <c r="N161" s="40"/>
    </row>
    <row r="162" spans="14:14" x14ac:dyDescent="0.25">
      <c r="N162" s="40"/>
    </row>
    <row r="163" spans="14:14" x14ac:dyDescent="0.25">
      <c r="N163" s="40"/>
    </row>
    <row r="164" spans="14:14" x14ac:dyDescent="0.25">
      <c r="N164" s="40"/>
    </row>
    <row r="165" spans="14:14" x14ac:dyDescent="0.25">
      <c r="N165" s="40"/>
    </row>
    <row r="166" spans="14:14" x14ac:dyDescent="0.25">
      <c r="N166" s="40"/>
    </row>
    <row r="167" spans="14:14" x14ac:dyDescent="0.25">
      <c r="N167" s="40"/>
    </row>
    <row r="168" spans="14:14" x14ac:dyDescent="0.25">
      <c r="N168" s="40"/>
    </row>
    <row r="169" spans="14:14" x14ac:dyDescent="0.25">
      <c r="N169" s="40"/>
    </row>
    <row r="170" spans="14:14" x14ac:dyDescent="0.25">
      <c r="N170" s="40"/>
    </row>
    <row r="171" spans="14:14" x14ac:dyDescent="0.25">
      <c r="N171" s="40"/>
    </row>
    <row r="172" spans="14:14" x14ac:dyDescent="0.25">
      <c r="N172" s="40"/>
    </row>
    <row r="173" spans="14:14" x14ac:dyDescent="0.25">
      <c r="N173" s="40"/>
    </row>
    <row r="174" spans="14:14" x14ac:dyDescent="0.25">
      <c r="N174" s="40"/>
    </row>
    <row r="175" spans="14:14" x14ac:dyDescent="0.25">
      <c r="N175" s="40"/>
    </row>
    <row r="176" spans="14:14" x14ac:dyDescent="0.25">
      <c r="N176" s="40"/>
    </row>
  </sheetData>
  <mergeCells count="22">
    <mergeCell ref="H4:M4"/>
    <mergeCell ref="H25:M25"/>
    <mergeCell ref="H37:J37"/>
    <mergeCell ref="K37:M37"/>
    <mergeCell ref="H38:J38"/>
    <mergeCell ref="K38:M38"/>
    <mergeCell ref="H47:J47"/>
    <mergeCell ref="K47:M47"/>
    <mergeCell ref="H48:J48"/>
    <mergeCell ref="K48:M48"/>
    <mergeCell ref="H57:J57"/>
    <mergeCell ref="K57:M57"/>
    <mergeCell ref="H77:J77"/>
    <mergeCell ref="K77:M77"/>
    <mergeCell ref="H78:J78"/>
    <mergeCell ref="K78:M78"/>
    <mergeCell ref="H58:J58"/>
    <mergeCell ref="K58:M58"/>
    <mergeCell ref="H67:J67"/>
    <mergeCell ref="K67:M67"/>
    <mergeCell ref="H68:J68"/>
    <mergeCell ref="K68:M68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7E87F-582E-47B9-819C-B131B037ED42}">
  <dimension ref="A1:F20"/>
  <sheetViews>
    <sheetView workbookViewId="0">
      <selection activeCell="J27" sqref="J27"/>
    </sheetView>
  </sheetViews>
  <sheetFormatPr defaultRowHeight="13.2" x14ac:dyDescent="0.25"/>
  <cols>
    <col min="1" max="9" width="13.6640625" customWidth="1"/>
  </cols>
  <sheetData>
    <row r="1" spans="1:6" x14ac:dyDescent="0.25">
      <c r="A1" s="52" t="s">
        <v>37</v>
      </c>
    </row>
    <row r="2" spans="1:6" x14ac:dyDescent="0.25">
      <c r="A2" s="52" t="s">
        <v>36</v>
      </c>
    </row>
    <row r="3" spans="1:6" ht="15.6" x14ac:dyDescent="0.25">
      <c r="A3" s="41" t="s">
        <v>19</v>
      </c>
      <c r="B3" s="41" t="s">
        <v>20</v>
      </c>
      <c r="C3" s="41" t="s">
        <v>21</v>
      </c>
      <c r="D3" s="41" t="s">
        <v>22</v>
      </c>
      <c r="E3" s="41" t="s">
        <v>23</v>
      </c>
      <c r="F3" s="41" t="s">
        <v>24</v>
      </c>
    </row>
    <row r="4" spans="1:6" x14ac:dyDescent="0.25">
      <c r="A4" s="2">
        <v>349.65467625899282</v>
      </c>
      <c r="B4" s="2">
        <v>333.38942758836407</v>
      </c>
      <c r="C4" s="2">
        <v>339.01970597435093</v>
      </c>
      <c r="D4" s="2">
        <v>317.74976540506725</v>
      </c>
      <c r="E4" s="2">
        <v>200.76509227400689</v>
      </c>
      <c r="F4" s="2">
        <v>300.85893024710668</v>
      </c>
    </row>
    <row r="5" spans="1:6" x14ac:dyDescent="0.25">
      <c r="A5" s="2">
        <v>354.6593681576478</v>
      </c>
      <c r="B5" s="2">
        <v>355.28495464497968</v>
      </c>
      <c r="C5" s="2">
        <v>317.12417891773538</v>
      </c>
      <c r="D5" s="2">
        <v>297.73099781044726</v>
      </c>
      <c r="E5" s="2">
        <v>318.37535189239912</v>
      </c>
      <c r="F5" s="2">
        <v>326.50797622771347</v>
      </c>
    </row>
    <row r="6" spans="1:6" x14ac:dyDescent="0.25">
      <c r="A6" s="2">
        <v>382.18517360025021</v>
      </c>
      <c r="B6" s="2">
        <v>374.67813575226774</v>
      </c>
      <c r="C6" s="2">
        <v>336.51736002502344</v>
      </c>
      <c r="D6" s="2">
        <v>167.60900844541757</v>
      </c>
      <c r="E6" s="2">
        <v>317.12417891773538</v>
      </c>
    </row>
    <row r="12" spans="1:6" x14ac:dyDescent="0.25">
      <c r="B12" s="2"/>
    </row>
    <row r="15" spans="1:6" x14ac:dyDescent="0.25">
      <c r="A15" s="19" t="s">
        <v>17</v>
      </c>
      <c r="B15" s="45">
        <f>AVERAGE(A4:C6)</f>
        <v>349.16810899106804</v>
      </c>
      <c r="C15" s="45">
        <f>AVERAGE(D4:F6)</f>
        <v>280.8401626524867</v>
      </c>
    </row>
    <row r="16" spans="1:6" x14ac:dyDescent="0.25">
      <c r="A16" s="19" t="s">
        <v>18</v>
      </c>
      <c r="B16" s="34">
        <f>STDEVP(A4:C6)/SQRT(COUNT(A4:C6))</f>
        <v>6.4286264406648526</v>
      </c>
      <c r="C16" s="34">
        <f>STDEVP(D4:F6)/SQRT(COUNT(D4:F6))</f>
        <v>20.191524671269999</v>
      </c>
    </row>
    <row r="17" spans="2:3" x14ac:dyDescent="0.25">
      <c r="B17" s="2"/>
      <c r="C17" s="2"/>
    </row>
    <row r="18" spans="2:3" x14ac:dyDescent="0.25">
      <c r="C18" s="2"/>
    </row>
    <row r="19" spans="2:3" x14ac:dyDescent="0.25">
      <c r="B19" s="47"/>
      <c r="C19" s="2"/>
    </row>
    <row r="20" spans="2:3" x14ac:dyDescent="0.25">
      <c r="B20" s="15"/>
      <c r="C20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 3 D</vt:lpstr>
      <vt:lpstr>Fig 3 E</vt:lpstr>
      <vt:lpstr>Fig 3 F</vt:lpstr>
      <vt:lpstr>Fig 3 G</vt:lpstr>
      <vt:lpstr>Fig 3 H</vt:lpstr>
      <vt:lpstr>Fig 3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gjk-pc</dc:creator>
  <cp:lastModifiedBy>gjk-pc</cp:lastModifiedBy>
  <dcterms:created xsi:type="dcterms:W3CDTF">2022-12-16T06:33:38Z</dcterms:created>
  <dcterms:modified xsi:type="dcterms:W3CDTF">2023-02-13T03:36:27Z</dcterms:modified>
</cp:coreProperties>
</file>