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研究课题（LIU&amp;WANG LAB）\文章撰写\online data\finally online data\CTX 文章相关结果Final\"/>
    </mc:Choice>
  </mc:AlternateContent>
  <xr:revisionPtr revIDLastSave="0" documentId="13_ncr:1_{31445FA9-4EE0-4E01-A51D-E153E399345A}" xr6:coauthVersionLast="47" xr6:coauthVersionMax="47" xr10:uidLastSave="{00000000-0000-0000-0000-000000000000}"/>
  <bookViews>
    <workbookView xWindow="2544" yWindow="2544" windowWidth="25596" windowHeight="13728" activeTab="3" xr2:uid="{162D50F3-A69B-4920-9E69-5796636181C8}"/>
  </bookViews>
  <sheets>
    <sheet name="Fig 5-C,D,E,F," sheetId="2" r:id="rId1"/>
    <sheet name="Fig 5-I" sheetId="3" r:id="rId2"/>
    <sheet name="Fig 5-J" sheetId="4" r:id="rId3"/>
    <sheet name="Fig 5-K" sheetId="1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85" i="2" l="1"/>
  <c r="J85" i="2"/>
  <c r="I85" i="2"/>
  <c r="H85" i="2"/>
  <c r="E85" i="2"/>
  <c r="D85" i="2"/>
  <c r="C85" i="2"/>
  <c r="B85" i="2"/>
  <c r="K84" i="2"/>
  <c r="J84" i="2"/>
  <c r="I84" i="2"/>
  <c r="H84" i="2"/>
  <c r="E84" i="2"/>
  <c r="D84" i="2"/>
  <c r="C84" i="2"/>
  <c r="B84" i="2"/>
  <c r="E31" i="2"/>
  <c r="D31" i="2"/>
  <c r="C31" i="2"/>
  <c r="B31" i="2"/>
  <c r="E30" i="2"/>
  <c r="D30" i="2"/>
  <c r="C30" i="2"/>
  <c r="B30" i="2"/>
  <c r="K31" i="2"/>
  <c r="I31" i="2"/>
  <c r="J31" i="2"/>
  <c r="H31" i="2"/>
  <c r="H30" i="2"/>
  <c r="I30" i="2"/>
  <c r="J30" i="2"/>
  <c r="K30" i="2"/>
  <c r="D40" i="3"/>
  <c r="E40" i="3"/>
  <c r="D39" i="3"/>
  <c r="E39" i="3"/>
  <c r="F40" i="3"/>
  <c r="C40" i="3"/>
  <c r="F39" i="3"/>
  <c r="C39" i="3"/>
  <c r="L4" i="3"/>
  <c r="K4" i="3"/>
  <c r="J4" i="3"/>
  <c r="I4" i="3"/>
  <c r="H4" i="3"/>
  <c r="G4" i="3"/>
  <c r="F4" i="3"/>
  <c r="E4" i="3"/>
  <c r="D4" i="3"/>
  <c r="C4" i="3"/>
  <c r="B4" i="3"/>
  <c r="A4" i="3"/>
  <c r="C35" i="4"/>
  <c r="D35" i="4"/>
  <c r="E35" i="4"/>
  <c r="B35" i="4"/>
  <c r="C34" i="4"/>
  <c r="D34" i="4"/>
  <c r="E34" i="4"/>
  <c r="B34" i="4"/>
  <c r="S70" i="1" l="1"/>
  <c r="R70" i="1"/>
  <c r="Q70" i="1"/>
  <c r="P70" i="1"/>
  <c r="O70" i="1"/>
  <c r="N70" i="1"/>
  <c r="M70" i="1"/>
  <c r="L70" i="1"/>
  <c r="K70" i="1"/>
  <c r="J70" i="1"/>
  <c r="I70" i="1"/>
  <c r="H70" i="1"/>
  <c r="S60" i="1"/>
  <c r="R60" i="1"/>
  <c r="Q60" i="1"/>
  <c r="P60" i="1"/>
  <c r="O60" i="1"/>
  <c r="N60" i="1"/>
  <c r="M60" i="1"/>
  <c r="L60" i="1"/>
  <c r="K60" i="1"/>
  <c r="J60" i="1"/>
  <c r="I60" i="1"/>
  <c r="H60" i="1"/>
  <c r="S50" i="1"/>
  <c r="R50" i="1"/>
  <c r="Q50" i="1"/>
  <c r="P50" i="1"/>
  <c r="O50" i="1"/>
  <c r="N50" i="1"/>
  <c r="M50" i="1"/>
  <c r="L50" i="1"/>
  <c r="K50" i="1"/>
  <c r="J50" i="1"/>
  <c r="I50" i="1"/>
  <c r="H50" i="1"/>
  <c r="S40" i="1"/>
  <c r="R40" i="1"/>
  <c r="Q40" i="1"/>
  <c r="P40" i="1"/>
  <c r="O40" i="1"/>
  <c r="N40" i="1"/>
  <c r="M40" i="1"/>
  <c r="L40" i="1"/>
  <c r="K40" i="1"/>
  <c r="J40" i="1"/>
  <c r="I40" i="1"/>
  <c r="H40" i="1"/>
  <c r="S30" i="1"/>
  <c r="R30" i="1"/>
  <c r="Q30" i="1"/>
  <c r="P30" i="1"/>
  <c r="O30" i="1"/>
  <c r="N30" i="1"/>
  <c r="M30" i="1"/>
  <c r="L30" i="1"/>
  <c r="K30" i="1"/>
  <c r="J30" i="1"/>
  <c r="I30" i="1"/>
  <c r="H30" i="1"/>
  <c r="S27" i="1"/>
  <c r="R27" i="1"/>
  <c r="Q27" i="1"/>
  <c r="Q51" i="1" s="1"/>
  <c r="P27" i="1"/>
  <c r="P31" i="1" s="1"/>
  <c r="O27" i="1"/>
  <c r="O41" i="1" s="1"/>
  <c r="N27" i="1"/>
  <c r="N31" i="1" s="1"/>
  <c r="M27" i="1"/>
  <c r="M41" i="1" s="1"/>
  <c r="L27" i="1"/>
  <c r="K27" i="1"/>
  <c r="J27" i="1"/>
  <c r="I27" i="1"/>
  <c r="I51" i="1" s="1"/>
  <c r="H27" i="1"/>
  <c r="H31" i="1" s="1"/>
  <c r="K61" i="1" l="1"/>
  <c r="S61" i="1"/>
  <c r="I61" i="1"/>
  <c r="Q61" i="1"/>
  <c r="N51" i="1"/>
  <c r="R71" i="1"/>
  <c r="N71" i="1"/>
  <c r="O31" i="1"/>
  <c r="M61" i="1"/>
  <c r="I31" i="1"/>
  <c r="Q31" i="1"/>
  <c r="J31" i="1"/>
  <c r="R31" i="1"/>
  <c r="I41" i="1"/>
  <c r="Q41" i="1"/>
  <c r="M51" i="1"/>
  <c r="H61" i="1"/>
  <c r="P61" i="1"/>
  <c r="J71" i="1"/>
  <c r="K71" i="1"/>
  <c r="S71" i="1"/>
  <c r="O51" i="1"/>
  <c r="J61" i="1"/>
  <c r="H62" i="1" s="1"/>
  <c r="K63" i="1" s="1"/>
  <c r="K64" i="1" s="1"/>
  <c r="R61" i="1"/>
  <c r="H51" i="1"/>
  <c r="P51" i="1"/>
  <c r="M31" i="1"/>
  <c r="K51" i="1"/>
  <c r="S51" i="1"/>
  <c r="I71" i="1"/>
  <c r="Q71" i="1"/>
  <c r="H41" i="1"/>
  <c r="H42" i="1" s="1"/>
  <c r="O43" i="1" s="1"/>
  <c r="O44" i="1" s="1"/>
  <c r="P41" i="1"/>
  <c r="L51" i="1"/>
  <c r="L61" i="1"/>
  <c r="J41" i="1"/>
  <c r="R41" i="1"/>
  <c r="N61" i="1"/>
  <c r="K41" i="1"/>
  <c r="S41" i="1"/>
  <c r="O61" i="1"/>
  <c r="L41" i="1"/>
  <c r="K31" i="1"/>
  <c r="S31" i="1"/>
  <c r="O71" i="1"/>
  <c r="L31" i="1"/>
  <c r="J51" i="1"/>
  <c r="H52" i="1" s="1"/>
  <c r="L53" i="1" s="1"/>
  <c r="L54" i="1" s="1"/>
  <c r="R51" i="1"/>
  <c r="H71" i="1"/>
  <c r="P71" i="1"/>
  <c r="M71" i="1"/>
  <c r="L71" i="1"/>
  <c r="N41" i="1"/>
  <c r="H32" i="1" l="1"/>
  <c r="R63" i="1"/>
  <c r="R64" i="1" s="1"/>
  <c r="H72" i="1"/>
  <c r="J33" i="1"/>
  <c r="J34" i="1" s="1"/>
  <c r="N33" i="1"/>
  <c r="N34" i="1" s="1"/>
  <c r="R33" i="1"/>
  <c r="R34" i="1" s="1"/>
  <c r="O33" i="1"/>
  <c r="O34" i="1" s="1"/>
  <c r="K33" i="1"/>
  <c r="K34" i="1" s="1"/>
  <c r="P33" i="1"/>
  <c r="P34" i="1" s="1"/>
  <c r="H33" i="1"/>
  <c r="H34" i="1" s="1"/>
  <c r="I33" i="1"/>
  <c r="I34" i="1" s="1"/>
  <c r="S33" i="1"/>
  <c r="S34" i="1" s="1"/>
  <c r="L33" i="1"/>
  <c r="L34" i="1" s="1"/>
  <c r="M33" i="1"/>
  <c r="M34" i="1" s="1"/>
  <c r="Q33" i="1"/>
  <c r="Q34" i="1" s="1"/>
  <c r="P73" i="1"/>
  <c r="P74" i="1" s="1"/>
  <c r="L43" i="1"/>
  <c r="L44" i="1" s="1"/>
  <c r="P43" i="1"/>
  <c r="P44" i="1" s="1"/>
  <c r="S43" i="1"/>
  <c r="S44" i="1" s="1"/>
  <c r="Q73" i="1"/>
  <c r="Q74" i="1" s="1"/>
  <c r="R73" i="1"/>
  <c r="R74" i="1" s="1"/>
  <c r="O73" i="1"/>
  <c r="O74" i="1" s="1"/>
  <c r="N73" i="1"/>
  <c r="N74" i="1" s="1"/>
  <c r="I73" i="1"/>
  <c r="I74" i="1" s="1"/>
  <c r="J43" i="1"/>
  <c r="J44" i="1" s="1"/>
  <c r="N43" i="1"/>
  <c r="N44" i="1" s="1"/>
  <c r="Q43" i="1"/>
  <c r="Q44" i="1" s="1"/>
  <c r="I43" i="1"/>
  <c r="I44" i="1" s="1"/>
  <c r="L73" i="1"/>
  <c r="L74" i="1" s="1"/>
  <c r="M43" i="1"/>
  <c r="M44" i="1" s="1"/>
  <c r="K43" i="1"/>
  <c r="K44" i="1" s="1"/>
  <c r="M73" i="1"/>
  <c r="M74" i="1" s="1"/>
  <c r="R43" i="1"/>
  <c r="R44" i="1" s="1"/>
  <c r="Q53" i="1"/>
  <c r="Q54" i="1" s="1"/>
  <c r="H43" i="1"/>
  <c r="H44" i="1" s="1"/>
  <c r="I53" i="1"/>
  <c r="I54" i="1" s="1"/>
  <c r="Q63" i="1"/>
  <c r="Q64" i="1" s="1"/>
  <c r="K73" i="1"/>
  <c r="K74" i="1" s="1"/>
  <c r="J73" i="1"/>
  <c r="J74" i="1" s="1"/>
  <c r="I63" i="1"/>
  <c r="I64" i="1" s="1"/>
  <c r="H63" i="1"/>
  <c r="H64" i="1" s="1"/>
  <c r="J53" i="1"/>
  <c r="J54" i="1" s="1"/>
  <c r="K53" i="1"/>
  <c r="K54" i="1" s="1"/>
  <c r="S53" i="1"/>
  <c r="S54" i="1" s="1"/>
  <c r="P63" i="1"/>
  <c r="P64" i="1" s="1"/>
  <c r="J63" i="1"/>
  <c r="J64" i="1" s="1"/>
  <c r="M63" i="1"/>
  <c r="M64" i="1" s="1"/>
  <c r="L63" i="1"/>
  <c r="L64" i="1" s="1"/>
  <c r="S73" i="1"/>
  <c r="S74" i="1" s="1"/>
  <c r="H73" i="1"/>
  <c r="H74" i="1" s="1"/>
  <c r="S63" i="1"/>
  <c r="S64" i="1" s="1"/>
  <c r="O63" i="1"/>
  <c r="O64" i="1" s="1"/>
  <c r="N63" i="1"/>
  <c r="N64" i="1" s="1"/>
  <c r="N53" i="1"/>
  <c r="N54" i="1" s="1"/>
  <c r="H53" i="1"/>
  <c r="H54" i="1" s="1"/>
  <c r="R53" i="1"/>
  <c r="R54" i="1" s="1"/>
  <c r="P53" i="1"/>
  <c r="P54" i="1" s="1"/>
  <c r="O53" i="1"/>
  <c r="O54" i="1" s="1"/>
  <c r="M53" i="1"/>
  <c r="M54" i="1" s="1"/>
  <c r="H35" i="1" l="1"/>
  <c r="R36" i="1" s="1"/>
  <c r="I36" i="1"/>
  <c r="M36" i="1"/>
  <c r="H55" i="1"/>
  <c r="H65" i="1"/>
  <c r="N66" i="1" s="1"/>
  <c r="O36" i="1"/>
  <c r="K36" i="1"/>
  <c r="J36" i="1"/>
  <c r="H36" i="1"/>
  <c r="L36" i="1"/>
  <c r="H75" i="1"/>
  <c r="S76" i="1" s="1"/>
  <c r="H45" i="1"/>
  <c r="P56" i="1" s="1"/>
  <c r="P36" i="1"/>
  <c r="S36" i="1"/>
  <c r="N36" i="1" l="1"/>
  <c r="Q36" i="1"/>
  <c r="H46" i="1"/>
  <c r="Q38" i="1"/>
  <c r="S66" i="1"/>
  <c r="L66" i="1"/>
  <c r="I66" i="1"/>
  <c r="J66" i="1"/>
  <c r="O66" i="1"/>
  <c r="Q37" i="1"/>
  <c r="H76" i="1"/>
  <c r="J76" i="1"/>
  <c r="S56" i="1"/>
  <c r="M66" i="1"/>
  <c r="K76" i="1"/>
  <c r="R56" i="1"/>
  <c r="N56" i="1"/>
  <c r="H56" i="1"/>
  <c r="I56" i="1"/>
  <c r="M56" i="1"/>
  <c r="K56" i="1"/>
  <c r="Q56" i="1"/>
  <c r="N38" i="1"/>
  <c r="N37" i="1"/>
  <c r="H37" i="1"/>
  <c r="H38" i="1"/>
  <c r="J56" i="1"/>
  <c r="K66" i="1"/>
  <c r="R66" i="1"/>
  <c r="I46" i="1"/>
  <c r="O46" i="1"/>
  <c r="L46" i="1"/>
  <c r="P46" i="1"/>
  <c r="M46" i="1"/>
  <c r="L56" i="1"/>
  <c r="S46" i="1"/>
  <c r="R46" i="1"/>
  <c r="K46" i="1"/>
  <c r="Q46" i="1"/>
  <c r="N46" i="1"/>
  <c r="J46" i="1"/>
  <c r="O56" i="1"/>
  <c r="R76" i="1"/>
  <c r="M76" i="1"/>
  <c r="O76" i="1"/>
  <c r="Q76" i="1"/>
  <c r="P76" i="1"/>
  <c r="L76" i="1"/>
  <c r="I76" i="1"/>
  <c r="N76" i="1"/>
  <c r="K37" i="1"/>
  <c r="K38" i="1"/>
  <c r="H66" i="1"/>
  <c r="P66" i="1"/>
  <c r="Q66" i="1"/>
  <c r="K78" i="1" l="1"/>
  <c r="N67" i="1"/>
  <c r="H78" i="1"/>
  <c r="H47" i="1"/>
  <c r="H77" i="1"/>
  <c r="K77" i="1"/>
  <c r="Q68" i="1"/>
  <c r="Q67" i="1"/>
  <c r="K47" i="1"/>
  <c r="K48" i="1"/>
  <c r="Q57" i="1"/>
  <c r="Q58" i="1"/>
  <c r="H57" i="1"/>
  <c r="H58" i="1"/>
  <c r="H68" i="1"/>
  <c r="H67" i="1"/>
  <c r="N68" i="1"/>
  <c r="N57" i="1"/>
  <c r="N58" i="1"/>
  <c r="Q78" i="1"/>
  <c r="Q77" i="1"/>
  <c r="N78" i="1"/>
  <c r="N77" i="1"/>
  <c r="K68" i="1"/>
  <c r="K67" i="1"/>
  <c r="H48" i="1"/>
  <c r="K57" i="1"/>
  <c r="K58" i="1"/>
  <c r="Q48" i="1"/>
  <c r="Q47" i="1"/>
  <c r="N48" i="1"/>
  <c r="N47" i="1"/>
</calcChain>
</file>

<file path=xl/sharedStrings.xml><?xml version="1.0" encoding="utf-8"?>
<sst xmlns="http://schemas.openxmlformats.org/spreadsheetml/2006/main" count="571" uniqueCount="52">
  <si>
    <t>CT1</t>
    <phoneticPr fontId="3" type="noConversion"/>
  </si>
  <si>
    <t>WT-1</t>
  </si>
  <si>
    <t>ndufv1</t>
  </si>
  <si>
    <t>SampleType</t>
  </si>
  <si>
    <t>WT-2</t>
  </si>
  <si>
    <t>WT-3</t>
  </si>
  <si>
    <t>CKO-2</t>
  </si>
  <si>
    <t>CKO-3</t>
  </si>
  <si>
    <t>WT+CTX-2</t>
  </si>
  <si>
    <t>WT+CTX-3</t>
  </si>
  <si>
    <t>CKO+CTX-2</t>
  </si>
  <si>
    <t>CKO+CTX-3</t>
  </si>
  <si>
    <t>actin</t>
  </si>
  <si>
    <t>sdhb</t>
  </si>
  <si>
    <t>CKO-1</t>
  </si>
  <si>
    <t>uqcrc2</t>
  </si>
  <si>
    <t>cox1</t>
  </si>
  <si>
    <t>atp5a1</t>
  </si>
  <si>
    <t>WT+CTX-1</t>
  </si>
  <si>
    <t>CKO+CTX-1</t>
  </si>
  <si>
    <t>AVG</t>
    <phoneticPr fontId="3" type="noConversion"/>
  </si>
  <si>
    <t>SEM</t>
    <phoneticPr fontId="3" type="noConversion"/>
  </si>
  <si>
    <t>PBS</t>
    <phoneticPr fontId="3" type="noConversion"/>
  </si>
  <si>
    <t xml:space="preserve">75μM CTX treat </t>
    <phoneticPr fontId="12" type="noConversion"/>
  </si>
  <si>
    <r>
      <t>Clpp</t>
    </r>
    <r>
      <rPr>
        <b/>
        <vertAlign val="superscript"/>
        <sz val="10"/>
        <rFont val="Arial"/>
        <family val="2"/>
      </rPr>
      <t>fl/fl</t>
    </r>
  </si>
  <si>
    <r>
      <t>Clpp</t>
    </r>
    <r>
      <rPr>
        <b/>
        <vertAlign val="superscript"/>
        <sz val="10"/>
        <rFont val="Arial"/>
        <family val="2"/>
      </rPr>
      <t>fl/fl</t>
    </r>
    <r>
      <rPr>
        <b/>
        <sz val="10"/>
        <rFont val="Arial"/>
        <family val="2"/>
      </rPr>
      <t>;zp3-cre</t>
    </r>
  </si>
  <si>
    <r>
      <t>Clpp</t>
    </r>
    <r>
      <rPr>
        <b/>
        <vertAlign val="superscript"/>
        <sz val="10"/>
        <rFont val="Arial"/>
        <family val="2"/>
      </rPr>
      <t>fl/fl</t>
    </r>
    <phoneticPr fontId="3" type="noConversion"/>
  </si>
  <si>
    <r>
      <t>Clpp</t>
    </r>
    <r>
      <rPr>
        <b/>
        <vertAlign val="superscript"/>
        <sz val="10"/>
        <rFont val="Arial"/>
        <family val="2"/>
      </rPr>
      <t>fl/fl</t>
    </r>
    <r>
      <rPr>
        <b/>
        <sz val="10"/>
        <rFont val="Arial"/>
        <family val="2"/>
      </rPr>
      <t>;zp3-cre</t>
    </r>
    <phoneticPr fontId="3" type="noConversion"/>
  </si>
  <si>
    <r>
      <t>Clpp</t>
    </r>
    <r>
      <rPr>
        <b/>
        <vertAlign val="superscript"/>
        <sz val="10"/>
        <rFont val="Arial"/>
        <family val="2"/>
      </rPr>
      <t>fl/fl</t>
    </r>
    <r>
      <rPr>
        <b/>
        <sz val="10"/>
        <rFont val="Arial"/>
        <family val="2"/>
      </rPr>
      <t>+CTX</t>
    </r>
  </si>
  <si>
    <r>
      <t>Clpp</t>
    </r>
    <r>
      <rPr>
        <b/>
        <vertAlign val="superscript"/>
        <sz val="10"/>
        <rFont val="Arial"/>
        <family val="2"/>
      </rPr>
      <t>fl/fl</t>
    </r>
    <r>
      <rPr>
        <b/>
        <sz val="10"/>
        <rFont val="Arial"/>
        <family val="2"/>
      </rPr>
      <t>;zp3-cre+CTX</t>
    </r>
  </si>
  <si>
    <r>
      <t>Clpp</t>
    </r>
    <r>
      <rPr>
        <b/>
        <vertAlign val="superscript"/>
        <sz val="10"/>
        <rFont val="Arial"/>
        <family val="2"/>
      </rPr>
      <t>fl/fl</t>
    </r>
    <r>
      <rPr>
        <b/>
        <sz val="10"/>
        <rFont val="Arial"/>
        <family val="2"/>
      </rPr>
      <t xml:space="preserve">+PBS-1 </t>
    </r>
    <phoneticPr fontId="3" type="noConversion"/>
  </si>
  <si>
    <r>
      <t>Clpp</t>
    </r>
    <r>
      <rPr>
        <b/>
        <vertAlign val="superscript"/>
        <sz val="10"/>
        <rFont val="Arial"/>
        <family val="2"/>
      </rPr>
      <t>fl/fl</t>
    </r>
    <r>
      <rPr>
        <b/>
        <sz val="10"/>
        <rFont val="Arial"/>
        <family val="2"/>
      </rPr>
      <t>+PBS-2</t>
    </r>
    <r>
      <rPr>
        <sz val="11"/>
        <color theme="1"/>
        <rFont val="等线"/>
        <family val="2"/>
        <scheme val="minor"/>
      </rPr>
      <t/>
    </r>
  </si>
  <si>
    <r>
      <t>Clpp</t>
    </r>
    <r>
      <rPr>
        <b/>
        <vertAlign val="superscript"/>
        <sz val="10"/>
        <rFont val="Arial"/>
        <family val="2"/>
      </rPr>
      <t>fl/fl</t>
    </r>
    <r>
      <rPr>
        <b/>
        <sz val="10"/>
        <rFont val="Arial"/>
        <family val="2"/>
      </rPr>
      <t>+PBS-3</t>
    </r>
    <r>
      <rPr>
        <sz val="11"/>
        <color theme="1"/>
        <rFont val="等线"/>
        <family val="2"/>
        <scheme val="minor"/>
      </rPr>
      <t/>
    </r>
  </si>
  <si>
    <r>
      <t>Clpp</t>
    </r>
    <r>
      <rPr>
        <b/>
        <vertAlign val="superscript"/>
        <sz val="10"/>
        <rFont val="Arial"/>
        <family val="2"/>
      </rPr>
      <t>fl/fl</t>
    </r>
    <r>
      <rPr>
        <b/>
        <sz val="10"/>
        <rFont val="Arial"/>
        <family val="2"/>
      </rPr>
      <t>+CTX-1</t>
    </r>
    <phoneticPr fontId="3" type="noConversion"/>
  </si>
  <si>
    <r>
      <t>Clpp</t>
    </r>
    <r>
      <rPr>
        <b/>
        <vertAlign val="superscript"/>
        <sz val="10"/>
        <rFont val="Arial"/>
        <family val="2"/>
      </rPr>
      <t>fl/fl</t>
    </r>
    <r>
      <rPr>
        <b/>
        <sz val="10"/>
        <rFont val="Arial"/>
        <family val="2"/>
      </rPr>
      <t>+CTX-2</t>
    </r>
    <r>
      <rPr>
        <sz val="11"/>
        <color theme="1"/>
        <rFont val="等线"/>
        <family val="2"/>
        <scheme val="minor"/>
      </rPr>
      <t/>
    </r>
  </si>
  <si>
    <r>
      <t>Clpp</t>
    </r>
    <r>
      <rPr>
        <b/>
        <vertAlign val="superscript"/>
        <sz val="10"/>
        <rFont val="Arial"/>
        <family val="2"/>
      </rPr>
      <t>fl/fl</t>
    </r>
    <r>
      <rPr>
        <b/>
        <sz val="10"/>
        <rFont val="Arial"/>
        <family val="2"/>
      </rPr>
      <t>+CTX-3</t>
    </r>
    <r>
      <rPr>
        <sz val="11"/>
        <color theme="1"/>
        <rFont val="等线"/>
        <family val="2"/>
        <scheme val="minor"/>
      </rPr>
      <t/>
    </r>
  </si>
  <si>
    <r>
      <t>Clpp</t>
    </r>
    <r>
      <rPr>
        <b/>
        <vertAlign val="superscript"/>
        <sz val="10"/>
        <rFont val="Arial"/>
        <family val="2"/>
      </rPr>
      <t xml:space="preserve">fl/fl </t>
    </r>
    <r>
      <rPr>
        <b/>
        <sz val="10"/>
        <rFont val="Arial"/>
        <family val="2"/>
      </rPr>
      <t>;zp3-cre+PBS -1</t>
    </r>
    <phoneticPr fontId="3" type="noConversion"/>
  </si>
  <si>
    <r>
      <t>Clpp</t>
    </r>
    <r>
      <rPr>
        <b/>
        <vertAlign val="superscript"/>
        <sz val="10"/>
        <rFont val="Arial"/>
        <family val="2"/>
      </rPr>
      <t xml:space="preserve">fl/fl </t>
    </r>
    <r>
      <rPr>
        <b/>
        <sz val="10"/>
        <rFont val="Arial"/>
        <family val="2"/>
      </rPr>
      <t>;zp3-cre+PBS -2</t>
    </r>
    <r>
      <rPr>
        <sz val="11"/>
        <color theme="1"/>
        <rFont val="等线"/>
        <family val="2"/>
        <scheme val="minor"/>
      </rPr>
      <t/>
    </r>
  </si>
  <si>
    <r>
      <t>Clpp</t>
    </r>
    <r>
      <rPr>
        <b/>
        <vertAlign val="superscript"/>
        <sz val="10"/>
        <rFont val="Arial"/>
        <family val="2"/>
      </rPr>
      <t xml:space="preserve">fl/fl </t>
    </r>
    <r>
      <rPr>
        <b/>
        <sz val="10"/>
        <rFont val="Arial"/>
        <family val="2"/>
      </rPr>
      <t>;zp3-cre+PBS -3</t>
    </r>
    <r>
      <rPr>
        <sz val="11"/>
        <color theme="1"/>
        <rFont val="等线"/>
        <family val="2"/>
        <scheme val="minor"/>
      </rPr>
      <t/>
    </r>
  </si>
  <si>
    <r>
      <t>Clpp</t>
    </r>
    <r>
      <rPr>
        <b/>
        <vertAlign val="superscript"/>
        <sz val="10"/>
        <rFont val="Arial"/>
        <family val="2"/>
      </rPr>
      <t xml:space="preserve">fl/fl </t>
    </r>
    <r>
      <rPr>
        <b/>
        <sz val="10"/>
        <rFont val="Arial"/>
        <family val="2"/>
      </rPr>
      <t>;zp4-cre+PBS-1</t>
    </r>
    <phoneticPr fontId="3" type="noConversion"/>
  </si>
  <si>
    <r>
      <t>Clpp</t>
    </r>
    <r>
      <rPr>
        <b/>
        <vertAlign val="superscript"/>
        <sz val="10"/>
        <rFont val="Arial"/>
        <family val="2"/>
      </rPr>
      <t xml:space="preserve">fl/fl </t>
    </r>
    <r>
      <rPr>
        <b/>
        <sz val="10"/>
        <rFont val="Arial"/>
        <family val="2"/>
      </rPr>
      <t>;zp4-cre+PBS-2</t>
    </r>
    <r>
      <rPr>
        <sz val="11"/>
        <color theme="1"/>
        <rFont val="等线"/>
        <family val="2"/>
        <scheme val="minor"/>
      </rPr>
      <t/>
    </r>
  </si>
  <si>
    <r>
      <t>Clpp</t>
    </r>
    <r>
      <rPr>
        <b/>
        <vertAlign val="superscript"/>
        <sz val="10"/>
        <rFont val="Arial"/>
        <family val="2"/>
      </rPr>
      <t xml:space="preserve">fl/fl </t>
    </r>
    <r>
      <rPr>
        <b/>
        <sz val="10"/>
        <rFont val="Arial"/>
        <family val="2"/>
      </rPr>
      <t>;zp4-cre+PBS-3</t>
    </r>
    <r>
      <rPr>
        <sz val="11"/>
        <color theme="1"/>
        <rFont val="等线"/>
        <family val="2"/>
        <scheme val="minor"/>
      </rPr>
      <t/>
    </r>
  </si>
  <si>
    <t>Fig 5-J Abnormal mitochondrail 
distribution Rate</t>
    <phoneticPr fontId="3" type="noConversion"/>
  </si>
  <si>
    <t>Fig 5-I  Aneuploidy Rate</t>
    <phoneticPr fontId="3" type="noConversion"/>
  </si>
  <si>
    <r>
      <t>Clpp</t>
    </r>
    <r>
      <rPr>
        <b/>
        <vertAlign val="superscript"/>
        <sz val="10"/>
        <rFont val="Arial"/>
        <family val="2"/>
      </rPr>
      <t>fl/fl</t>
    </r>
    <r>
      <rPr>
        <b/>
        <sz val="10"/>
        <rFont val="Arial"/>
        <family val="2"/>
      </rPr>
      <t>+PBS</t>
    </r>
    <phoneticPr fontId="3" type="noConversion"/>
  </si>
  <si>
    <r>
      <t>Clpp</t>
    </r>
    <r>
      <rPr>
        <b/>
        <vertAlign val="superscript"/>
        <sz val="10"/>
        <rFont val="Arial"/>
        <family val="2"/>
      </rPr>
      <t>fl/fl</t>
    </r>
    <r>
      <rPr>
        <b/>
        <sz val="10"/>
        <rFont val="Arial"/>
        <family val="2"/>
      </rPr>
      <t>;zp3-cre+PBS</t>
    </r>
    <phoneticPr fontId="3" type="noConversion"/>
  </si>
  <si>
    <t>Fig 5-F mtDNA copy number</t>
    <phoneticPr fontId="3" type="noConversion"/>
  </si>
  <si>
    <t>Fig 5-E ATP level</t>
    <phoneticPr fontId="3" type="noConversion"/>
  </si>
  <si>
    <t>Fig 5-C ROS level</t>
    <phoneticPr fontId="3" type="noConversion"/>
  </si>
  <si>
    <t>Fig 5-K</t>
    <phoneticPr fontId="3" type="noConversion"/>
  </si>
  <si>
    <t>Fig 5-D JC-1 Red/Green fluorescent intensity</t>
    <phoneticPr fontId="3" type="noConversion"/>
  </si>
  <si>
    <t>quantification of mRNA expression of respiratory chian complex genes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</si>
</sst>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0.0000_);[Red]\(0.0000\)"/>
    <numFmt numFmtId="177" formatCode="0.00_);[Red]\(0.00\)"/>
    <numFmt numFmtId="178" formatCode="0.00_ "/>
    <numFmt numFmtId="179" formatCode="0_);[Red]\(0\)"/>
    <numFmt numFmtId="180" formatCode="0_ "/>
    <numFmt numFmtId="181" formatCode="0.0000000_);[Red]\(0.0000000\)"/>
  </numFmts>
  <fonts count="18" x14ac:knownFonts="1">
    <font>
      <sz val="10"/>
      <name val="Arial"/>
      <family val="2"/>
    </font>
    <font>
      <sz val="11"/>
      <color theme="1"/>
      <name val="等线"/>
      <family val="2"/>
      <scheme val="minor"/>
    </font>
    <font>
      <sz val="10"/>
      <name val="Arial"/>
      <family val="2"/>
    </font>
    <font>
      <sz val="9"/>
      <name val="宋体"/>
      <family val="3"/>
      <charset val="134"/>
    </font>
    <font>
      <sz val="8.25"/>
      <name val="Microsoft Sans Serif"/>
      <family val="2"/>
      <charset val="134"/>
    </font>
    <font>
      <sz val="8.25"/>
      <color indexed="63"/>
      <name val="Microsoft Sans Serif"/>
      <family val="2"/>
      <charset val="134"/>
    </font>
    <font>
      <sz val="8"/>
      <name val="Arial"/>
      <family val="2"/>
    </font>
    <font>
      <sz val="12"/>
      <name val="Arial"/>
      <family val="2"/>
    </font>
    <font>
      <sz val="10"/>
      <color indexed="63"/>
      <name val="Arial"/>
      <family val="2"/>
    </font>
    <font>
      <sz val="10"/>
      <color rgb="FF333333"/>
      <name val="Arial"/>
      <family val="2"/>
    </font>
    <font>
      <sz val="10"/>
      <color rgb="FFFF0000"/>
      <name val="Arial"/>
      <family val="2"/>
    </font>
    <font>
      <sz val="8.25"/>
      <color indexed="63"/>
      <name val="Arial"/>
      <family val="2"/>
    </font>
    <font>
      <sz val="9"/>
      <name val="等线"/>
      <family val="3"/>
      <charset val="134"/>
      <scheme val="minor"/>
    </font>
    <font>
      <b/>
      <sz val="11"/>
      <color theme="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4" fillId="0" borderId="0">
      <protection locked="0"/>
    </xf>
    <xf numFmtId="9" fontId="2" fillId="0" borderId="0" applyFont="0" applyFill="0" applyBorder="0" applyAlignment="0" applyProtection="0">
      <alignment vertical="center"/>
    </xf>
  </cellStyleXfs>
  <cellXfs count="57">
    <xf numFmtId="0" fontId="0" fillId="0" borderId="0" xfId="0"/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1" applyFont="1" applyAlignment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177" fontId="0" fillId="0" borderId="0" xfId="0" applyNumberFormat="1"/>
    <xf numFmtId="179" fontId="0" fillId="0" borderId="0" xfId="0" applyNumberFormat="1"/>
    <xf numFmtId="0" fontId="0" fillId="0" borderId="0" xfId="0" applyAlignment="1">
      <alignment horizontal="center"/>
    </xf>
    <xf numFmtId="177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1" applyFont="1" applyAlignment="1">
      <alignment horizontal="center" vertical="top"/>
      <protection locked="0"/>
    </xf>
    <xf numFmtId="178" fontId="0" fillId="0" borderId="0" xfId="1" applyNumberFormat="1" applyFont="1" applyAlignment="1">
      <alignment vertical="top"/>
      <protection locked="0"/>
    </xf>
    <xf numFmtId="0" fontId="8" fillId="0" borderId="0" xfId="1" applyFont="1" applyAlignment="1" applyProtection="1">
      <alignment horizontal="center" vertical="center"/>
    </xf>
    <xf numFmtId="0" fontId="8" fillId="0" borderId="1" xfId="1" applyFont="1" applyBorder="1" applyAlignment="1" applyProtection="1">
      <alignment horizontal="center" vertical="center" wrapText="1"/>
    </xf>
    <xf numFmtId="177" fontId="0" fillId="0" borderId="2" xfId="1" applyNumberFormat="1" applyFont="1" applyBorder="1" applyAlignment="1">
      <alignment horizontal="center" vertical="center"/>
      <protection locked="0"/>
    </xf>
    <xf numFmtId="177" fontId="0" fillId="0" borderId="0" xfId="1" applyNumberFormat="1" applyFont="1" applyAlignment="1">
      <alignment horizontal="center" vertical="center"/>
      <protection locked="0"/>
    </xf>
    <xf numFmtId="0" fontId="8" fillId="0" borderId="1" xfId="1" applyFont="1" applyBorder="1" applyAlignment="1" applyProtection="1">
      <alignment horizontal="center" vertical="center"/>
    </xf>
    <xf numFmtId="177" fontId="0" fillId="0" borderId="2" xfId="1" applyNumberFormat="1" applyFont="1" applyBorder="1" applyAlignment="1" applyProtection="1">
      <alignment horizontal="center" vertical="center"/>
    </xf>
    <xf numFmtId="177" fontId="0" fillId="0" borderId="1" xfId="1" applyNumberFormat="1" applyFont="1" applyBorder="1" applyAlignment="1" applyProtection="1">
      <alignment horizontal="center" vertical="center"/>
    </xf>
    <xf numFmtId="177" fontId="8" fillId="0" borderId="2" xfId="1" applyNumberFormat="1" applyFont="1" applyBorder="1" applyAlignment="1">
      <alignment horizontal="center" vertical="center"/>
      <protection locked="0"/>
    </xf>
    <xf numFmtId="0" fontId="8" fillId="0" borderId="0" xfId="1" applyFont="1" applyAlignment="1">
      <alignment horizontal="center" vertical="center"/>
      <protection locked="0"/>
    </xf>
    <xf numFmtId="0" fontId="8" fillId="0" borderId="1" xfId="1" applyFont="1" applyBorder="1" applyAlignment="1">
      <alignment horizontal="center" vertical="center"/>
      <protection locked="0"/>
    </xf>
    <xf numFmtId="177" fontId="8" fillId="0" borderId="1" xfId="1" applyNumberFormat="1" applyFont="1" applyBorder="1" applyAlignment="1" applyProtection="1">
      <alignment horizontal="center" vertical="center"/>
    </xf>
    <xf numFmtId="0" fontId="8" fillId="0" borderId="0" xfId="1" applyFont="1" applyAlignment="1" applyProtection="1">
      <alignment horizontal="center" vertical="top"/>
    </xf>
    <xf numFmtId="178" fontId="8" fillId="0" borderId="0" xfId="1" applyNumberFormat="1" applyFont="1" applyAlignment="1" applyProtection="1">
      <alignment horizontal="center" vertical="center"/>
    </xf>
    <xf numFmtId="0" fontId="8" fillId="0" borderId="1" xfId="1" applyFont="1" applyBorder="1" applyAlignment="1" applyProtection="1">
      <alignment horizontal="center" vertical="top"/>
    </xf>
    <xf numFmtId="178" fontId="8" fillId="0" borderId="0" xfId="1" applyNumberFormat="1" applyFont="1" applyAlignment="1" applyProtection="1">
      <alignment vertical="top"/>
    </xf>
    <xf numFmtId="178" fontId="9" fillId="0" borderId="0" xfId="1" applyNumberFormat="1" applyFont="1" applyAlignment="1" applyProtection="1">
      <alignment vertical="top"/>
    </xf>
    <xf numFmtId="178" fontId="8" fillId="4" borderId="0" xfId="1" applyNumberFormat="1" applyFont="1" applyFill="1" applyAlignment="1" applyProtection="1">
      <alignment vertical="top"/>
    </xf>
    <xf numFmtId="178" fontId="10" fillId="0" borderId="0" xfId="1" applyNumberFormat="1" applyFont="1" applyAlignment="1" applyProtection="1">
      <alignment vertical="top"/>
    </xf>
    <xf numFmtId="178" fontId="10" fillId="0" borderId="0" xfId="1" applyNumberFormat="1" applyFont="1" applyAlignment="1">
      <alignment vertical="top"/>
      <protection locked="0"/>
    </xf>
    <xf numFmtId="180" fontId="0" fillId="0" borderId="0" xfId="1" applyNumberFormat="1" applyFont="1" applyAlignment="1">
      <alignment vertical="top"/>
      <protection locked="0"/>
    </xf>
    <xf numFmtId="179" fontId="0" fillId="0" borderId="0" xfId="1" applyNumberFormat="1" applyFont="1" applyAlignment="1">
      <alignment vertical="top"/>
      <protection locked="0"/>
    </xf>
    <xf numFmtId="176" fontId="0" fillId="0" borderId="0" xfId="0" applyNumberFormat="1" applyAlignment="1">
      <alignment horizontal="center" vertical="center"/>
    </xf>
    <xf numFmtId="176" fontId="0" fillId="0" borderId="0" xfId="1" applyNumberFormat="1" applyFont="1" applyAlignment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2" fillId="0" borderId="0" xfId="1" applyFont="1" applyAlignment="1">
      <alignment horizontal="center" vertical="center"/>
      <protection locked="0"/>
    </xf>
    <xf numFmtId="178" fontId="2" fillId="0" borderId="0" xfId="1" applyNumberFormat="1" applyFont="1" applyAlignment="1">
      <alignment horizontal="center" vertical="center"/>
      <protection locked="0"/>
    </xf>
    <xf numFmtId="0" fontId="11" fillId="0" borderId="0" xfId="1" applyFont="1" applyAlignment="1">
      <alignment horizontal="center" vertical="center"/>
      <protection locked="0"/>
    </xf>
    <xf numFmtId="178" fontId="11" fillId="0" borderId="0" xfId="1" applyNumberFormat="1" applyFont="1" applyAlignment="1" applyProtection="1">
      <alignment vertical="top" wrapText="1"/>
    </xf>
    <xf numFmtId="178" fontId="11" fillId="0" borderId="0" xfId="1" applyNumberFormat="1" applyFont="1" applyAlignment="1" applyProtection="1">
      <alignment vertical="top"/>
    </xf>
    <xf numFmtId="0" fontId="14" fillId="0" borderId="0" xfId="0" applyFont="1" applyAlignment="1">
      <alignment horizontal="center"/>
    </xf>
    <xf numFmtId="181" fontId="0" fillId="0" borderId="0" xfId="0" applyNumberFormat="1"/>
    <xf numFmtId="0" fontId="14" fillId="0" borderId="0" xfId="0" applyFont="1" applyAlignment="1">
      <alignment horizontal="left"/>
    </xf>
    <xf numFmtId="0" fontId="14" fillId="0" borderId="1" xfId="0" applyFont="1" applyBorder="1" applyAlignment="1">
      <alignment horizontal="left" wrapText="1"/>
    </xf>
    <xf numFmtId="177" fontId="0" fillId="0" borderId="0" xfId="2" applyNumberFormat="1" applyFont="1" applyAlignment="1"/>
    <xf numFmtId="0" fontId="14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7" fillId="0" borderId="0" xfId="0" applyFont="1"/>
    <xf numFmtId="0" fontId="0" fillId="0" borderId="0" xfId="0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4" fillId="0" borderId="0" xfId="0" applyFont="1" applyAlignment="1">
      <alignment horizontal="center"/>
    </xf>
    <xf numFmtId="10" fontId="13" fillId="0" borderId="0" xfId="0" applyNumberFormat="1" applyFont="1" applyAlignment="1">
      <alignment horizontal="center" vertical="center"/>
    </xf>
    <xf numFmtId="178" fontId="9" fillId="2" borderId="0" xfId="1" applyNumberFormat="1" applyFont="1" applyFill="1" applyAlignment="1" applyProtection="1">
      <alignment horizontal="center" vertical="center"/>
    </xf>
    <xf numFmtId="178" fontId="9" fillId="3" borderId="0" xfId="1" applyNumberFormat="1" applyFont="1" applyFill="1" applyAlignment="1" applyProtection="1">
      <alignment horizontal="center" vertical="center"/>
    </xf>
    <xf numFmtId="178" fontId="9" fillId="0" borderId="0" xfId="1" applyNumberFormat="1" applyFont="1" applyAlignment="1" applyProtection="1">
      <alignment horizontal="center" vertical="center"/>
    </xf>
    <xf numFmtId="178" fontId="8" fillId="0" borderId="0" xfId="1" applyNumberFormat="1" applyFont="1" applyAlignment="1" applyProtection="1">
      <alignment horizontal="center" vertical="top"/>
    </xf>
  </cellXfs>
  <cellStyles count="3">
    <cellStyle name="百分比" xfId="2" builtinId="5"/>
    <cellStyle name="常规" xfId="0" builtinId="0"/>
    <cellStyle name="常规 2" xfId="1" xr:uid="{9F9A2655-91F2-4239-A5AE-D6A97BABE2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729A9-8A63-4EC0-95A8-207DB6647EEA}">
  <dimension ref="A1:W101"/>
  <sheetViews>
    <sheetView zoomScaleNormal="100" workbookViewId="0">
      <selection activeCell="I48" sqref="A32:I48"/>
    </sheetView>
  </sheetViews>
  <sheetFormatPr defaultColWidth="19.44140625" defaultRowHeight="13.2" x14ac:dyDescent="0.25"/>
  <cols>
    <col min="1" max="5" width="19.44140625" style="1"/>
    <col min="6" max="6" width="3.21875" style="1" customWidth="1"/>
    <col min="7" max="16384" width="19.44140625" style="1"/>
  </cols>
  <sheetData>
    <row r="1" spans="2:23" ht="13.8" x14ac:dyDescent="0.25">
      <c r="B1" s="50" t="s">
        <v>48</v>
      </c>
      <c r="C1" s="50"/>
      <c r="D1" s="50"/>
      <c r="E1" s="50"/>
      <c r="H1" s="50" t="s">
        <v>50</v>
      </c>
      <c r="I1" s="50"/>
      <c r="J1" s="50"/>
      <c r="K1" s="50"/>
      <c r="N1" s="49"/>
      <c r="O1" s="49"/>
      <c r="P1" s="49"/>
      <c r="Q1" s="49"/>
      <c r="T1" s="49"/>
      <c r="U1" s="49"/>
      <c r="V1" s="49"/>
      <c r="W1" s="49"/>
    </row>
    <row r="2" spans="2:23" s="47" customFormat="1" ht="15.6" x14ac:dyDescent="0.25">
      <c r="B2" s="47" t="s">
        <v>24</v>
      </c>
      <c r="C2" s="47" t="s">
        <v>28</v>
      </c>
      <c r="D2" s="47" t="s">
        <v>25</v>
      </c>
      <c r="E2" s="47" t="s">
        <v>29</v>
      </c>
      <c r="H2" s="47" t="s">
        <v>44</v>
      </c>
      <c r="I2" s="47" t="s">
        <v>28</v>
      </c>
      <c r="J2" s="47" t="s">
        <v>45</v>
      </c>
      <c r="K2" s="47" t="s">
        <v>29</v>
      </c>
    </row>
    <row r="3" spans="2:23" x14ac:dyDescent="0.25">
      <c r="B3" s="1">
        <v>6.54</v>
      </c>
      <c r="C3" s="1">
        <v>8.01</v>
      </c>
      <c r="D3" s="1">
        <v>8.57</v>
      </c>
      <c r="E3" s="1">
        <v>22.61</v>
      </c>
      <c r="H3" s="1">
        <v>1.5969629999999999</v>
      </c>
      <c r="I3" s="1">
        <v>1.564179</v>
      </c>
      <c r="J3" s="1">
        <v>1.089996</v>
      </c>
      <c r="K3" s="1">
        <v>5.6794999999999998E-2</v>
      </c>
    </row>
    <row r="4" spans="2:23" x14ac:dyDescent="0.25">
      <c r="B4" s="1">
        <v>5.64</v>
      </c>
      <c r="C4" s="1">
        <v>3.8</v>
      </c>
      <c r="D4" s="1">
        <v>12.16</v>
      </c>
      <c r="E4" s="1">
        <v>31.26</v>
      </c>
      <c r="H4" s="1">
        <v>1.481616</v>
      </c>
      <c r="I4" s="1">
        <v>1.37496</v>
      </c>
      <c r="J4" s="1">
        <v>0.88715699999999997</v>
      </c>
      <c r="K4" s="1">
        <v>0.90869</v>
      </c>
    </row>
    <row r="5" spans="2:23" x14ac:dyDescent="0.25">
      <c r="B5" s="1">
        <v>6.18</v>
      </c>
      <c r="C5" s="1">
        <v>6.98</v>
      </c>
      <c r="D5" s="1">
        <v>10.33</v>
      </c>
      <c r="E5" s="1">
        <v>29.38</v>
      </c>
      <c r="H5" s="1">
        <v>1.7341340000000001</v>
      </c>
      <c r="I5" s="1">
        <v>1.1871160000000001</v>
      </c>
      <c r="J5" s="1">
        <v>0.813531</v>
      </c>
      <c r="K5" s="1">
        <v>0.83174899999999996</v>
      </c>
    </row>
    <row r="6" spans="2:23" x14ac:dyDescent="0.25">
      <c r="B6" s="1">
        <v>6.3</v>
      </c>
      <c r="C6" s="1">
        <v>7.02</v>
      </c>
      <c r="D6" s="1">
        <v>12.3</v>
      </c>
      <c r="E6" s="1">
        <v>32.99</v>
      </c>
      <c r="H6" s="1">
        <v>1.090465</v>
      </c>
      <c r="I6" s="1">
        <v>1.1844300000000001</v>
      </c>
      <c r="J6" s="1">
        <v>1.2521059999999999</v>
      </c>
      <c r="K6" s="1">
        <v>0.93199799999999999</v>
      </c>
    </row>
    <row r="7" spans="2:23" x14ac:dyDescent="0.25">
      <c r="B7" s="1">
        <v>5.84</v>
      </c>
      <c r="C7" s="1">
        <v>6.34</v>
      </c>
      <c r="D7" s="1">
        <v>13.88</v>
      </c>
      <c r="E7" s="1">
        <v>35.54</v>
      </c>
      <c r="H7" s="1">
        <v>1.731765</v>
      </c>
      <c r="I7" s="1">
        <v>1.5144629999999999</v>
      </c>
      <c r="J7" s="1">
        <v>0.30612200000000001</v>
      </c>
      <c r="K7" s="1">
        <v>0.63129100000000005</v>
      </c>
    </row>
    <row r="8" spans="2:23" x14ac:dyDescent="0.25">
      <c r="B8" s="1">
        <v>1.1100000000000001</v>
      </c>
      <c r="C8" s="1">
        <v>2.2400000000000002</v>
      </c>
      <c r="D8" s="1">
        <v>14.03</v>
      </c>
      <c r="E8" s="1">
        <v>36.35</v>
      </c>
      <c r="H8" s="1">
        <v>1.769253</v>
      </c>
      <c r="I8" s="1">
        <v>1.538975</v>
      </c>
      <c r="J8" s="1">
        <v>1.3443769999999999</v>
      </c>
      <c r="K8" s="1">
        <v>0.77748799999999996</v>
      </c>
    </row>
    <row r="9" spans="2:23" x14ac:dyDescent="0.25">
      <c r="B9" s="1">
        <v>3.85</v>
      </c>
      <c r="C9" s="1">
        <v>2.44</v>
      </c>
      <c r="D9" s="1">
        <v>11.49</v>
      </c>
      <c r="E9" s="1">
        <v>32.08</v>
      </c>
      <c r="H9" s="1">
        <v>1.705497</v>
      </c>
      <c r="I9" s="1">
        <v>1.4963839999999999</v>
      </c>
      <c r="J9" s="1">
        <v>0.742008</v>
      </c>
      <c r="K9" s="1">
        <v>0.79621799999999998</v>
      </c>
    </row>
    <row r="10" spans="2:23" x14ac:dyDescent="0.25">
      <c r="B10" s="1">
        <v>4.01</v>
      </c>
      <c r="C10" s="1">
        <v>6.32</v>
      </c>
      <c r="D10" s="1">
        <v>9.66</v>
      </c>
      <c r="E10" s="1">
        <v>28.54</v>
      </c>
      <c r="H10" s="1">
        <v>1.7151860000000001</v>
      </c>
      <c r="I10" s="1">
        <v>1.5536779999999999</v>
      </c>
      <c r="J10" s="1">
        <v>1.0786150000000001</v>
      </c>
      <c r="K10" s="1">
        <v>5.4786000000000001E-2</v>
      </c>
    </row>
    <row r="11" spans="2:23" x14ac:dyDescent="0.25">
      <c r="B11" s="1">
        <v>4.26</v>
      </c>
      <c r="C11" s="1">
        <v>3.83</v>
      </c>
      <c r="D11" s="1">
        <v>11.53</v>
      </c>
      <c r="E11" s="1">
        <v>25.94</v>
      </c>
      <c r="H11" s="1">
        <v>1.627273</v>
      </c>
      <c r="J11" s="1">
        <v>1.1682459999999999</v>
      </c>
      <c r="K11" s="1">
        <v>4.9082000000000001E-2</v>
      </c>
    </row>
    <row r="12" spans="2:23" x14ac:dyDescent="0.25">
      <c r="B12" s="1">
        <v>3.41</v>
      </c>
      <c r="C12" s="1">
        <v>7.76</v>
      </c>
      <c r="D12" s="1">
        <v>9.6199999999999992</v>
      </c>
      <c r="E12" s="1">
        <v>27</v>
      </c>
      <c r="H12" s="1">
        <v>1.25881</v>
      </c>
      <c r="J12" s="1">
        <v>1.446307</v>
      </c>
      <c r="K12" s="1">
        <v>0.123616</v>
      </c>
    </row>
    <row r="13" spans="2:23" x14ac:dyDescent="0.25">
      <c r="B13" s="1">
        <v>3.15</v>
      </c>
      <c r="D13" s="1">
        <v>14.32</v>
      </c>
      <c r="E13" s="1">
        <v>26.52</v>
      </c>
      <c r="H13" s="1">
        <v>1.258907</v>
      </c>
      <c r="J13" s="1">
        <v>1.1664300000000001</v>
      </c>
      <c r="K13" s="1">
        <v>1.1585049999999999</v>
      </c>
    </row>
    <row r="14" spans="2:23" x14ac:dyDescent="0.25">
      <c r="B14" s="1">
        <v>4.37</v>
      </c>
      <c r="D14" s="1">
        <v>9.3699999999999992</v>
      </c>
      <c r="E14" s="1">
        <v>20.32</v>
      </c>
      <c r="H14" s="1">
        <v>1.4634990000000001</v>
      </c>
      <c r="J14" s="1">
        <v>1.266667</v>
      </c>
      <c r="K14" s="1">
        <v>0.97775299999999998</v>
      </c>
    </row>
    <row r="15" spans="2:23" x14ac:dyDescent="0.25">
      <c r="B15" s="1">
        <v>4.18</v>
      </c>
      <c r="D15" s="1">
        <v>10.4</v>
      </c>
      <c r="E15" s="1">
        <v>22.97</v>
      </c>
      <c r="H15" s="1">
        <v>1.456102</v>
      </c>
      <c r="J15" s="1">
        <v>0.58436399999999999</v>
      </c>
      <c r="K15" s="1">
        <v>1.048729</v>
      </c>
    </row>
    <row r="16" spans="2:23" x14ac:dyDescent="0.25">
      <c r="B16" s="1">
        <v>4.76</v>
      </c>
      <c r="D16" s="1">
        <v>10.31</v>
      </c>
      <c r="E16" s="1">
        <v>20.65</v>
      </c>
      <c r="H16" s="1">
        <v>1.9292469999999999</v>
      </c>
      <c r="J16" s="1">
        <v>1.452461</v>
      </c>
      <c r="K16" s="1">
        <v>1.0788180000000001</v>
      </c>
    </row>
    <row r="17" spans="1:23" x14ac:dyDescent="0.25">
      <c r="B17" s="1">
        <v>4.4000000000000004</v>
      </c>
      <c r="D17" s="1">
        <v>10.050000000000001</v>
      </c>
      <c r="E17" s="1">
        <v>13.77</v>
      </c>
      <c r="J17" s="1">
        <v>0.92092099999999999</v>
      </c>
      <c r="K17" s="1">
        <v>0.406449</v>
      </c>
    </row>
    <row r="18" spans="1:23" x14ac:dyDescent="0.25">
      <c r="B18" s="1">
        <v>3.9</v>
      </c>
      <c r="D18" s="1">
        <v>9.36</v>
      </c>
      <c r="E18" s="1">
        <v>14.56</v>
      </c>
      <c r="J18" s="1">
        <v>1.26878</v>
      </c>
      <c r="K18" s="1">
        <v>0.86732500000000001</v>
      </c>
    </row>
    <row r="19" spans="1:23" x14ac:dyDescent="0.25">
      <c r="B19" s="1">
        <v>5.05</v>
      </c>
      <c r="D19" s="1">
        <v>11.36</v>
      </c>
      <c r="E19" s="1">
        <v>14.84</v>
      </c>
      <c r="K19" s="1">
        <v>1.2589729999999999</v>
      </c>
    </row>
    <row r="20" spans="1:23" x14ac:dyDescent="0.25">
      <c r="B20" s="1">
        <v>4</v>
      </c>
      <c r="E20" s="1">
        <v>13.98</v>
      </c>
      <c r="K20" s="1">
        <v>5.3449999999999998E-2</v>
      </c>
    </row>
    <row r="21" spans="1:23" x14ac:dyDescent="0.25">
      <c r="B21" s="1">
        <v>3.82</v>
      </c>
      <c r="E21" s="1">
        <v>13.38</v>
      </c>
      <c r="K21" s="1">
        <v>1.021687</v>
      </c>
    </row>
    <row r="22" spans="1:23" x14ac:dyDescent="0.25">
      <c r="E22" s="1">
        <v>12.09</v>
      </c>
      <c r="K22" s="1">
        <v>1.262235</v>
      </c>
    </row>
    <row r="23" spans="1:23" x14ac:dyDescent="0.25">
      <c r="E23" s="1">
        <v>10.130000000000001</v>
      </c>
      <c r="K23" s="1">
        <v>1.2085710000000001</v>
      </c>
    </row>
    <row r="24" spans="1:23" x14ac:dyDescent="0.25">
      <c r="K24" s="1">
        <v>0.85186600000000001</v>
      </c>
    </row>
    <row r="25" spans="1:23" x14ac:dyDescent="0.25">
      <c r="K25" s="1">
        <v>1.222164</v>
      </c>
    </row>
    <row r="26" spans="1:23" x14ac:dyDescent="0.25">
      <c r="K26" s="1">
        <v>0.92090700000000003</v>
      </c>
    </row>
    <row r="30" spans="1:23" x14ac:dyDescent="0.25">
      <c r="A30" s="38" t="s">
        <v>20</v>
      </c>
      <c r="B30" s="39">
        <f>AVERAGE(B3:B16)</f>
        <v>4.5428571428571427</v>
      </c>
      <c r="C30" s="39">
        <f t="shared" ref="C30:E30" si="0">AVERAGE(C3:C26)</f>
        <v>5.4739999999999993</v>
      </c>
      <c r="D30" s="39">
        <f t="shared" si="0"/>
        <v>11.102352941176472</v>
      </c>
      <c r="E30" s="39">
        <f t="shared" si="0"/>
        <v>23.090476190476188</v>
      </c>
      <c r="G30" s="38" t="s">
        <v>20</v>
      </c>
      <c r="H30" s="39">
        <f>AVERAGE(H3:H16)</f>
        <v>1.5584797857142856</v>
      </c>
      <c r="I30" s="39">
        <f t="shared" ref="I30:K30" si="1">AVERAGE(I3:I26)</f>
        <v>1.4267731250000002</v>
      </c>
      <c r="J30" s="39">
        <f t="shared" si="1"/>
        <v>1.0492555000000001</v>
      </c>
      <c r="K30" s="39">
        <f t="shared" si="1"/>
        <v>0.77079770833333328</v>
      </c>
      <c r="M30" s="38"/>
      <c r="N30" s="39"/>
      <c r="O30" s="39"/>
      <c r="P30" s="39"/>
      <c r="Q30" s="39"/>
      <c r="S30" s="38"/>
      <c r="T30" s="39"/>
      <c r="U30" s="39"/>
      <c r="V30" s="39"/>
      <c r="W30" s="39"/>
    </row>
    <row r="31" spans="1:23" x14ac:dyDescent="0.25">
      <c r="A31" s="38" t="s">
        <v>21</v>
      </c>
      <c r="B31" s="40">
        <f>STDEVP(B3:B24)/SQRT(COUNT(B3:B24))</f>
        <v>0.28868722174497691</v>
      </c>
      <c r="C31" s="40">
        <f>STDEVP(C3:C24)/SQRT(COUNT(C3:C24))</f>
        <v>0.65536127441282321</v>
      </c>
      <c r="D31" s="40">
        <f t="shared" ref="D31" si="2">STDEVP(D3:D24)/SQRT(COUNT(D3:D24))</f>
        <v>0.41237226556361106</v>
      </c>
      <c r="E31" s="40">
        <f>STDEVP(E3:E26)/SQRT(COUNT(E3:E26))</f>
        <v>1.774502003046645</v>
      </c>
      <c r="G31" s="38" t="s">
        <v>21</v>
      </c>
      <c r="H31" s="40">
        <f>STDEVP(H3:H24)/SQRT(COUNT(H3:H24))</f>
        <v>6.0573554663510359E-2</v>
      </c>
      <c r="I31" s="40">
        <f>STDEVP(I3:I24)/SQRT(COUNT(I3:I24))</f>
        <v>5.2879579936527359E-2</v>
      </c>
      <c r="J31" s="40">
        <f t="shared" ref="J31" si="3">STDEVP(J3:J24)/SQRT(COUNT(J3:J24))</f>
        <v>7.7445115921191965E-2</v>
      </c>
      <c r="K31" s="40">
        <f>STDEVP(K3:K26)/SQRT(COUNT(K3:K26))</f>
        <v>8.3543862202227995E-2</v>
      </c>
      <c r="M31" s="38"/>
      <c r="N31" s="40"/>
      <c r="O31" s="40"/>
      <c r="P31" s="40"/>
      <c r="Q31" s="40"/>
      <c r="S31" s="38"/>
      <c r="T31" s="40"/>
      <c r="U31" s="40"/>
      <c r="V31" s="40"/>
      <c r="W31" s="40"/>
    </row>
    <row r="32" spans="1:23" x14ac:dyDescent="0.25">
      <c r="A32"/>
      <c r="B32" s="5"/>
      <c r="C32" s="5"/>
      <c r="D32"/>
      <c r="E32"/>
      <c r="G32"/>
      <c r="H32" s="5"/>
      <c r="I32" s="5"/>
      <c r="J32"/>
      <c r="K32"/>
      <c r="M32"/>
      <c r="N32" s="5"/>
      <c r="O32" s="5"/>
      <c r="P32"/>
      <c r="Q32"/>
      <c r="S32"/>
      <c r="T32" s="5"/>
      <c r="U32" s="5"/>
      <c r="V32"/>
      <c r="W32"/>
    </row>
    <row r="33" spans="1:23" x14ac:dyDescent="0.25">
      <c r="A33"/>
      <c r="B33" s="43"/>
      <c r="C33"/>
      <c r="D33"/>
      <c r="E33"/>
      <c r="G33"/>
      <c r="H33" s="43"/>
      <c r="I33"/>
      <c r="J33"/>
      <c r="K33"/>
      <c r="M33"/>
      <c r="N33" s="43"/>
      <c r="O33"/>
      <c r="P33"/>
      <c r="Q33"/>
      <c r="S33"/>
      <c r="T33" s="43"/>
      <c r="U33"/>
      <c r="V33"/>
      <c r="W33"/>
    </row>
    <row r="34" spans="1:23" x14ac:dyDescent="0.25">
      <c r="A34"/>
      <c r="B34" s="42"/>
      <c r="C34" s="5"/>
      <c r="D34"/>
      <c r="E34"/>
      <c r="G34"/>
      <c r="H34" s="42"/>
      <c r="I34" s="5"/>
      <c r="J34"/>
      <c r="K34"/>
      <c r="M34"/>
      <c r="N34" s="42"/>
      <c r="O34" s="5"/>
      <c r="P34"/>
      <c r="Q34"/>
      <c r="S34"/>
      <c r="T34" s="42"/>
      <c r="U34" s="5"/>
      <c r="V34"/>
      <c r="W34"/>
    </row>
    <row r="35" spans="1:23" x14ac:dyDescent="0.25">
      <c r="A35"/>
      <c r="C35" s="5"/>
      <c r="D35"/>
      <c r="E35"/>
      <c r="G35"/>
      <c r="I35" s="5"/>
      <c r="J35"/>
      <c r="K35"/>
      <c r="M35"/>
      <c r="O35" s="5"/>
      <c r="P35"/>
      <c r="Q35"/>
      <c r="S35"/>
      <c r="U35" s="5"/>
      <c r="V35"/>
      <c r="W35"/>
    </row>
    <row r="36" spans="1:23" x14ac:dyDescent="0.25">
      <c r="A36"/>
      <c r="B36"/>
      <c r="C36"/>
      <c r="D36"/>
      <c r="E36"/>
      <c r="G36"/>
      <c r="H36"/>
      <c r="I36"/>
      <c r="J36"/>
      <c r="K36"/>
      <c r="M36"/>
      <c r="N36"/>
      <c r="O36"/>
      <c r="P36"/>
      <c r="Q36"/>
      <c r="S36"/>
      <c r="T36"/>
      <c r="U36"/>
      <c r="V36"/>
      <c r="W36"/>
    </row>
    <row r="37" spans="1:23" x14ac:dyDescent="0.25">
      <c r="A37"/>
      <c r="B37" s="43"/>
      <c r="C37"/>
      <c r="D37"/>
      <c r="E37"/>
      <c r="G37"/>
      <c r="H37" s="43"/>
      <c r="I37"/>
      <c r="J37"/>
      <c r="K37"/>
      <c r="M37"/>
      <c r="N37" s="43"/>
      <c r="O37"/>
      <c r="P37"/>
      <c r="Q37"/>
      <c r="S37"/>
      <c r="T37" s="43"/>
      <c r="U37"/>
      <c r="V37"/>
      <c r="W37"/>
    </row>
    <row r="38" spans="1:23" x14ac:dyDescent="0.25">
      <c r="A38"/>
      <c r="B38" s="42"/>
      <c r="C38"/>
      <c r="D38"/>
      <c r="E38"/>
      <c r="G38"/>
      <c r="H38" s="42"/>
      <c r="I38"/>
      <c r="J38"/>
      <c r="K38"/>
      <c r="M38"/>
      <c r="N38" s="42"/>
      <c r="O38"/>
      <c r="P38"/>
      <c r="Q38"/>
      <c r="S38"/>
      <c r="T38" s="42"/>
      <c r="U38"/>
      <c r="V38"/>
      <c r="W38"/>
    </row>
    <row r="39" spans="1:23" x14ac:dyDescent="0.25">
      <c r="A39"/>
      <c r="C39"/>
      <c r="D39"/>
      <c r="E39"/>
      <c r="G39"/>
      <c r="I39"/>
      <c r="J39"/>
      <c r="K39"/>
      <c r="M39"/>
      <c r="O39"/>
      <c r="P39"/>
      <c r="Q39"/>
      <c r="S39"/>
      <c r="U39"/>
      <c r="V39"/>
      <c r="W39"/>
    </row>
    <row r="40" spans="1:23" x14ac:dyDescent="0.25">
      <c r="A40"/>
      <c r="B40"/>
      <c r="C40"/>
      <c r="D40"/>
      <c r="E40"/>
      <c r="G40"/>
      <c r="H40"/>
      <c r="I40"/>
      <c r="J40"/>
      <c r="K40"/>
      <c r="M40"/>
      <c r="N40"/>
      <c r="O40"/>
      <c r="P40"/>
      <c r="Q40"/>
      <c r="S40"/>
      <c r="T40"/>
      <c r="U40"/>
      <c r="V40"/>
      <c r="W40"/>
    </row>
    <row r="41" spans="1:23" x14ac:dyDescent="0.25">
      <c r="A41"/>
      <c r="B41" s="43"/>
      <c r="C41"/>
      <c r="D41"/>
      <c r="E41"/>
      <c r="G41"/>
      <c r="H41" s="43"/>
      <c r="I41"/>
      <c r="J41"/>
      <c r="K41"/>
      <c r="M41"/>
      <c r="N41" s="43"/>
      <c r="O41"/>
      <c r="P41"/>
      <c r="Q41"/>
      <c r="S41"/>
      <c r="T41" s="43"/>
      <c r="U41"/>
      <c r="V41"/>
      <c r="W41"/>
    </row>
    <row r="42" spans="1:23" x14ac:dyDescent="0.25">
      <c r="A42"/>
      <c r="B42" s="42"/>
      <c r="C42"/>
      <c r="D42"/>
      <c r="E42"/>
      <c r="G42"/>
      <c r="H42" s="42"/>
      <c r="I42"/>
      <c r="J42"/>
      <c r="K42"/>
      <c r="M42"/>
      <c r="N42" s="42"/>
      <c r="O42"/>
      <c r="P42"/>
      <c r="Q42"/>
      <c r="S42"/>
      <c r="T42" s="42"/>
      <c r="U42"/>
      <c r="V42"/>
      <c r="W42"/>
    </row>
    <row r="43" spans="1:23" x14ac:dyDescent="0.25">
      <c r="A43"/>
      <c r="C43"/>
      <c r="D43"/>
      <c r="E43"/>
      <c r="G43"/>
      <c r="I43"/>
      <c r="J43"/>
      <c r="K43"/>
      <c r="M43"/>
      <c r="O43"/>
      <c r="P43"/>
      <c r="Q43"/>
      <c r="S43"/>
      <c r="U43"/>
      <c r="V43"/>
      <c r="W43"/>
    </row>
    <row r="44" spans="1:23" x14ac:dyDescent="0.25">
      <c r="A44"/>
      <c r="B44"/>
      <c r="C44"/>
      <c r="D44"/>
      <c r="E44"/>
      <c r="G44"/>
      <c r="H44"/>
      <c r="I44"/>
      <c r="J44"/>
      <c r="K44"/>
      <c r="M44"/>
      <c r="N44"/>
      <c r="O44"/>
      <c r="P44"/>
      <c r="Q44"/>
      <c r="S44"/>
      <c r="T44"/>
      <c r="U44"/>
      <c r="V44"/>
      <c r="W44"/>
    </row>
    <row r="45" spans="1:23" x14ac:dyDescent="0.25">
      <c r="A45"/>
      <c r="B45" s="43"/>
      <c r="C45"/>
      <c r="D45"/>
      <c r="E45"/>
      <c r="G45"/>
      <c r="H45" s="43"/>
      <c r="I45"/>
      <c r="J45"/>
      <c r="K45"/>
      <c r="M45"/>
      <c r="N45" s="43"/>
      <c r="O45"/>
      <c r="P45"/>
      <c r="Q45"/>
      <c r="S45"/>
      <c r="T45" s="43"/>
      <c r="U45"/>
      <c r="V45"/>
      <c r="W45"/>
    </row>
    <row r="46" spans="1:23" x14ac:dyDescent="0.25">
      <c r="A46"/>
      <c r="B46" s="42"/>
      <c r="C46"/>
      <c r="D46"/>
      <c r="E46"/>
      <c r="G46"/>
      <c r="H46" s="42"/>
      <c r="I46"/>
      <c r="J46"/>
      <c r="K46"/>
      <c r="M46"/>
      <c r="N46" s="42"/>
      <c r="O46"/>
      <c r="P46"/>
      <c r="Q46"/>
      <c r="S46"/>
      <c r="T46" s="42"/>
      <c r="U46"/>
      <c r="V46"/>
      <c r="W46"/>
    </row>
    <row r="47" spans="1:23" x14ac:dyDescent="0.25">
      <c r="A47"/>
      <c r="C47"/>
      <c r="D47"/>
      <c r="E47"/>
      <c r="G47"/>
      <c r="I47"/>
      <c r="J47"/>
      <c r="K47"/>
      <c r="M47"/>
      <c r="O47"/>
      <c r="P47"/>
      <c r="Q47"/>
      <c r="S47"/>
      <c r="U47"/>
      <c r="V47"/>
      <c r="W47"/>
    </row>
    <row r="55" spans="1:12" ht="13.8" x14ac:dyDescent="0.25">
      <c r="B55" s="50" t="s">
        <v>47</v>
      </c>
      <c r="C55" s="50"/>
      <c r="D55" s="50"/>
      <c r="E55" s="50"/>
      <c r="H55" s="50" t="s">
        <v>46</v>
      </c>
      <c r="I55" s="50"/>
      <c r="J55" s="50"/>
      <c r="K55" s="50"/>
    </row>
    <row r="56" spans="1:12" ht="15.6" x14ac:dyDescent="0.25">
      <c r="A56" s="47"/>
      <c r="B56" s="47" t="s">
        <v>24</v>
      </c>
      <c r="C56" s="47" t="s">
        <v>28</v>
      </c>
      <c r="D56" s="47" t="s">
        <v>25</v>
      </c>
      <c r="E56" s="47" t="s">
        <v>29</v>
      </c>
      <c r="F56" s="47"/>
      <c r="G56" s="47"/>
      <c r="H56" s="47" t="s">
        <v>24</v>
      </c>
      <c r="I56" s="47" t="s">
        <v>28</v>
      </c>
      <c r="J56" s="47" t="s">
        <v>25</v>
      </c>
      <c r="K56" s="47" t="s">
        <v>29</v>
      </c>
      <c r="L56" s="47"/>
    </row>
    <row r="57" spans="1:12" x14ac:dyDescent="0.25">
      <c r="B57" s="1">
        <v>248.31</v>
      </c>
      <c r="C57" s="1">
        <v>224.54</v>
      </c>
      <c r="D57" s="1">
        <v>266.45</v>
      </c>
      <c r="E57" s="1">
        <v>173.86</v>
      </c>
      <c r="H57" s="1">
        <v>56372</v>
      </c>
      <c r="I57" s="1">
        <v>121252</v>
      </c>
      <c r="J57" s="1">
        <v>488662</v>
      </c>
      <c r="K57" s="1">
        <v>90123</v>
      </c>
    </row>
    <row r="58" spans="1:12" x14ac:dyDescent="0.25">
      <c r="B58" s="1">
        <v>340.27</v>
      </c>
      <c r="C58" s="1">
        <v>263.95</v>
      </c>
      <c r="D58" s="1">
        <v>235.17</v>
      </c>
      <c r="E58" s="1">
        <v>45.62</v>
      </c>
      <c r="H58" s="1">
        <v>154373</v>
      </c>
      <c r="I58" s="1">
        <v>119590</v>
      </c>
      <c r="J58" s="1">
        <v>378559</v>
      </c>
      <c r="K58" s="1">
        <v>141129</v>
      </c>
    </row>
    <row r="59" spans="1:12" x14ac:dyDescent="0.25">
      <c r="B59" s="1">
        <v>284.58999999999997</v>
      </c>
      <c r="C59" s="1">
        <v>232.67</v>
      </c>
      <c r="D59" s="1">
        <v>165.73</v>
      </c>
      <c r="E59" s="1">
        <v>97.54</v>
      </c>
      <c r="H59" s="1">
        <v>191191</v>
      </c>
      <c r="I59" s="1">
        <v>133549</v>
      </c>
      <c r="J59" s="1">
        <v>251960</v>
      </c>
      <c r="K59" s="1">
        <v>180923</v>
      </c>
    </row>
    <row r="60" spans="1:12" x14ac:dyDescent="0.25">
      <c r="B60" s="1">
        <v>319</v>
      </c>
      <c r="C60" s="1">
        <v>207.65</v>
      </c>
      <c r="D60" s="1">
        <v>242.68</v>
      </c>
      <c r="E60" s="1">
        <v>117.56</v>
      </c>
      <c r="H60" s="1">
        <v>199272</v>
      </c>
      <c r="I60" s="1">
        <v>115535</v>
      </c>
      <c r="J60" s="1">
        <v>338990</v>
      </c>
      <c r="K60" s="1">
        <v>353319</v>
      </c>
    </row>
    <row r="61" spans="1:12" x14ac:dyDescent="0.25">
      <c r="B61" s="1">
        <v>280.20999999999998</v>
      </c>
      <c r="C61" s="1">
        <v>229.54</v>
      </c>
      <c r="D61" s="1">
        <v>298.98</v>
      </c>
      <c r="E61" s="1">
        <v>172.61</v>
      </c>
      <c r="H61" s="1">
        <v>163134</v>
      </c>
      <c r="I61" s="1">
        <v>116335</v>
      </c>
      <c r="J61" s="1">
        <v>329762</v>
      </c>
      <c r="K61" s="1">
        <v>350889</v>
      </c>
    </row>
    <row r="62" spans="1:12" x14ac:dyDescent="0.25">
      <c r="B62" s="1">
        <v>249.56</v>
      </c>
      <c r="C62" s="1">
        <v>215.78</v>
      </c>
      <c r="D62" s="1">
        <v>220.16</v>
      </c>
      <c r="E62" s="1">
        <v>101.92</v>
      </c>
      <c r="H62" s="1">
        <v>170029</v>
      </c>
      <c r="I62" s="1">
        <v>119590</v>
      </c>
      <c r="J62" s="1">
        <v>250228</v>
      </c>
      <c r="K62" s="1">
        <v>84114</v>
      </c>
    </row>
    <row r="63" spans="1:12" x14ac:dyDescent="0.25">
      <c r="B63" s="1">
        <v>280.83999999999997</v>
      </c>
      <c r="C63" s="1">
        <v>306.49</v>
      </c>
      <c r="D63" s="1">
        <v>242.68</v>
      </c>
      <c r="E63" s="1">
        <v>190.13</v>
      </c>
      <c r="H63" s="1">
        <v>159792</v>
      </c>
      <c r="I63" s="1">
        <v>67449</v>
      </c>
      <c r="J63" s="1">
        <v>449831</v>
      </c>
      <c r="K63" s="1">
        <v>148112</v>
      </c>
    </row>
    <row r="64" spans="1:12" x14ac:dyDescent="0.25">
      <c r="B64" s="1">
        <v>237.05</v>
      </c>
      <c r="C64" s="1">
        <v>241.43</v>
      </c>
      <c r="D64" s="1">
        <v>155.1</v>
      </c>
      <c r="E64" s="1">
        <v>146.34</v>
      </c>
      <c r="H64" s="1">
        <v>146082</v>
      </c>
      <c r="I64" s="1">
        <v>123788</v>
      </c>
      <c r="K64" s="1">
        <v>195190</v>
      </c>
    </row>
    <row r="65" spans="2:11" x14ac:dyDescent="0.25">
      <c r="B65" s="1">
        <v>209.52</v>
      </c>
      <c r="C65" s="1">
        <v>250.81</v>
      </c>
      <c r="D65" s="1">
        <v>220.78</v>
      </c>
      <c r="E65" s="1">
        <v>183.87</v>
      </c>
      <c r="H65" s="1">
        <v>82961</v>
      </c>
      <c r="I65" s="1">
        <v>154373</v>
      </c>
      <c r="K65" s="1">
        <v>90747</v>
      </c>
    </row>
    <row r="66" spans="2:11" x14ac:dyDescent="0.25">
      <c r="B66" s="1">
        <v>256.44</v>
      </c>
      <c r="C66" s="1">
        <v>257.69</v>
      </c>
      <c r="D66" s="1">
        <v>159.47999999999999</v>
      </c>
      <c r="E66" s="1">
        <v>126.32</v>
      </c>
      <c r="H66" s="1">
        <v>126377</v>
      </c>
      <c r="I66" s="1">
        <v>123788</v>
      </c>
      <c r="K66" s="1">
        <v>206267</v>
      </c>
    </row>
    <row r="67" spans="2:11" x14ac:dyDescent="0.25">
      <c r="B67" s="1">
        <v>329.64</v>
      </c>
      <c r="C67" s="1">
        <v>231.42</v>
      </c>
      <c r="D67" s="1">
        <v>273.95999999999998</v>
      </c>
      <c r="E67" s="1">
        <v>83.78</v>
      </c>
      <c r="I67" s="1">
        <v>143090</v>
      </c>
    </row>
    <row r="68" spans="2:11" x14ac:dyDescent="0.25">
      <c r="B68" s="1">
        <v>270.20999999999998</v>
      </c>
      <c r="C68" s="1">
        <v>341.25</v>
      </c>
      <c r="D68" s="1">
        <v>203.89</v>
      </c>
      <c r="E68" s="1">
        <v>194.51</v>
      </c>
      <c r="I68" s="1">
        <v>137287</v>
      </c>
    </row>
    <row r="69" spans="2:11" x14ac:dyDescent="0.25">
      <c r="D69" s="1">
        <v>307.11</v>
      </c>
      <c r="I69" s="1">
        <v>117140</v>
      </c>
    </row>
    <row r="84" spans="1:11" x14ac:dyDescent="0.25">
      <c r="A84" s="38" t="s">
        <v>20</v>
      </c>
      <c r="B84" s="39">
        <f>AVERAGE(B57:B70)</f>
        <v>275.46999999999997</v>
      </c>
      <c r="C84" s="39">
        <f t="shared" ref="C84:E84" si="4">AVERAGE(C57:C80)</f>
        <v>250.26833333333335</v>
      </c>
      <c r="D84" s="39">
        <f t="shared" si="4"/>
        <v>230.16692307692307</v>
      </c>
      <c r="E84" s="39">
        <f t="shared" si="4"/>
        <v>136.17166666666665</v>
      </c>
      <c r="G84" s="38" t="s">
        <v>20</v>
      </c>
      <c r="H84" s="39">
        <f>AVERAGE(H57:H70)</f>
        <v>144958.29999999999</v>
      </c>
      <c r="I84" s="39">
        <f t="shared" ref="I84" si="5">AVERAGE(I57:I80)</f>
        <v>122520.46153846153</v>
      </c>
      <c r="J84" s="39">
        <f>AVERAGE(J57:J80)</f>
        <v>355427.42857142858</v>
      </c>
      <c r="K84" s="39">
        <f t="shared" ref="K84" si="6">AVERAGE(K57:K80)</f>
        <v>184081.3</v>
      </c>
    </row>
    <row r="85" spans="1:11" x14ac:dyDescent="0.25">
      <c r="A85" s="38" t="s">
        <v>21</v>
      </c>
      <c r="B85" s="40">
        <f>STDEVP(B57:B78)/SQRT(COUNT(B57:B78))</f>
        <v>10.797077086467024</v>
      </c>
      <c r="C85" s="40">
        <f>STDEVP(C57:C78)/SQRT(COUNT(C57:C78))</f>
        <v>10.711350925882615</v>
      </c>
      <c r="D85" s="40">
        <f t="shared" ref="D85" si="7">STDEVP(D57:D78)/SQRT(COUNT(D57:D78))</f>
        <v>13.299127407626374</v>
      </c>
      <c r="E85" s="40">
        <f>STDEVP(E57:E80)/SQRT(COUNT(E57:E80))</f>
        <v>13.305980893804737</v>
      </c>
      <c r="G85" s="38" t="s">
        <v>21</v>
      </c>
      <c r="H85" s="40">
        <f>STDEVP(H57:H78)/SQRT(COUNT(H57:H78))</f>
        <v>13561.982533575245</v>
      </c>
      <c r="I85" s="40">
        <f>STDEVP(I57:I78)/SQRT(COUNT(I57:I78))</f>
        <v>5411.0553057675879</v>
      </c>
      <c r="J85" s="40">
        <f t="shared" ref="J85" si="8">STDEVP(J57:J78)/SQRT(COUNT(J57:J78))</f>
        <v>31911.832220473309</v>
      </c>
      <c r="K85" s="40">
        <f>STDEVP(K57:K80)/SQRT(COUNT(K57:K80))</f>
        <v>29624.887615331132</v>
      </c>
    </row>
    <row r="86" spans="1:11" x14ac:dyDescent="0.25">
      <c r="A86"/>
      <c r="B86" s="5"/>
      <c r="C86" s="5"/>
      <c r="D86"/>
      <c r="E86"/>
      <c r="G86"/>
      <c r="H86" s="5"/>
      <c r="I86" s="5"/>
      <c r="J86"/>
      <c r="K86"/>
    </row>
    <row r="87" spans="1:11" x14ac:dyDescent="0.25">
      <c r="A87"/>
      <c r="B87" s="43"/>
      <c r="C87"/>
      <c r="D87"/>
      <c r="E87"/>
      <c r="G87"/>
      <c r="H87" s="43"/>
      <c r="I87"/>
      <c r="J87"/>
      <c r="K87"/>
    </row>
    <row r="88" spans="1:11" x14ac:dyDescent="0.25">
      <c r="A88"/>
      <c r="B88" s="42"/>
      <c r="C88" s="5"/>
      <c r="D88"/>
      <c r="E88"/>
      <c r="G88"/>
      <c r="H88" s="42"/>
      <c r="I88" s="5"/>
      <c r="J88"/>
      <c r="K88"/>
    </row>
    <row r="89" spans="1:11" x14ac:dyDescent="0.25">
      <c r="A89"/>
      <c r="C89" s="5"/>
      <c r="D89"/>
      <c r="E89"/>
      <c r="G89"/>
      <c r="I89" s="5"/>
      <c r="J89"/>
      <c r="K89"/>
    </row>
    <row r="90" spans="1:11" x14ac:dyDescent="0.25">
      <c r="A90"/>
      <c r="B90"/>
      <c r="C90"/>
      <c r="D90"/>
      <c r="E90"/>
      <c r="G90"/>
      <c r="H90"/>
      <c r="I90"/>
      <c r="J90"/>
      <c r="K90"/>
    </row>
    <row r="91" spans="1:11" x14ac:dyDescent="0.25">
      <c r="A91"/>
      <c r="B91" s="43"/>
      <c r="C91"/>
      <c r="D91"/>
      <c r="E91"/>
      <c r="G91"/>
      <c r="H91" s="43"/>
      <c r="I91"/>
      <c r="J91"/>
      <c r="K91"/>
    </row>
    <row r="92" spans="1:11" x14ac:dyDescent="0.25">
      <c r="A92"/>
      <c r="B92" s="42"/>
      <c r="C92"/>
      <c r="D92"/>
      <c r="E92"/>
      <c r="G92"/>
      <c r="H92" s="42"/>
      <c r="I92"/>
      <c r="J92"/>
      <c r="K92"/>
    </row>
    <row r="93" spans="1:11" x14ac:dyDescent="0.25">
      <c r="A93"/>
      <c r="C93"/>
      <c r="D93"/>
      <c r="E93"/>
      <c r="G93"/>
      <c r="I93"/>
      <c r="J93"/>
      <c r="K93"/>
    </row>
    <row r="94" spans="1:11" x14ac:dyDescent="0.25">
      <c r="A94"/>
      <c r="B94"/>
      <c r="C94"/>
      <c r="D94"/>
      <c r="E94"/>
      <c r="G94"/>
      <c r="H94"/>
      <c r="I94"/>
      <c r="J94"/>
      <c r="K94"/>
    </row>
    <row r="95" spans="1:11" x14ac:dyDescent="0.25">
      <c r="A95"/>
      <c r="B95" s="43"/>
      <c r="C95"/>
      <c r="D95"/>
      <c r="E95"/>
      <c r="G95"/>
      <c r="H95" s="43"/>
      <c r="I95"/>
      <c r="J95"/>
      <c r="K95"/>
    </row>
    <row r="96" spans="1:11" x14ac:dyDescent="0.25">
      <c r="A96"/>
      <c r="B96" s="42"/>
      <c r="C96"/>
      <c r="D96"/>
      <c r="E96"/>
      <c r="G96"/>
      <c r="H96" s="42"/>
      <c r="I96"/>
      <c r="J96"/>
      <c r="K96"/>
    </row>
    <row r="97" spans="1:11" x14ac:dyDescent="0.25">
      <c r="A97"/>
      <c r="C97"/>
      <c r="D97"/>
      <c r="E97"/>
      <c r="G97"/>
      <c r="I97"/>
      <c r="J97"/>
      <c r="K97"/>
    </row>
    <row r="98" spans="1:11" x14ac:dyDescent="0.25">
      <c r="A98"/>
      <c r="B98"/>
      <c r="C98"/>
      <c r="D98"/>
      <c r="E98"/>
      <c r="G98"/>
      <c r="H98"/>
      <c r="I98"/>
      <c r="J98"/>
      <c r="K98"/>
    </row>
    <row r="99" spans="1:11" x14ac:dyDescent="0.25">
      <c r="A99"/>
      <c r="B99" s="43"/>
      <c r="C99"/>
      <c r="D99"/>
      <c r="E99"/>
      <c r="G99"/>
      <c r="H99" s="43"/>
      <c r="I99"/>
      <c r="J99"/>
      <c r="K99"/>
    </row>
    <row r="100" spans="1:11" x14ac:dyDescent="0.25">
      <c r="A100"/>
      <c r="B100" s="42"/>
      <c r="C100"/>
      <c r="D100"/>
      <c r="E100"/>
      <c r="G100"/>
      <c r="H100" s="42"/>
      <c r="I100"/>
      <c r="J100"/>
      <c r="K100"/>
    </row>
    <row r="101" spans="1:11" x14ac:dyDescent="0.25">
      <c r="A101"/>
      <c r="C101"/>
      <c r="D101"/>
      <c r="E101"/>
      <c r="G101"/>
      <c r="I101"/>
      <c r="J101"/>
      <c r="K101"/>
    </row>
  </sheetData>
  <mergeCells count="6">
    <mergeCell ref="N1:Q1"/>
    <mergeCell ref="H1:K1"/>
    <mergeCell ref="B1:E1"/>
    <mergeCell ref="T1:W1"/>
    <mergeCell ref="B55:E55"/>
    <mergeCell ref="H55:K55"/>
  </mergeCells>
  <phoneticPr fontId="3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85968-81BC-4693-9F62-CF13B053E89E}">
  <dimension ref="A1:L56"/>
  <sheetViews>
    <sheetView topLeftCell="A4" workbookViewId="0">
      <selection activeCell="A42" sqref="A42:G57"/>
    </sheetView>
  </sheetViews>
  <sheetFormatPr defaultRowHeight="13.2" x14ac:dyDescent="0.25"/>
  <cols>
    <col min="1" max="12" width="16.44140625" customWidth="1"/>
  </cols>
  <sheetData>
    <row r="1" spans="1:12" x14ac:dyDescent="0.25">
      <c r="A1" s="51" t="s">
        <v>43</v>
      </c>
      <c r="B1" s="51"/>
      <c r="C1" s="51"/>
      <c r="D1" s="51"/>
    </row>
    <row r="2" spans="1:12" ht="29.4" thickBot="1" x14ac:dyDescent="0.3">
      <c r="A2" s="46" t="s">
        <v>30</v>
      </c>
      <c r="B2" s="46" t="s">
        <v>31</v>
      </c>
      <c r="C2" s="46" t="s">
        <v>32</v>
      </c>
      <c r="D2" s="46" t="s">
        <v>36</v>
      </c>
      <c r="E2" s="46" t="s">
        <v>37</v>
      </c>
      <c r="F2" s="46" t="s">
        <v>38</v>
      </c>
      <c r="G2" s="46" t="s">
        <v>33</v>
      </c>
      <c r="H2" s="46" t="s">
        <v>34</v>
      </c>
      <c r="I2" s="46" t="s">
        <v>35</v>
      </c>
      <c r="J2" s="46" t="s">
        <v>39</v>
      </c>
      <c r="K2" s="46" t="s">
        <v>40</v>
      </c>
      <c r="L2" s="46" t="s">
        <v>41</v>
      </c>
    </row>
    <row r="4" spans="1:12" x14ac:dyDescent="0.25">
      <c r="A4" s="45">
        <f>3/18</f>
        <v>0.16666666666666666</v>
      </c>
      <c r="B4" s="45">
        <f>4/22</f>
        <v>0.18181818181818182</v>
      </c>
      <c r="C4" s="45">
        <f>5/20</f>
        <v>0.25</v>
      </c>
      <c r="D4" s="45">
        <f>9/20</f>
        <v>0.45</v>
      </c>
      <c r="E4" s="45">
        <f>8/18</f>
        <v>0.44444444444444442</v>
      </c>
      <c r="F4" s="45">
        <f>10/18</f>
        <v>0.55555555555555558</v>
      </c>
      <c r="G4" s="45">
        <f>5/19</f>
        <v>0.26315789473684209</v>
      </c>
      <c r="H4" s="45">
        <f>5/22</f>
        <v>0.22727272727272727</v>
      </c>
      <c r="I4" s="45">
        <f>5/20</f>
        <v>0.25</v>
      </c>
      <c r="J4" s="45">
        <f>15/20</f>
        <v>0.75</v>
      </c>
      <c r="K4" s="45">
        <f>16/20</f>
        <v>0.8</v>
      </c>
      <c r="L4" s="45">
        <f>15/21</f>
        <v>0.7142857142857143</v>
      </c>
    </row>
    <row r="6" spans="1:12" x14ac:dyDescent="0.25">
      <c r="A6">
        <v>1</v>
      </c>
      <c r="B6">
        <v>1</v>
      </c>
      <c r="C6">
        <v>1</v>
      </c>
      <c r="D6">
        <v>1</v>
      </c>
      <c r="E6">
        <v>1</v>
      </c>
      <c r="F6">
        <v>1</v>
      </c>
      <c r="G6">
        <v>1</v>
      </c>
      <c r="H6">
        <v>1</v>
      </c>
      <c r="I6">
        <v>1</v>
      </c>
      <c r="J6">
        <v>1</v>
      </c>
      <c r="K6">
        <v>0</v>
      </c>
      <c r="L6">
        <v>1</v>
      </c>
    </row>
    <row r="7" spans="1:12" x14ac:dyDescent="0.25">
      <c r="A7">
        <v>1</v>
      </c>
      <c r="B7">
        <v>1</v>
      </c>
      <c r="C7">
        <v>1</v>
      </c>
      <c r="D7">
        <v>0</v>
      </c>
      <c r="E7">
        <v>0</v>
      </c>
      <c r="F7">
        <v>0</v>
      </c>
      <c r="G7">
        <v>1</v>
      </c>
      <c r="H7">
        <v>1</v>
      </c>
      <c r="I7">
        <v>0</v>
      </c>
      <c r="J7">
        <v>0</v>
      </c>
      <c r="K7">
        <v>0</v>
      </c>
      <c r="L7">
        <v>0</v>
      </c>
    </row>
    <row r="8" spans="1:12" x14ac:dyDescent="0.25">
      <c r="A8">
        <v>1</v>
      </c>
      <c r="B8">
        <v>1</v>
      </c>
      <c r="C8">
        <v>0</v>
      </c>
      <c r="D8">
        <v>1</v>
      </c>
      <c r="E8">
        <v>1</v>
      </c>
      <c r="F8">
        <v>0</v>
      </c>
      <c r="G8">
        <v>1</v>
      </c>
      <c r="H8">
        <v>0</v>
      </c>
      <c r="I8">
        <v>1</v>
      </c>
      <c r="J8">
        <v>1</v>
      </c>
      <c r="K8">
        <v>0</v>
      </c>
      <c r="L8">
        <v>0</v>
      </c>
    </row>
    <row r="9" spans="1:12" x14ac:dyDescent="0.25">
      <c r="A9">
        <v>1</v>
      </c>
      <c r="B9">
        <v>1</v>
      </c>
      <c r="C9">
        <v>1</v>
      </c>
      <c r="D9">
        <v>0</v>
      </c>
      <c r="E9">
        <v>0</v>
      </c>
      <c r="F9">
        <v>0</v>
      </c>
      <c r="G9">
        <v>0</v>
      </c>
      <c r="H9">
        <v>1</v>
      </c>
      <c r="I9">
        <v>1</v>
      </c>
      <c r="J9">
        <v>0</v>
      </c>
      <c r="K9">
        <v>0</v>
      </c>
      <c r="L9">
        <v>0</v>
      </c>
    </row>
    <row r="10" spans="1:12" x14ac:dyDescent="0.25">
      <c r="A10">
        <v>1</v>
      </c>
      <c r="B10">
        <v>1</v>
      </c>
      <c r="C10">
        <v>0</v>
      </c>
      <c r="D10">
        <v>1</v>
      </c>
      <c r="E10">
        <v>1</v>
      </c>
      <c r="F10">
        <v>1</v>
      </c>
      <c r="G10">
        <v>1</v>
      </c>
      <c r="H10">
        <v>1</v>
      </c>
      <c r="I10">
        <v>0</v>
      </c>
      <c r="J10">
        <v>0</v>
      </c>
      <c r="K10">
        <v>0</v>
      </c>
      <c r="L10">
        <v>1</v>
      </c>
    </row>
    <row r="11" spans="1:12" x14ac:dyDescent="0.25">
      <c r="A11">
        <v>1</v>
      </c>
      <c r="B11">
        <v>0</v>
      </c>
      <c r="C11">
        <v>1</v>
      </c>
      <c r="D11">
        <v>0</v>
      </c>
      <c r="E11">
        <v>0</v>
      </c>
      <c r="F11">
        <v>0</v>
      </c>
      <c r="G11">
        <v>1</v>
      </c>
      <c r="H11">
        <v>1</v>
      </c>
      <c r="I11">
        <v>1</v>
      </c>
      <c r="J11">
        <v>0</v>
      </c>
      <c r="K11">
        <v>0</v>
      </c>
      <c r="L11">
        <v>0</v>
      </c>
    </row>
    <row r="12" spans="1:12" x14ac:dyDescent="0.25">
      <c r="A12">
        <v>1</v>
      </c>
      <c r="B12">
        <v>1</v>
      </c>
      <c r="C12">
        <v>1</v>
      </c>
      <c r="D12">
        <v>1</v>
      </c>
      <c r="E12">
        <v>0</v>
      </c>
      <c r="F12">
        <v>0</v>
      </c>
      <c r="G12">
        <v>1</v>
      </c>
      <c r="H12">
        <v>1</v>
      </c>
      <c r="I12">
        <v>1</v>
      </c>
      <c r="J12">
        <v>0</v>
      </c>
      <c r="K12">
        <v>0</v>
      </c>
      <c r="L12">
        <v>0</v>
      </c>
    </row>
    <row r="13" spans="1:12" x14ac:dyDescent="0.25">
      <c r="A13">
        <v>0</v>
      </c>
      <c r="B13">
        <v>1</v>
      </c>
      <c r="C13">
        <v>1</v>
      </c>
      <c r="D13">
        <v>0</v>
      </c>
      <c r="E13">
        <v>1</v>
      </c>
      <c r="F13">
        <v>0</v>
      </c>
      <c r="G13">
        <v>1</v>
      </c>
      <c r="H13">
        <v>0</v>
      </c>
      <c r="I13">
        <v>0</v>
      </c>
      <c r="J13">
        <v>0</v>
      </c>
      <c r="K13">
        <v>0</v>
      </c>
      <c r="L13">
        <v>0</v>
      </c>
    </row>
    <row r="14" spans="1:12" x14ac:dyDescent="0.25">
      <c r="A14">
        <v>1</v>
      </c>
      <c r="B14">
        <v>1</v>
      </c>
      <c r="C14">
        <v>1</v>
      </c>
      <c r="D14">
        <v>1</v>
      </c>
      <c r="E14">
        <v>0</v>
      </c>
      <c r="F14">
        <v>1</v>
      </c>
      <c r="G14">
        <v>0</v>
      </c>
      <c r="H14">
        <v>1</v>
      </c>
      <c r="I14">
        <v>1</v>
      </c>
      <c r="J14">
        <v>1</v>
      </c>
      <c r="K14">
        <v>0</v>
      </c>
      <c r="L14">
        <v>1</v>
      </c>
    </row>
    <row r="15" spans="1:12" x14ac:dyDescent="0.25">
      <c r="A15">
        <v>1</v>
      </c>
      <c r="B15">
        <v>0</v>
      </c>
      <c r="C15">
        <v>0</v>
      </c>
      <c r="D15">
        <v>0</v>
      </c>
      <c r="E15">
        <v>1</v>
      </c>
      <c r="F15">
        <v>0</v>
      </c>
      <c r="G15">
        <v>1</v>
      </c>
      <c r="H15">
        <v>0</v>
      </c>
      <c r="I15">
        <v>1</v>
      </c>
      <c r="J15">
        <v>0</v>
      </c>
      <c r="K15">
        <v>1</v>
      </c>
      <c r="L15">
        <v>0</v>
      </c>
    </row>
    <row r="16" spans="1:12" x14ac:dyDescent="0.25">
      <c r="A16">
        <v>1</v>
      </c>
      <c r="B16">
        <v>1</v>
      </c>
      <c r="C16">
        <v>1</v>
      </c>
      <c r="D16">
        <v>1</v>
      </c>
      <c r="E16">
        <v>1</v>
      </c>
      <c r="F16">
        <v>1</v>
      </c>
      <c r="G16">
        <v>1</v>
      </c>
      <c r="H16">
        <v>1</v>
      </c>
      <c r="I16">
        <v>1</v>
      </c>
      <c r="J16">
        <v>0</v>
      </c>
      <c r="K16">
        <v>0</v>
      </c>
      <c r="L16">
        <v>0</v>
      </c>
    </row>
    <row r="17" spans="1:12" x14ac:dyDescent="0.25">
      <c r="A17">
        <v>1</v>
      </c>
      <c r="B17">
        <v>1</v>
      </c>
      <c r="C17">
        <v>1</v>
      </c>
      <c r="D17">
        <v>0</v>
      </c>
      <c r="E17">
        <v>0</v>
      </c>
      <c r="F17">
        <v>1</v>
      </c>
      <c r="G17">
        <v>0</v>
      </c>
      <c r="H17">
        <v>1</v>
      </c>
      <c r="I17">
        <v>1</v>
      </c>
      <c r="J17">
        <v>0</v>
      </c>
      <c r="K17">
        <v>0</v>
      </c>
      <c r="L17">
        <v>1</v>
      </c>
    </row>
    <row r="18" spans="1:12" x14ac:dyDescent="0.25">
      <c r="A18">
        <v>0</v>
      </c>
      <c r="B18">
        <v>1</v>
      </c>
      <c r="C18">
        <v>0</v>
      </c>
      <c r="D18">
        <v>1</v>
      </c>
      <c r="E18">
        <v>1</v>
      </c>
      <c r="F18">
        <v>0</v>
      </c>
      <c r="G18">
        <v>1</v>
      </c>
      <c r="H18">
        <v>1</v>
      </c>
      <c r="I18">
        <v>0</v>
      </c>
      <c r="J18">
        <v>1</v>
      </c>
      <c r="K18">
        <v>1</v>
      </c>
      <c r="L18">
        <v>0</v>
      </c>
    </row>
    <row r="19" spans="1:12" x14ac:dyDescent="0.25">
      <c r="A19">
        <v>1</v>
      </c>
      <c r="B19">
        <v>1</v>
      </c>
      <c r="C19">
        <v>1</v>
      </c>
      <c r="D19">
        <v>0</v>
      </c>
      <c r="E19">
        <v>0</v>
      </c>
      <c r="F19">
        <v>1</v>
      </c>
      <c r="G19">
        <v>1</v>
      </c>
      <c r="H19">
        <v>1</v>
      </c>
      <c r="I19">
        <v>1</v>
      </c>
      <c r="J19">
        <v>0</v>
      </c>
      <c r="K19">
        <v>0</v>
      </c>
      <c r="L19">
        <v>0</v>
      </c>
    </row>
    <row r="20" spans="1:12" x14ac:dyDescent="0.25">
      <c r="A20">
        <v>1</v>
      </c>
      <c r="B20">
        <v>0</v>
      </c>
      <c r="C20">
        <v>0</v>
      </c>
      <c r="D20">
        <v>1</v>
      </c>
      <c r="E20">
        <v>1</v>
      </c>
      <c r="F20">
        <v>1</v>
      </c>
      <c r="G20">
        <v>0</v>
      </c>
      <c r="H20">
        <v>0</v>
      </c>
      <c r="I20">
        <v>1</v>
      </c>
      <c r="J20">
        <v>0</v>
      </c>
      <c r="K20">
        <v>1</v>
      </c>
      <c r="L20">
        <v>1</v>
      </c>
    </row>
    <row r="21" spans="1:12" x14ac:dyDescent="0.25">
      <c r="A21">
        <v>1</v>
      </c>
      <c r="B21">
        <v>1</v>
      </c>
      <c r="C21">
        <v>1</v>
      </c>
      <c r="D21">
        <v>0</v>
      </c>
      <c r="E21">
        <v>0</v>
      </c>
      <c r="F21">
        <v>0</v>
      </c>
      <c r="G21">
        <v>1</v>
      </c>
      <c r="H21">
        <v>1</v>
      </c>
      <c r="I21">
        <v>0</v>
      </c>
      <c r="J21">
        <v>0</v>
      </c>
      <c r="K21">
        <v>0</v>
      </c>
      <c r="L21">
        <v>0</v>
      </c>
    </row>
    <row r="22" spans="1:12" x14ac:dyDescent="0.25">
      <c r="A22">
        <v>1</v>
      </c>
      <c r="B22">
        <v>1</v>
      </c>
      <c r="C22">
        <v>1</v>
      </c>
      <c r="D22">
        <v>1</v>
      </c>
      <c r="E22">
        <v>1</v>
      </c>
      <c r="F22">
        <v>1</v>
      </c>
      <c r="G22">
        <v>0</v>
      </c>
      <c r="H22">
        <v>1</v>
      </c>
      <c r="I22">
        <v>1</v>
      </c>
      <c r="J22">
        <v>1</v>
      </c>
      <c r="K22">
        <v>0</v>
      </c>
      <c r="L22">
        <v>0</v>
      </c>
    </row>
    <row r="23" spans="1:12" x14ac:dyDescent="0.25">
      <c r="A23">
        <v>0</v>
      </c>
      <c r="B23">
        <v>0</v>
      </c>
      <c r="C23">
        <v>1</v>
      </c>
      <c r="D23">
        <v>0</v>
      </c>
      <c r="E23">
        <v>1</v>
      </c>
      <c r="F23">
        <v>0</v>
      </c>
      <c r="G23">
        <v>1</v>
      </c>
      <c r="H23">
        <v>0</v>
      </c>
      <c r="I23">
        <v>1</v>
      </c>
      <c r="J23">
        <v>0</v>
      </c>
      <c r="K23">
        <v>0</v>
      </c>
      <c r="L23">
        <v>0</v>
      </c>
    </row>
    <row r="24" spans="1:12" x14ac:dyDescent="0.25">
      <c r="B24">
        <v>1</v>
      </c>
      <c r="C24">
        <v>1</v>
      </c>
      <c r="D24">
        <v>1</v>
      </c>
      <c r="G24">
        <v>1</v>
      </c>
      <c r="H24">
        <v>1</v>
      </c>
      <c r="I24">
        <v>1</v>
      </c>
      <c r="J24">
        <v>0</v>
      </c>
      <c r="K24">
        <v>0</v>
      </c>
      <c r="L24">
        <v>0</v>
      </c>
    </row>
    <row r="25" spans="1:12" x14ac:dyDescent="0.25">
      <c r="B25">
        <v>1</v>
      </c>
      <c r="C25">
        <v>1</v>
      </c>
      <c r="D25">
        <v>1</v>
      </c>
      <c r="H25">
        <v>1</v>
      </c>
      <c r="I25">
        <v>1</v>
      </c>
      <c r="J25">
        <v>0</v>
      </c>
      <c r="K25">
        <v>1</v>
      </c>
      <c r="L25">
        <v>1</v>
      </c>
    </row>
    <row r="26" spans="1:12" x14ac:dyDescent="0.25">
      <c r="B26">
        <v>1</v>
      </c>
      <c r="H26">
        <v>1</v>
      </c>
      <c r="J26">
        <v>1</v>
      </c>
      <c r="L26">
        <v>0</v>
      </c>
    </row>
    <row r="27" spans="1:12" x14ac:dyDescent="0.25">
      <c r="B27">
        <v>1</v>
      </c>
      <c r="H27">
        <v>1</v>
      </c>
      <c r="J27">
        <v>1</v>
      </c>
    </row>
    <row r="30" spans="1:12" x14ac:dyDescent="0.25">
      <c r="C30" s="51" t="s">
        <v>43</v>
      </c>
      <c r="D30" s="51"/>
      <c r="E30" s="51"/>
      <c r="F30" s="51"/>
    </row>
    <row r="31" spans="1:12" ht="13.8" x14ac:dyDescent="0.25">
      <c r="C31" s="52" t="s">
        <v>22</v>
      </c>
      <c r="D31" s="52"/>
      <c r="E31" s="52" t="s">
        <v>23</v>
      </c>
      <c r="F31" s="52"/>
    </row>
    <row r="32" spans="1:12" ht="15.6" x14ac:dyDescent="0.25">
      <c r="C32" s="41" t="s">
        <v>26</v>
      </c>
      <c r="D32" s="41" t="s">
        <v>27</v>
      </c>
      <c r="E32" s="41" t="s">
        <v>24</v>
      </c>
      <c r="F32" s="41" t="s">
        <v>25</v>
      </c>
    </row>
    <row r="33" spans="2:6" x14ac:dyDescent="0.25">
      <c r="C33" s="45">
        <v>0.16666666666666666</v>
      </c>
      <c r="D33">
        <v>0.45</v>
      </c>
      <c r="E33">
        <v>0.26315789473684209</v>
      </c>
      <c r="F33">
        <v>0.75</v>
      </c>
    </row>
    <row r="34" spans="2:6" x14ac:dyDescent="0.25">
      <c r="C34">
        <v>0.18181818181818182</v>
      </c>
      <c r="D34">
        <v>0.44444444444444398</v>
      </c>
      <c r="E34">
        <v>0.22727272727272727</v>
      </c>
      <c r="F34">
        <v>0.8</v>
      </c>
    </row>
    <row r="35" spans="2:6" x14ac:dyDescent="0.25">
      <c r="C35">
        <v>0.25</v>
      </c>
      <c r="D35">
        <v>0.55555555555555558</v>
      </c>
      <c r="E35">
        <v>0.25</v>
      </c>
      <c r="F35">
        <v>0.7142857142857143</v>
      </c>
    </row>
    <row r="39" spans="2:6" x14ac:dyDescent="0.25">
      <c r="B39" s="38" t="s">
        <v>20</v>
      </c>
      <c r="C39" s="39">
        <f>AVERAGE(C33:C35)</f>
        <v>0.1994949494949495</v>
      </c>
      <c r="D39" s="39">
        <f>AVERAGE(D33:D35)</f>
        <v>0.48333333333333317</v>
      </c>
      <c r="E39" s="39">
        <f>AVERAGE(E33:E35)</f>
        <v>0.24681020733652312</v>
      </c>
      <c r="F39" s="39">
        <f t="shared" ref="F39" si="0">AVERAGE(F33:F35)</f>
        <v>0.75476190476190474</v>
      </c>
    </row>
    <row r="40" spans="2:6" x14ac:dyDescent="0.25">
      <c r="B40" s="38" t="s">
        <v>21</v>
      </c>
      <c r="C40" s="40">
        <f>STDEVP(C33:C35)/SQRT(COUNT(C33:C35))</f>
        <v>2.092559409874753E-2</v>
      </c>
      <c r="D40" s="40">
        <f>STDEVP(D33:D35)/SQRT(COUNT(D33:D35))</f>
        <v>2.9513661945387445E-2</v>
      </c>
      <c r="E40" s="40">
        <f>STDEVP(E33:E35)/SQRT(COUNT(E33:E35))</f>
        <v>8.5578734885726985E-3</v>
      </c>
      <c r="F40" s="40">
        <f t="shared" ref="F40" si="1">STDEVP(F33:F35)/SQRT(COUNT(F33:F35))</f>
        <v>2.029636801991179E-2</v>
      </c>
    </row>
    <row r="41" spans="2:6" x14ac:dyDescent="0.25">
      <c r="C41" s="5"/>
      <c r="D41" s="5"/>
    </row>
    <row r="42" spans="2:6" x14ac:dyDescent="0.25">
      <c r="C42" s="43"/>
    </row>
    <row r="43" spans="2:6" x14ac:dyDescent="0.25">
      <c r="C43" s="42"/>
      <c r="D43" s="5"/>
    </row>
    <row r="44" spans="2:6" x14ac:dyDescent="0.25">
      <c r="C44" s="1"/>
      <c r="D44" s="5"/>
    </row>
    <row r="46" spans="2:6" x14ac:dyDescent="0.25">
      <c r="C46" s="43"/>
    </row>
    <row r="47" spans="2:6" x14ac:dyDescent="0.25">
      <c r="C47" s="42"/>
    </row>
    <row r="48" spans="2:6" x14ac:dyDescent="0.25">
      <c r="C48" s="1"/>
    </row>
    <row r="50" spans="3:3" x14ac:dyDescent="0.25">
      <c r="C50" s="43"/>
    </row>
    <row r="51" spans="3:3" x14ac:dyDescent="0.25">
      <c r="C51" s="42"/>
    </row>
    <row r="52" spans="3:3" x14ac:dyDescent="0.25">
      <c r="C52" s="1"/>
    </row>
    <row r="54" spans="3:3" x14ac:dyDescent="0.25">
      <c r="C54" s="43"/>
    </row>
    <row r="55" spans="3:3" x14ac:dyDescent="0.25">
      <c r="C55" s="42"/>
    </row>
    <row r="56" spans="3:3" x14ac:dyDescent="0.25">
      <c r="C56" s="1"/>
    </row>
  </sheetData>
  <mergeCells count="4">
    <mergeCell ref="C30:F30"/>
    <mergeCell ref="C31:D31"/>
    <mergeCell ref="E31:F31"/>
    <mergeCell ref="A1:D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1450A-33AC-4C70-AF4C-0C02CE9041BA}">
  <dimension ref="A1:L51"/>
  <sheetViews>
    <sheetView workbookViewId="0">
      <selection activeCell="A37" sqref="A37:F59"/>
    </sheetView>
  </sheetViews>
  <sheetFormatPr defaultRowHeight="13.2" x14ac:dyDescent="0.25"/>
  <cols>
    <col min="1" max="12" width="15.77734375" customWidth="1"/>
  </cols>
  <sheetData>
    <row r="1" spans="1:12" x14ac:dyDescent="0.25">
      <c r="A1" s="51" t="s">
        <v>42</v>
      </c>
      <c r="B1" s="51"/>
      <c r="C1" s="51"/>
      <c r="D1" s="51"/>
    </row>
    <row r="2" spans="1:12" ht="29.4" thickBot="1" x14ac:dyDescent="0.3">
      <c r="A2" s="46" t="s">
        <v>30</v>
      </c>
      <c r="B2" s="46" t="s">
        <v>31</v>
      </c>
      <c r="C2" s="46" t="s">
        <v>32</v>
      </c>
      <c r="D2" s="46" t="s">
        <v>36</v>
      </c>
      <c r="E2" s="46" t="s">
        <v>37</v>
      </c>
      <c r="F2" s="46" t="s">
        <v>38</v>
      </c>
      <c r="G2" s="46" t="s">
        <v>33</v>
      </c>
      <c r="H2" s="46" t="s">
        <v>34</v>
      </c>
      <c r="I2" s="46" t="s">
        <v>35</v>
      </c>
      <c r="J2" s="46" t="s">
        <v>39</v>
      </c>
      <c r="K2" s="46" t="s">
        <v>40</v>
      </c>
      <c r="L2" s="46" t="s">
        <v>41</v>
      </c>
    </row>
    <row r="4" spans="1:12" x14ac:dyDescent="0.25">
      <c r="A4">
        <v>0.3125</v>
      </c>
      <c r="B4">
        <v>0.33333333333333331</v>
      </c>
      <c r="C4">
        <v>0.29411764705882354</v>
      </c>
      <c r="D4">
        <v>0.55555555555555558</v>
      </c>
      <c r="E4">
        <v>0.58333333333333337</v>
      </c>
      <c r="F4">
        <v>0.625</v>
      </c>
      <c r="G4">
        <v>0.5</v>
      </c>
      <c r="H4">
        <v>0.36363636363636365</v>
      </c>
      <c r="I4">
        <v>0.42857142857142855</v>
      </c>
      <c r="J4">
        <v>1</v>
      </c>
      <c r="K4">
        <v>0.8125</v>
      </c>
      <c r="L4">
        <v>0.875</v>
      </c>
    </row>
    <row r="6" spans="1:12" x14ac:dyDescent="0.25">
      <c r="A6">
        <v>18</v>
      </c>
      <c r="B6">
        <v>19</v>
      </c>
      <c r="C6">
        <v>18</v>
      </c>
      <c r="D6">
        <v>20</v>
      </c>
      <c r="E6">
        <v>17</v>
      </c>
      <c r="F6">
        <v>19</v>
      </c>
      <c r="G6">
        <v>15</v>
      </c>
      <c r="H6">
        <v>20</v>
      </c>
      <c r="I6">
        <v>20</v>
      </c>
      <c r="J6">
        <v>18</v>
      </c>
      <c r="K6">
        <v>20</v>
      </c>
      <c r="L6">
        <v>17</v>
      </c>
    </row>
    <row r="7" spans="1:12" x14ac:dyDescent="0.25">
      <c r="A7">
        <v>20</v>
      </c>
      <c r="B7">
        <v>18</v>
      </c>
      <c r="C7">
        <v>20</v>
      </c>
      <c r="D7">
        <v>14</v>
      </c>
      <c r="E7">
        <v>15</v>
      </c>
      <c r="F7">
        <v>14</v>
      </c>
      <c r="G7">
        <v>20</v>
      </c>
      <c r="H7">
        <v>20</v>
      </c>
      <c r="I7">
        <v>19</v>
      </c>
      <c r="J7">
        <v>15</v>
      </c>
      <c r="K7">
        <v>18</v>
      </c>
      <c r="L7">
        <v>18</v>
      </c>
    </row>
    <row r="8" spans="1:12" x14ac:dyDescent="0.25">
      <c r="A8">
        <v>20</v>
      </c>
      <c r="B8">
        <v>20</v>
      </c>
      <c r="C8">
        <v>20</v>
      </c>
      <c r="D8">
        <v>17</v>
      </c>
      <c r="E8">
        <v>19</v>
      </c>
      <c r="F8">
        <v>17</v>
      </c>
      <c r="G8">
        <v>19</v>
      </c>
      <c r="H8">
        <v>20</v>
      </c>
      <c r="I8">
        <v>20</v>
      </c>
      <c r="J8">
        <v>13</v>
      </c>
      <c r="K8">
        <v>15</v>
      </c>
      <c r="L8">
        <v>20</v>
      </c>
    </row>
    <row r="9" spans="1:12" x14ac:dyDescent="0.25">
      <c r="A9">
        <v>19</v>
      </c>
      <c r="B9">
        <v>20</v>
      </c>
      <c r="C9">
        <v>20</v>
      </c>
      <c r="D9">
        <v>19</v>
      </c>
      <c r="E9">
        <v>17</v>
      </c>
      <c r="F9">
        <v>20</v>
      </c>
      <c r="G9">
        <v>18</v>
      </c>
      <c r="H9">
        <v>19</v>
      </c>
      <c r="I9">
        <v>18</v>
      </c>
      <c r="J9">
        <v>19</v>
      </c>
      <c r="K9">
        <v>19</v>
      </c>
      <c r="L9">
        <v>16</v>
      </c>
    </row>
    <row r="10" spans="1:12" x14ac:dyDescent="0.25">
      <c r="A10">
        <v>20</v>
      </c>
      <c r="B10">
        <v>20</v>
      </c>
      <c r="C10">
        <v>20</v>
      </c>
      <c r="D10">
        <v>18</v>
      </c>
      <c r="E10">
        <v>20</v>
      </c>
      <c r="F10">
        <v>18</v>
      </c>
      <c r="G10">
        <v>20</v>
      </c>
      <c r="H10">
        <v>20</v>
      </c>
      <c r="I10">
        <v>17</v>
      </c>
      <c r="J10">
        <v>17</v>
      </c>
      <c r="K10">
        <v>13</v>
      </c>
      <c r="L10">
        <v>20</v>
      </c>
    </row>
    <row r="11" spans="1:12" x14ac:dyDescent="0.25">
      <c r="A11">
        <v>20</v>
      </c>
      <c r="B11">
        <v>20</v>
      </c>
      <c r="C11">
        <v>19</v>
      </c>
      <c r="D11">
        <v>20</v>
      </c>
      <c r="E11">
        <v>20</v>
      </c>
      <c r="F11">
        <v>15</v>
      </c>
      <c r="G11">
        <v>20</v>
      </c>
      <c r="H11">
        <v>18</v>
      </c>
      <c r="I11">
        <v>20</v>
      </c>
      <c r="J11">
        <v>18</v>
      </c>
      <c r="K11">
        <v>19</v>
      </c>
      <c r="L11">
        <v>18</v>
      </c>
    </row>
    <row r="12" spans="1:12" x14ac:dyDescent="0.25">
      <c r="A12">
        <v>20</v>
      </c>
      <c r="B12">
        <v>20</v>
      </c>
      <c r="C12">
        <v>20</v>
      </c>
      <c r="D12">
        <v>20</v>
      </c>
      <c r="E12">
        <v>14</v>
      </c>
      <c r="F12">
        <v>19</v>
      </c>
      <c r="H12">
        <v>18</v>
      </c>
      <c r="I12">
        <v>20</v>
      </c>
      <c r="J12">
        <v>19</v>
      </c>
      <c r="K12">
        <v>17</v>
      </c>
      <c r="L12">
        <v>18</v>
      </c>
    </row>
    <row r="13" spans="1:12" x14ac:dyDescent="0.25">
      <c r="A13">
        <v>20</v>
      </c>
      <c r="B13">
        <v>16</v>
      </c>
      <c r="C13">
        <v>20</v>
      </c>
      <c r="D13">
        <v>15</v>
      </c>
      <c r="E13">
        <v>19</v>
      </c>
      <c r="F13">
        <v>17</v>
      </c>
      <c r="H13">
        <v>20</v>
      </c>
      <c r="I13">
        <v>19</v>
      </c>
      <c r="J13">
        <v>18</v>
      </c>
      <c r="K13">
        <v>20</v>
      </c>
      <c r="L13">
        <v>15</v>
      </c>
    </row>
    <row r="14" spans="1:12" x14ac:dyDescent="0.25">
      <c r="A14">
        <v>19</v>
      </c>
      <c r="B14">
        <v>18</v>
      </c>
      <c r="C14">
        <v>18</v>
      </c>
      <c r="D14">
        <v>20</v>
      </c>
      <c r="E14">
        <v>20</v>
      </c>
      <c r="F14">
        <v>20</v>
      </c>
      <c r="H14">
        <v>20</v>
      </c>
      <c r="I14">
        <v>20</v>
      </c>
      <c r="K14">
        <v>18</v>
      </c>
      <c r="L14">
        <v>19</v>
      </c>
    </row>
    <row r="15" spans="1:12" x14ac:dyDescent="0.25">
      <c r="A15">
        <v>19</v>
      </c>
      <c r="B15">
        <v>20</v>
      </c>
      <c r="C15">
        <v>20</v>
      </c>
      <c r="E15">
        <v>20</v>
      </c>
      <c r="F15">
        <v>19</v>
      </c>
      <c r="H15">
        <v>17</v>
      </c>
      <c r="I15">
        <v>18</v>
      </c>
      <c r="K15">
        <v>15</v>
      </c>
      <c r="L15">
        <v>15</v>
      </c>
    </row>
    <row r="16" spans="1:12" x14ac:dyDescent="0.25">
      <c r="A16">
        <v>20</v>
      </c>
      <c r="B16">
        <v>20</v>
      </c>
      <c r="C16">
        <v>20</v>
      </c>
      <c r="E16">
        <v>20</v>
      </c>
      <c r="F16">
        <v>20</v>
      </c>
      <c r="H16">
        <v>20</v>
      </c>
      <c r="I16">
        <v>20</v>
      </c>
      <c r="K16">
        <v>19</v>
      </c>
      <c r="L16">
        <v>17</v>
      </c>
    </row>
    <row r="17" spans="1:12" x14ac:dyDescent="0.25">
      <c r="A17">
        <v>20</v>
      </c>
      <c r="B17">
        <v>20</v>
      </c>
      <c r="C17">
        <v>19</v>
      </c>
      <c r="E17">
        <v>18</v>
      </c>
      <c r="F17">
        <v>17</v>
      </c>
      <c r="I17">
        <v>19</v>
      </c>
      <c r="K17">
        <v>15</v>
      </c>
      <c r="L17">
        <v>15</v>
      </c>
    </row>
    <row r="18" spans="1:12" x14ac:dyDescent="0.25">
      <c r="A18">
        <v>19</v>
      </c>
      <c r="C18">
        <v>20</v>
      </c>
      <c r="F18">
        <v>18</v>
      </c>
      <c r="I18">
        <v>20</v>
      </c>
      <c r="K18">
        <v>20</v>
      </c>
      <c r="L18">
        <v>18</v>
      </c>
    </row>
    <row r="19" spans="1:12" x14ac:dyDescent="0.25">
      <c r="A19">
        <v>20</v>
      </c>
      <c r="C19">
        <v>20</v>
      </c>
      <c r="F19">
        <v>20</v>
      </c>
      <c r="I19">
        <v>20</v>
      </c>
      <c r="K19">
        <v>19</v>
      </c>
      <c r="L19">
        <v>18</v>
      </c>
    </row>
    <row r="20" spans="1:12" x14ac:dyDescent="0.25">
      <c r="A20">
        <v>20</v>
      </c>
      <c r="C20">
        <v>20</v>
      </c>
      <c r="F20">
        <v>20</v>
      </c>
      <c r="K20">
        <v>14</v>
      </c>
      <c r="L20">
        <v>15</v>
      </c>
    </row>
    <row r="21" spans="1:12" x14ac:dyDescent="0.25">
      <c r="A21">
        <v>20</v>
      </c>
      <c r="C21">
        <v>18</v>
      </c>
      <c r="F21">
        <v>20</v>
      </c>
      <c r="K21">
        <v>15</v>
      </c>
      <c r="L21">
        <v>15</v>
      </c>
    </row>
    <row r="22" spans="1:12" x14ac:dyDescent="0.25">
      <c r="C22">
        <v>20</v>
      </c>
    </row>
    <row r="25" spans="1:12" x14ac:dyDescent="0.25">
      <c r="B25" s="51" t="s">
        <v>42</v>
      </c>
      <c r="C25" s="51"/>
      <c r="D25" s="51"/>
      <c r="E25" s="51"/>
    </row>
    <row r="26" spans="1:12" ht="13.8" x14ac:dyDescent="0.25">
      <c r="B26" s="52" t="s">
        <v>22</v>
      </c>
      <c r="C26" s="52"/>
      <c r="D26" s="52" t="s">
        <v>23</v>
      </c>
      <c r="E26" s="52"/>
    </row>
    <row r="27" spans="1:12" ht="15.6" x14ac:dyDescent="0.25">
      <c r="B27" s="41" t="s">
        <v>26</v>
      </c>
      <c r="C27" s="41" t="s">
        <v>27</v>
      </c>
      <c r="D27" s="41" t="s">
        <v>24</v>
      </c>
      <c r="E27" s="41" t="s">
        <v>25</v>
      </c>
    </row>
    <row r="28" spans="1:12" x14ac:dyDescent="0.25">
      <c r="B28">
        <v>0.3125</v>
      </c>
      <c r="C28">
        <v>0.55555555555555558</v>
      </c>
      <c r="D28">
        <v>0.5</v>
      </c>
      <c r="E28">
        <v>1</v>
      </c>
    </row>
    <row r="29" spans="1:12" x14ac:dyDescent="0.25">
      <c r="B29">
        <v>0.33333333333333331</v>
      </c>
      <c r="C29">
        <v>0.58333333333333337</v>
      </c>
      <c r="D29">
        <v>0.36363636363636365</v>
      </c>
      <c r="E29">
        <v>0.8125</v>
      </c>
    </row>
    <row r="30" spans="1:12" x14ac:dyDescent="0.25">
      <c r="B30">
        <v>0.29411764705882354</v>
      </c>
      <c r="C30">
        <v>0.625</v>
      </c>
      <c r="D30">
        <v>0.42857142857142855</v>
      </c>
      <c r="E30">
        <v>0.875</v>
      </c>
    </row>
    <row r="34" spans="1:5" x14ac:dyDescent="0.25">
      <c r="A34" s="38" t="s">
        <v>20</v>
      </c>
      <c r="B34" s="39">
        <f>AVERAGE(B28:B30)</f>
        <v>0.31331699346405228</v>
      </c>
      <c r="C34" s="39">
        <f t="shared" ref="C34:E34" si="0">AVERAGE(C28:C30)</f>
        <v>0.58796296296296291</v>
      </c>
      <c r="D34" s="39">
        <f t="shared" si="0"/>
        <v>0.43073593073593069</v>
      </c>
      <c r="E34" s="39">
        <f t="shared" si="0"/>
        <v>0.89583333333333337</v>
      </c>
    </row>
    <row r="35" spans="1:5" x14ac:dyDescent="0.25">
      <c r="A35" s="38" t="s">
        <v>21</v>
      </c>
      <c r="B35" s="40">
        <f>STDEVP(B28:B30)/SQRT(COUNT(B28:B30))</f>
        <v>9.2492416654366468E-3</v>
      </c>
      <c r="C35" s="40">
        <f t="shared" ref="C35:E35" si="1">STDEVP(C28:C30)/SQRT(COUNT(C28:C30))</f>
        <v>1.6476972611159425E-2</v>
      </c>
      <c r="D35" s="40">
        <f t="shared" si="1"/>
        <v>3.2153362128654051E-2</v>
      </c>
      <c r="E35" s="40">
        <f t="shared" si="1"/>
        <v>4.5005143738943473E-2</v>
      </c>
    </row>
    <row r="36" spans="1:5" x14ac:dyDescent="0.25">
      <c r="B36" s="5"/>
      <c r="C36" s="5"/>
    </row>
    <row r="37" spans="1:5" x14ac:dyDescent="0.25">
      <c r="B37" s="43"/>
    </row>
    <row r="38" spans="1:5" x14ac:dyDescent="0.25">
      <c r="B38" s="42"/>
      <c r="C38" s="5"/>
    </row>
    <row r="39" spans="1:5" x14ac:dyDescent="0.25">
      <c r="B39" s="1"/>
      <c r="C39" s="5"/>
    </row>
    <row r="41" spans="1:5" x14ac:dyDescent="0.25">
      <c r="B41" s="43"/>
    </row>
    <row r="42" spans="1:5" x14ac:dyDescent="0.25">
      <c r="B42" s="42"/>
    </row>
    <row r="43" spans="1:5" x14ac:dyDescent="0.25">
      <c r="B43" s="1"/>
    </row>
    <row r="45" spans="1:5" x14ac:dyDescent="0.25">
      <c r="B45" s="43"/>
    </row>
    <row r="46" spans="1:5" x14ac:dyDescent="0.25">
      <c r="B46" s="42"/>
    </row>
    <row r="47" spans="1:5" x14ac:dyDescent="0.25">
      <c r="B47" s="1"/>
    </row>
    <row r="49" spans="2:2" x14ac:dyDescent="0.25">
      <c r="B49" s="43"/>
    </row>
    <row r="50" spans="2:2" x14ac:dyDescent="0.25">
      <c r="B50" s="42"/>
    </row>
    <row r="51" spans="2:2" x14ac:dyDescent="0.25">
      <c r="B51" s="1"/>
    </row>
  </sheetData>
  <mergeCells count="4">
    <mergeCell ref="B25:E25"/>
    <mergeCell ref="B26:C26"/>
    <mergeCell ref="D26:E26"/>
    <mergeCell ref="A1:D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8789CF-FEE1-4F95-A295-DC65123C089B}">
  <dimension ref="B1:AG221"/>
  <sheetViews>
    <sheetView tabSelected="1" topLeftCell="A46" zoomScale="85" zoomScaleNormal="85" workbookViewId="0">
      <selection activeCell="AB28" sqref="AB28"/>
    </sheetView>
  </sheetViews>
  <sheetFormatPr defaultRowHeight="13.2" x14ac:dyDescent="0.25"/>
  <cols>
    <col min="2" max="2" width="11.77734375" style="1" customWidth="1"/>
    <col min="3" max="3" width="8.88671875" style="1"/>
    <col min="4" max="4" width="8.88671875" style="33"/>
    <col min="5" max="5" width="8.88671875" style="5"/>
    <col min="7" max="7" width="8.88671875" style="10"/>
    <col min="8" max="19" width="14.77734375" style="11" customWidth="1"/>
    <col min="20" max="20" width="14.33203125" style="6" customWidth="1"/>
    <col min="21" max="33" width="11.77734375" customWidth="1"/>
  </cols>
  <sheetData>
    <row r="1" spans="2:33" ht="15.6" x14ac:dyDescent="0.3">
      <c r="B1" s="48" t="s">
        <v>49</v>
      </c>
    </row>
    <row r="2" spans="2:33" ht="15.6" x14ac:dyDescent="0.3">
      <c r="B2" s="48" t="s">
        <v>51</v>
      </c>
    </row>
    <row r="4" spans="2:33" x14ac:dyDescent="0.25">
      <c r="G4" s="12"/>
      <c r="H4" s="53"/>
      <c r="I4" s="53"/>
      <c r="J4" s="53"/>
      <c r="K4" s="53"/>
      <c r="L4" s="53"/>
      <c r="M4" s="53"/>
      <c r="N4" s="54"/>
      <c r="O4" s="54"/>
      <c r="P4" s="54"/>
      <c r="Q4" s="54"/>
      <c r="R4" s="54"/>
      <c r="S4" s="54"/>
    </row>
    <row r="5" spans="2:33" ht="29.4" thickBot="1" x14ac:dyDescent="0.3">
      <c r="D5" s="33" t="s">
        <v>0</v>
      </c>
      <c r="G5" s="13" t="s">
        <v>3</v>
      </c>
      <c r="H5" s="44" t="s">
        <v>30</v>
      </c>
      <c r="I5" s="44" t="s">
        <v>31</v>
      </c>
      <c r="J5" s="44" t="s">
        <v>32</v>
      </c>
      <c r="K5" s="44" t="s">
        <v>36</v>
      </c>
      <c r="L5" s="44" t="s">
        <v>37</v>
      </c>
      <c r="M5" s="44" t="s">
        <v>38</v>
      </c>
      <c r="N5" s="44" t="s">
        <v>33</v>
      </c>
      <c r="O5" s="44" t="s">
        <v>34</v>
      </c>
      <c r="P5" s="44" t="s">
        <v>35</v>
      </c>
      <c r="Q5" s="44" t="s">
        <v>39</v>
      </c>
      <c r="R5" s="44" t="s">
        <v>40</v>
      </c>
      <c r="S5" s="44" t="s">
        <v>41</v>
      </c>
    </row>
    <row r="6" spans="2:33" x14ac:dyDescent="0.25">
      <c r="B6" s="1" t="s">
        <v>1</v>
      </c>
      <c r="C6" s="1" t="s">
        <v>2</v>
      </c>
      <c r="D6" s="34">
        <v>29.267278671264648</v>
      </c>
      <c r="G6" s="7" t="s">
        <v>12</v>
      </c>
      <c r="H6" s="15">
        <v>29.697425842285156</v>
      </c>
      <c r="I6" s="15">
        <v>29.479452133178711</v>
      </c>
      <c r="J6" s="15">
        <v>29.677949905395501</v>
      </c>
      <c r="K6" s="15">
        <v>27.586297988891602</v>
      </c>
      <c r="L6" s="15">
        <v>27.567159652709961</v>
      </c>
      <c r="M6" s="15">
        <v>27.438388824462891</v>
      </c>
      <c r="N6" s="15">
        <v>27.002519607543945</v>
      </c>
      <c r="O6" s="15">
        <v>27.391960144042969</v>
      </c>
      <c r="P6" s="15">
        <v>27.457330703735352</v>
      </c>
      <c r="Q6" s="15">
        <v>26.893756866455078</v>
      </c>
      <c r="R6" s="15">
        <v>26.947505950927734</v>
      </c>
      <c r="S6" s="15">
        <v>26.983371734619141</v>
      </c>
    </row>
    <row r="7" spans="2:33" x14ac:dyDescent="0.25">
      <c r="B7" s="1" t="s">
        <v>1</v>
      </c>
      <c r="C7" s="1" t="s">
        <v>2</v>
      </c>
      <c r="D7" s="34">
        <v>29.241835777927001</v>
      </c>
      <c r="G7" s="7"/>
      <c r="H7" s="15">
        <v>29.706145035125001</v>
      </c>
      <c r="I7" s="15">
        <v>29.426174354149001</v>
      </c>
      <c r="J7" s="15">
        <v>29.722303305191001</v>
      </c>
      <c r="K7" s="8">
        <v>27.577669158991</v>
      </c>
      <c r="L7" s="8">
        <v>27.516163917374001</v>
      </c>
      <c r="M7" s="8">
        <v>27.466033779339</v>
      </c>
      <c r="N7" s="8">
        <v>27.115346777595999</v>
      </c>
      <c r="O7" s="8">
        <v>27.404171549408002</v>
      </c>
      <c r="P7" s="8">
        <v>27.466485725262</v>
      </c>
      <c r="Q7" s="8">
        <v>26.947978351785</v>
      </c>
      <c r="R7" s="8">
        <v>26.962412311297999</v>
      </c>
      <c r="S7" s="8">
        <v>26.968585724013</v>
      </c>
    </row>
    <row r="8" spans="2:33" ht="13.8" thickBot="1" x14ac:dyDescent="0.3">
      <c r="B8" s="1" t="s">
        <v>1</v>
      </c>
      <c r="C8" s="1" t="s">
        <v>2</v>
      </c>
      <c r="D8" s="34">
        <v>29.296776390773999</v>
      </c>
      <c r="G8" s="9"/>
      <c r="H8" s="15">
        <v>29.790388587037999</v>
      </c>
      <c r="I8" s="15">
        <v>29.419410802912999</v>
      </c>
      <c r="J8" s="15">
        <v>29.652626636703999</v>
      </c>
      <c r="K8" s="8">
        <v>27.557444281361001</v>
      </c>
      <c r="L8" s="8">
        <v>27.542930259733001</v>
      </c>
      <c r="M8" s="8">
        <v>27.475979603104001</v>
      </c>
      <c r="N8" s="8">
        <v>27.018332161069001</v>
      </c>
      <c r="O8" s="8">
        <v>27.387059543658001</v>
      </c>
      <c r="P8" s="8">
        <v>27.462447394282002</v>
      </c>
      <c r="Q8" s="8">
        <v>26.955747225256999</v>
      </c>
      <c r="R8" s="8">
        <v>26.939852909711998</v>
      </c>
      <c r="S8" s="8">
        <v>26.91667539002</v>
      </c>
    </row>
    <row r="9" spans="2:33" ht="29.4" thickBot="1" x14ac:dyDescent="0.3">
      <c r="B9" s="1" t="s">
        <v>4</v>
      </c>
      <c r="C9" s="1" t="s">
        <v>2</v>
      </c>
      <c r="D9" s="34">
        <v>29.10099983215332</v>
      </c>
      <c r="G9" s="7" t="s">
        <v>2</v>
      </c>
      <c r="H9" s="14">
        <v>29.267278671264648</v>
      </c>
      <c r="I9" s="14">
        <v>29.10099983215332</v>
      </c>
      <c r="J9" s="14">
        <v>29.648197174072266</v>
      </c>
      <c r="K9" s="14">
        <v>27.964862823486328</v>
      </c>
      <c r="L9" s="14">
        <v>27.803823471069336</v>
      </c>
      <c r="M9" s="14">
        <v>27.925167083740234</v>
      </c>
      <c r="N9" s="14">
        <v>27.657812118530273</v>
      </c>
      <c r="O9" s="14">
        <v>27.870077133178711</v>
      </c>
      <c r="P9" s="14">
        <v>27.886674880981445</v>
      </c>
      <c r="Q9" s="14">
        <v>27.709012985229492</v>
      </c>
      <c r="R9" s="14">
        <v>27.642845153808594</v>
      </c>
      <c r="S9" s="14">
        <v>28.002164840698242</v>
      </c>
      <c r="U9" s="1"/>
      <c r="V9" s="44" t="s">
        <v>30</v>
      </c>
      <c r="W9" s="44" t="s">
        <v>31</v>
      </c>
      <c r="X9" s="44" t="s">
        <v>32</v>
      </c>
      <c r="Y9" s="44" t="s">
        <v>36</v>
      </c>
      <c r="Z9" s="44" t="s">
        <v>37</v>
      </c>
      <c r="AA9" s="44" t="s">
        <v>38</v>
      </c>
      <c r="AB9" s="44" t="s">
        <v>33</v>
      </c>
      <c r="AC9" s="44" t="s">
        <v>34</v>
      </c>
      <c r="AD9" s="44" t="s">
        <v>35</v>
      </c>
      <c r="AE9" s="44" t="s">
        <v>39</v>
      </c>
      <c r="AF9" s="44" t="s">
        <v>40</v>
      </c>
      <c r="AG9" s="44" t="s">
        <v>41</v>
      </c>
    </row>
    <row r="10" spans="2:33" x14ac:dyDescent="0.25">
      <c r="B10" s="1" t="s">
        <v>4</v>
      </c>
      <c r="C10" s="1" t="s">
        <v>2</v>
      </c>
      <c r="D10" s="34">
        <v>29.278850958410001</v>
      </c>
      <c r="G10" s="12"/>
      <c r="H10" s="15">
        <v>29.241835777927001</v>
      </c>
      <c r="I10" s="15">
        <v>29.278850958410001</v>
      </c>
      <c r="J10" s="15">
        <v>29.129556312436002</v>
      </c>
      <c r="K10" s="8">
        <v>27.804273352936001</v>
      </c>
      <c r="L10" s="8">
        <v>27.949284565256999</v>
      </c>
      <c r="M10" s="8">
        <v>27.909836645319</v>
      </c>
      <c r="N10" s="8">
        <v>27.782610047687001</v>
      </c>
      <c r="O10" s="8">
        <v>27.646985086381999</v>
      </c>
      <c r="P10" s="8">
        <v>27.621461628424001</v>
      </c>
      <c r="Q10" s="8">
        <v>27.714935237077</v>
      </c>
      <c r="R10" s="8">
        <v>27.627694887404001</v>
      </c>
      <c r="S10" s="8">
        <v>28.141232121973999</v>
      </c>
      <c r="U10" s="1" t="s">
        <v>2</v>
      </c>
      <c r="V10" s="1">
        <v>1.1797599907833418</v>
      </c>
      <c r="W10" s="1">
        <v>0.89835285047321611</v>
      </c>
      <c r="X10" s="1">
        <v>0.92188715874344218</v>
      </c>
      <c r="Y10" s="1">
        <v>0.69716534473397085</v>
      </c>
      <c r="Z10" s="1">
        <v>0.6655332586024858</v>
      </c>
      <c r="AA10" s="1">
        <v>0.61601192093836277</v>
      </c>
      <c r="AB10" s="1">
        <v>0.52594438537050214</v>
      </c>
      <c r="AC10" s="1">
        <v>0.6453141026549023</v>
      </c>
      <c r="AD10" s="1">
        <v>0.68735834580057709</v>
      </c>
      <c r="AE10" s="1">
        <v>0.49749190426687329</v>
      </c>
      <c r="AF10" s="1">
        <v>0.52933823363805788</v>
      </c>
      <c r="AG10" s="1">
        <v>0.38727443936844369</v>
      </c>
    </row>
    <row r="11" spans="2:33" ht="13.8" thickBot="1" x14ac:dyDescent="0.3">
      <c r="B11" s="1" t="s">
        <v>4</v>
      </c>
      <c r="C11" s="1" t="s">
        <v>2</v>
      </c>
      <c r="D11" s="34">
        <v>29.736535694627001</v>
      </c>
      <c r="G11" s="16"/>
      <c r="H11" s="15">
        <v>29.296776390773999</v>
      </c>
      <c r="I11" s="15">
        <v>29.736535694627001</v>
      </c>
      <c r="J11" s="15">
        <v>29.954551671762999</v>
      </c>
      <c r="K11" s="8">
        <v>27.840968510180002</v>
      </c>
      <c r="L11" s="8">
        <v>27.962809329965001</v>
      </c>
      <c r="M11" s="8">
        <v>27.969719495142002</v>
      </c>
      <c r="N11" s="8">
        <v>27.804241446513</v>
      </c>
      <c r="O11" s="8">
        <v>27.889320181456998</v>
      </c>
      <c r="P11" s="8">
        <v>27.828135861637001</v>
      </c>
      <c r="Q11" s="8">
        <v>27.722710902086</v>
      </c>
      <c r="R11" s="8">
        <v>27.659857370806002</v>
      </c>
      <c r="S11" s="8">
        <v>28.158362858964001</v>
      </c>
      <c r="U11" s="1" t="s">
        <v>13</v>
      </c>
      <c r="V11" s="1">
        <v>1.1320758425184514</v>
      </c>
      <c r="W11" s="1">
        <v>0.95688975626528816</v>
      </c>
      <c r="X11" s="1">
        <v>0.91103440121626078</v>
      </c>
      <c r="Y11" s="1">
        <v>0.23433030718054379</v>
      </c>
      <c r="Z11" s="1">
        <v>0.25427499204370185</v>
      </c>
      <c r="AA11" s="1">
        <v>0.25000687327726834</v>
      </c>
      <c r="AB11" s="1">
        <v>0.17643250939134109</v>
      </c>
      <c r="AC11" s="1">
        <v>0.2382470577627025</v>
      </c>
      <c r="AD11" s="1">
        <v>0.23550008971432482</v>
      </c>
      <c r="AE11" s="1">
        <v>0.17193183691339378</v>
      </c>
      <c r="AF11" s="1">
        <v>0.17590342269887146</v>
      </c>
      <c r="AG11" s="1">
        <v>0.17271742361319806</v>
      </c>
    </row>
    <row r="12" spans="2:33" x14ac:dyDescent="0.25">
      <c r="B12" s="1" t="s">
        <v>5</v>
      </c>
      <c r="C12" s="1" t="s">
        <v>2</v>
      </c>
      <c r="D12" s="34">
        <v>29.648197174072266</v>
      </c>
      <c r="G12" s="7" t="s">
        <v>13</v>
      </c>
      <c r="H12" s="17">
        <v>24.003101348876953</v>
      </c>
      <c r="I12" s="17">
        <v>23.96452522277832</v>
      </c>
      <c r="J12" s="17">
        <v>24.280733108520508</v>
      </c>
      <c r="K12" s="17">
        <v>23.960826873779297</v>
      </c>
      <c r="L12" s="17">
        <v>23.940546035766602</v>
      </c>
      <c r="M12" s="17">
        <v>23.885656356811523</v>
      </c>
      <c r="N12" s="17">
        <v>23.974136352539063</v>
      </c>
      <c r="O12" s="17">
        <v>23.963901519775391</v>
      </c>
      <c r="P12" s="17">
        <v>23.97465705871582</v>
      </c>
      <c r="Q12" s="17">
        <v>23.852802276611328</v>
      </c>
      <c r="R12" s="17">
        <v>23.86054801940918</v>
      </c>
      <c r="S12" s="17">
        <v>23.944402694702148</v>
      </c>
      <c r="U12" s="1" t="s">
        <v>15</v>
      </c>
      <c r="V12" s="1">
        <v>1.0409804778685474</v>
      </c>
      <c r="W12" s="1">
        <v>0.8472893441449606</v>
      </c>
      <c r="X12" s="1">
        <v>1.1189170079857009</v>
      </c>
      <c r="Y12" s="1">
        <v>1.6652596091396921</v>
      </c>
      <c r="Z12" s="1">
        <v>1.2936639147069635</v>
      </c>
      <c r="AA12" s="1">
        <v>1.5459562693425499</v>
      </c>
      <c r="AB12" s="1">
        <v>1.2262529140020091</v>
      </c>
      <c r="AC12" s="1">
        <v>1.3091174191830302</v>
      </c>
      <c r="AD12" s="1">
        <v>1.3963252121744725</v>
      </c>
      <c r="AE12" s="1">
        <v>1.4874139487378255</v>
      </c>
      <c r="AF12" s="1">
        <v>1.4548557220607505</v>
      </c>
      <c r="AG12" s="1">
        <v>1.4464962437365398</v>
      </c>
    </row>
    <row r="13" spans="2:33" x14ac:dyDescent="0.25">
      <c r="B13" s="1" t="s">
        <v>5</v>
      </c>
      <c r="C13" s="1" t="s">
        <v>2</v>
      </c>
      <c r="D13" s="34">
        <v>29.129556312436002</v>
      </c>
      <c r="G13" s="12"/>
      <c r="H13" s="15">
        <v>23.966353229401001</v>
      </c>
      <c r="I13" s="15">
        <v>23.909579765621</v>
      </c>
      <c r="J13" s="8">
        <v>24.232998896600002</v>
      </c>
      <c r="K13" s="8">
        <v>24.159708648845999</v>
      </c>
      <c r="L13" s="8">
        <v>23.952785524445002</v>
      </c>
      <c r="M13" s="8">
        <v>23.896537791364</v>
      </c>
      <c r="N13" s="8">
        <v>23.987984131912</v>
      </c>
      <c r="O13" s="8">
        <v>23.864484006396999</v>
      </c>
      <c r="P13" s="8">
        <v>23.985275424421999</v>
      </c>
      <c r="Q13" s="8">
        <v>23.929939243147</v>
      </c>
      <c r="R13" s="8">
        <v>23.888073488151999</v>
      </c>
      <c r="S13" s="8">
        <v>23.966258753155</v>
      </c>
      <c r="U13" s="1" t="s">
        <v>16</v>
      </c>
      <c r="V13" s="1">
        <v>0.97806564273751107</v>
      </c>
      <c r="W13" s="1">
        <v>0.8460374628657461</v>
      </c>
      <c r="X13" s="1">
        <v>1.1758968943967425</v>
      </c>
      <c r="Y13" s="1">
        <v>1.1817740544408839</v>
      </c>
      <c r="Z13" s="1">
        <v>1.0661388872932418</v>
      </c>
      <c r="AA13" s="1">
        <v>1.121076542004636</v>
      </c>
      <c r="AB13" s="1">
        <v>1.0002888257173308</v>
      </c>
      <c r="AC13" s="1">
        <v>1.0043684582057522</v>
      </c>
      <c r="AD13" s="1">
        <v>1.1027999607073629</v>
      </c>
      <c r="AE13" s="1">
        <v>1.0573712425683142</v>
      </c>
      <c r="AF13" s="1">
        <v>1.0103953187000787</v>
      </c>
      <c r="AG13" s="1">
        <v>0.83808072157082081</v>
      </c>
    </row>
    <row r="14" spans="2:33" ht="13.8" thickBot="1" x14ac:dyDescent="0.3">
      <c r="B14" s="1" t="s">
        <v>5</v>
      </c>
      <c r="C14" s="1" t="s">
        <v>2</v>
      </c>
      <c r="D14" s="34">
        <v>29.954551671762999</v>
      </c>
      <c r="G14" s="16"/>
      <c r="H14" s="18">
        <v>23.978230697937001</v>
      </c>
      <c r="I14" s="18">
        <v>23.932296077042999</v>
      </c>
      <c r="J14" s="18">
        <v>24.233053183123999</v>
      </c>
      <c r="K14" s="18">
        <v>24.171667170888998</v>
      </c>
      <c r="L14" s="18">
        <v>23.950175467209998</v>
      </c>
      <c r="M14" s="18">
        <v>23.888726720451</v>
      </c>
      <c r="N14" s="18">
        <v>23.973150751430001</v>
      </c>
      <c r="O14" s="18">
        <v>23.853852455247001</v>
      </c>
      <c r="P14" s="18">
        <v>23.975570449096001</v>
      </c>
      <c r="Q14" s="18">
        <v>23.925652713390999</v>
      </c>
      <c r="R14" s="18">
        <v>23.913220937247001</v>
      </c>
      <c r="S14" s="18">
        <v>23.849152453226001</v>
      </c>
      <c r="U14" s="1" t="s">
        <v>17</v>
      </c>
      <c r="V14" s="1">
        <v>1.1474601956518273</v>
      </c>
      <c r="W14" s="1">
        <v>1.0776311431652832</v>
      </c>
      <c r="X14" s="1">
        <v>0.7749086611828897</v>
      </c>
      <c r="Y14" s="1">
        <v>0.65846322186276285</v>
      </c>
      <c r="Z14" s="1">
        <v>0.55828223512190345</v>
      </c>
      <c r="AA14" s="1">
        <v>0.64395012524289907</v>
      </c>
      <c r="AB14" s="1">
        <v>0.52375277628584382</v>
      </c>
      <c r="AC14" s="1">
        <v>0.53841815486235356</v>
      </c>
      <c r="AD14" s="1">
        <v>0.66941977472366199</v>
      </c>
      <c r="AE14" s="1">
        <v>1.0654176118371721</v>
      </c>
      <c r="AF14" s="1">
        <v>0.68845400191972184</v>
      </c>
      <c r="AG14" s="1">
        <v>0.7851057120324183</v>
      </c>
    </row>
    <row r="15" spans="2:33" x14ac:dyDescent="0.25">
      <c r="B15" s="1" t="s">
        <v>14</v>
      </c>
      <c r="C15" s="1" t="s">
        <v>2</v>
      </c>
      <c r="D15" s="34">
        <v>27.964862823486328</v>
      </c>
      <c r="G15" s="7" t="s">
        <v>15</v>
      </c>
      <c r="H15" s="15">
        <v>29.739429473876953</v>
      </c>
      <c r="I15" s="15">
        <v>29.739429473876953</v>
      </c>
      <c r="J15" s="15">
        <v>29.282623291015625</v>
      </c>
      <c r="K15" s="15">
        <v>26.794889450073242</v>
      </c>
      <c r="L15" s="15">
        <v>27.070606231689453</v>
      </c>
      <c r="M15" s="15">
        <v>26.777309417724609</v>
      </c>
      <c r="N15" s="15">
        <v>26.688920974731445</v>
      </c>
      <c r="O15" s="15">
        <v>26.907951354980401</v>
      </c>
      <c r="P15" s="15">
        <v>26.922515869140625</v>
      </c>
      <c r="Q15" s="15">
        <v>26.284694671630859</v>
      </c>
      <c r="R15" s="15">
        <v>26.348628997802734</v>
      </c>
      <c r="S15" s="15">
        <v>26.392877578735352</v>
      </c>
    </row>
    <row r="16" spans="2:33" x14ac:dyDescent="0.25">
      <c r="B16" s="1" t="s">
        <v>14</v>
      </c>
      <c r="C16" s="1" t="s">
        <v>2</v>
      </c>
      <c r="D16" s="34">
        <v>27.804273352936001</v>
      </c>
      <c r="G16" s="12"/>
      <c r="H16" s="15">
        <v>29.202121903476002</v>
      </c>
      <c r="I16" s="15">
        <v>29.441527413578001</v>
      </c>
      <c r="J16" s="15">
        <v>29.152742537559</v>
      </c>
      <c r="K16" s="8">
        <v>26.760467599731999</v>
      </c>
      <c r="L16" s="8">
        <v>27.128685045838999</v>
      </c>
      <c r="M16" s="8">
        <v>26.775748249389</v>
      </c>
      <c r="N16" s="8">
        <v>26.692494760153</v>
      </c>
      <c r="O16" s="8">
        <v>26.964256241584</v>
      </c>
      <c r="P16" s="8">
        <v>26.91147980189</v>
      </c>
      <c r="Q16" s="8">
        <v>26.306033608941998</v>
      </c>
      <c r="R16" s="8">
        <v>26.357303962313999</v>
      </c>
      <c r="S16" s="8">
        <v>26.360502666896998</v>
      </c>
    </row>
    <row r="17" spans="2:33" ht="13.8" thickBot="1" x14ac:dyDescent="0.3">
      <c r="B17" s="1" t="s">
        <v>14</v>
      </c>
      <c r="C17" s="1" t="s">
        <v>2</v>
      </c>
      <c r="D17" s="34">
        <v>27.840968510180002</v>
      </c>
      <c r="G17" s="16"/>
      <c r="H17" s="15">
        <v>29.871245301542999</v>
      </c>
      <c r="I17" s="15">
        <v>29.653966765614999</v>
      </c>
      <c r="J17" s="15">
        <v>29.923871173388999</v>
      </c>
      <c r="K17" s="8">
        <v>26.751479312983999</v>
      </c>
      <c r="L17" s="8">
        <v>27.105240215978998</v>
      </c>
      <c r="M17" s="8">
        <v>26.734512263298999</v>
      </c>
      <c r="N17" s="8">
        <v>26.664679370891999</v>
      </c>
      <c r="O17" s="8">
        <v>26.937866384589</v>
      </c>
      <c r="P17" s="8">
        <v>26.900029428220002</v>
      </c>
      <c r="Q17" s="8">
        <v>26.281001796790001</v>
      </c>
      <c r="R17" s="8">
        <v>26.313876200978999</v>
      </c>
      <c r="S17" s="8">
        <v>26.310231126323998</v>
      </c>
    </row>
    <row r="18" spans="2:33" x14ac:dyDescent="0.25">
      <c r="B18" s="1" t="s">
        <v>6</v>
      </c>
      <c r="C18" s="1" t="s">
        <v>2</v>
      </c>
      <c r="D18" s="34">
        <v>27.803823471069336</v>
      </c>
      <c r="G18" s="7" t="s">
        <v>16</v>
      </c>
      <c r="H18" s="19">
        <v>34.592525482177734</v>
      </c>
      <c r="I18" s="14">
        <v>34.446079254150391</v>
      </c>
      <c r="J18" s="14">
        <v>34.272209167480469</v>
      </c>
      <c r="K18" s="14">
        <v>32.16412353515625</v>
      </c>
      <c r="L18" s="14">
        <v>32.278545379638672</v>
      </c>
      <c r="M18" s="14">
        <v>32.058467864990234</v>
      </c>
      <c r="N18" s="14">
        <v>31.832269668579102</v>
      </c>
      <c r="O18" s="14">
        <v>32.221828460693359</v>
      </c>
      <c r="P18" s="14">
        <v>32.143947601318359</v>
      </c>
      <c r="Q18" s="14">
        <v>31.677999496459961</v>
      </c>
      <c r="R18" s="14">
        <v>31.740274429321289</v>
      </c>
      <c r="S18" s="14">
        <v>32.007167816162109</v>
      </c>
    </row>
    <row r="19" spans="2:33" x14ac:dyDescent="0.25">
      <c r="B19" s="1" t="s">
        <v>6</v>
      </c>
      <c r="C19" s="1" t="s">
        <v>2</v>
      </c>
      <c r="D19" s="34">
        <v>27.949284565256999</v>
      </c>
      <c r="G19" s="20"/>
      <c r="H19" s="8">
        <v>34.587682945619001</v>
      </c>
      <c r="I19" s="8">
        <v>34.542362678533998</v>
      </c>
      <c r="J19" s="8">
        <v>34.279315409383003</v>
      </c>
      <c r="K19" s="8">
        <v>32.115105593860001</v>
      </c>
      <c r="L19" s="8">
        <v>32.280998283445001</v>
      </c>
      <c r="M19" s="8">
        <v>32.131499134001999</v>
      </c>
      <c r="N19" s="8">
        <v>31.879150625641</v>
      </c>
      <c r="O19" s="8">
        <v>32.236026962380002</v>
      </c>
      <c r="P19" s="8">
        <v>32.156418618383</v>
      </c>
      <c r="Q19" s="8">
        <v>31.676976643917001</v>
      </c>
      <c r="R19" s="8">
        <v>31.772411595689</v>
      </c>
      <c r="S19" s="8">
        <v>32.023455706573998</v>
      </c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</row>
    <row r="20" spans="2:33" ht="13.8" thickBot="1" x14ac:dyDescent="0.3">
      <c r="B20" s="1" t="s">
        <v>6</v>
      </c>
      <c r="C20" s="1" t="s">
        <v>2</v>
      </c>
      <c r="D20" s="34">
        <v>27.962809329965001</v>
      </c>
      <c r="G20" s="21"/>
      <c r="H20" s="8">
        <v>34.582496552713998</v>
      </c>
      <c r="I20" s="8">
        <v>34.532970114161003</v>
      </c>
      <c r="J20" s="8">
        <v>34.272825686182003</v>
      </c>
      <c r="K20" s="8">
        <v>32.192074724659001</v>
      </c>
      <c r="L20" s="8">
        <v>32.262279105963998</v>
      </c>
      <c r="M20" s="8">
        <v>32.168535976942003</v>
      </c>
      <c r="N20" s="8">
        <v>31.896283485691999</v>
      </c>
      <c r="O20" s="8">
        <v>32.179225048040003</v>
      </c>
      <c r="P20" s="8">
        <v>32.135139355908002</v>
      </c>
      <c r="Q20" s="8">
        <v>31.673815432893001</v>
      </c>
      <c r="R20" s="8">
        <v>31.765080682280999</v>
      </c>
      <c r="S20" s="8">
        <v>32.075281105281</v>
      </c>
    </row>
    <row r="21" spans="2:33" x14ac:dyDescent="0.25">
      <c r="B21" s="1" t="s">
        <v>7</v>
      </c>
      <c r="C21" s="1" t="s">
        <v>2</v>
      </c>
      <c r="D21" s="34">
        <v>27.925167083740234</v>
      </c>
      <c r="G21" s="7" t="s">
        <v>17</v>
      </c>
      <c r="H21" s="19">
        <v>27.201522827148438</v>
      </c>
      <c r="I21" s="14">
        <v>27.000894546508789</v>
      </c>
      <c r="J21" s="14">
        <v>27.703317642211914</v>
      </c>
      <c r="K21" s="14">
        <v>25.854284286499023</v>
      </c>
      <c r="L21" s="14">
        <v>26.052467346191406</v>
      </c>
      <c r="M21" s="14">
        <v>25.776891708374023</v>
      </c>
      <c r="N21" s="14">
        <v>25.701469421386719</v>
      </c>
      <c r="O21" s="14">
        <v>25.960302352905273</v>
      </c>
      <c r="P21" s="14">
        <v>25.708030700683594</v>
      </c>
      <c r="Q21" s="14">
        <v>24.57110595703125</v>
      </c>
      <c r="R21" s="14">
        <v>25.19401741027832</v>
      </c>
      <c r="S21" s="14">
        <v>24.979085922241211</v>
      </c>
    </row>
    <row r="22" spans="2:33" x14ac:dyDescent="0.25">
      <c r="B22" s="1" t="s">
        <v>7</v>
      </c>
      <c r="C22" s="1" t="s">
        <v>2</v>
      </c>
      <c r="D22" s="34">
        <v>27.909836645319</v>
      </c>
      <c r="G22" s="12"/>
      <c r="H22" s="15">
        <v>27.232761987633001</v>
      </c>
      <c r="I22" s="8">
        <v>27.006988636220001</v>
      </c>
      <c r="J22" s="8">
        <v>27.73476940135</v>
      </c>
      <c r="K22" s="8">
        <v>25.848919561294998</v>
      </c>
      <c r="L22" s="8">
        <v>26.052706775259001</v>
      </c>
      <c r="M22" s="8">
        <v>25.734896268010999</v>
      </c>
      <c r="N22" s="8">
        <v>25.638144548576001</v>
      </c>
      <c r="O22" s="8">
        <v>25.986842129667998</v>
      </c>
      <c r="P22" s="8">
        <v>25.721471538983</v>
      </c>
      <c r="Q22" s="8">
        <v>24.454896055306001</v>
      </c>
      <c r="R22" s="8">
        <v>25.133653960139</v>
      </c>
      <c r="S22" s="8">
        <v>24.993340693646999</v>
      </c>
    </row>
    <row r="23" spans="2:33" ht="15.6" thickBot="1" x14ac:dyDescent="0.3">
      <c r="B23" s="1" t="s">
        <v>7</v>
      </c>
      <c r="C23" s="1" t="s">
        <v>2</v>
      </c>
      <c r="D23" s="34">
        <v>27.969719495142002</v>
      </c>
      <c r="G23" s="16"/>
      <c r="H23" s="22">
        <v>27.171469287728002</v>
      </c>
      <c r="I23" s="22">
        <v>27.0006907220661</v>
      </c>
      <c r="J23" s="22">
        <v>27.725625244675999</v>
      </c>
      <c r="K23" s="22">
        <v>25.833810245222001</v>
      </c>
      <c r="L23" s="22">
        <v>26.051007009022001</v>
      </c>
      <c r="M23" s="22">
        <v>25.780678617141</v>
      </c>
      <c r="N23" s="22">
        <v>25.602837866542</v>
      </c>
      <c r="O23" s="22">
        <v>25.922776832922999</v>
      </c>
      <c r="P23" s="22">
        <v>25.700939325522999</v>
      </c>
      <c r="Q23" s="22">
        <v>24.504350291575001</v>
      </c>
      <c r="R23" s="22">
        <v>25.144930252582</v>
      </c>
      <c r="S23" s="22">
        <v>24.950456717285</v>
      </c>
      <c r="U23" s="1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1"/>
      <c r="AG23" s="1"/>
    </row>
    <row r="24" spans="2:33" x14ac:dyDescent="0.25">
      <c r="B24" s="1" t="s">
        <v>18</v>
      </c>
      <c r="C24" s="1" t="s">
        <v>2</v>
      </c>
      <c r="D24" s="34">
        <v>27.657812118530273</v>
      </c>
      <c r="G24" s="23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</row>
    <row r="25" spans="2:33" x14ac:dyDescent="0.25">
      <c r="B25" s="1" t="s">
        <v>18</v>
      </c>
      <c r="C25" s="1" t="s">
        <v>2</v>
      </c>
      <c r="D25" s="34">
        <v>27.782610047687001</v>
      </c>
      <c r="G25" s="23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</row>
    <row r="26" spans="2:33" ht="29.4" thickBot="1" x14ac:dyDescent="0.3">
      <c r="B26" s="1" t="s">
        <v>18</v>
      </c>
      <c r="C26" s="1" t="s">
        <v>2</v>
      </c>
      <c r="D26" s="34">
        <v>27.804241446513</v>
      </c>
      <c r="G26" s="25"/>
      <c r="H26" s="44" t="s">
        <v>30</v>
      </c>
      <c r="I26" s="44" t="s">
        <v>31</v>
      </c>
      <c r="J26" s="44" t="s">
        <v>32</v>
      </c>
      <c r="K26" s="44" t="s">
        <v>36</v>
      </c>
      <c r="L26" s="44" t="s">
        <v>37</v>
      </c>
      <c r="M26" s="44" t="s">
        <v>38</v>
      </c>
      <c r="N26" s="44" t="s">
        <v>33</v>
      </c>
      <c r="O26" s="44" t="s">
        <v>34</v>
      </c>
      <c r="P26" s="44" t="s">
        <v>35</v>
      </c>
      <c r="Q26" s="44" t="s">
        <v>39</v>
      </c>
      <c r="R26" s="44" t="s">
        <v>40</v>
      </c>
      <c r="S26" s="44" t="s">
        <v>41</v>
      </c>
    </row>
    <row r="27" spans="2:33" x14ac:dyDescent="0.25">
      <c r="B27" s="1" t="s">
        <v>8</v>
      </c>
      <c r="C27" s="1" t="s">
        <v>2</v>
      </c>
      <c r="D27" s="34">
        <v>27.870077133178711</v>
      </c>
      <c r="G27" s="7" t="s">
        <v>12</v>
      </c>
      <c r="H27" s="26">
        <f>AVERAGE(H6,H7,H8)</f>
        <v>29.731319821482717</v>
      </c>
      <c r="I27" s="26">
        <f t="shared" ref="I27:S27" si="0">AVERAGE(I6,I7,I8)</f>
        <v>29.441679096746906</v>
      </c>
      <c r="J27" s="26">
        <f t="shared" si="0"/>
        <v>29.684293282430165</v>
      </c>
      <c r="K27" s="26">
        <f t="shared" si="0"/>
        <v>27.573803809747869</v>
      </c>
      <c r="L27" s="26">
        <f t="shared" si="0"/>
        <v>27.542084609938986</v>
      </c>
      <c r="M27" s="26">
        <f t="shared" si="0"/>
        <v>27.460134068968632</v>
      </c>
      <c r="N27" s="26">
        <f t="shared" si="0"/>
        <v>27.04539951540298</v>
      </c>
      <c r="O27" s="26">
        <f t="shared" si="0"/>
        <v>27.394397079036324</v>
      </c>
      <c r="P27" s="26">
        <f t="shared" si="0"/>
        <v>27.46208794109312</v>
      </c>
      <c r="Q27" s="26">
        <f t="shared" si="0"/>
        <v>26.932494147832358</v>
      </c>
      <c r="R27" s="26">
        <f t="shared" si="0"/>
        <v>26.949923723979243</v>
      </c>
      <c r="S27" s="26">
        <f t="shared" si="0"/>
        <v>26.956210949550712</v>
      </c>
      <c r="U27" s="1"/>
      <c r="V27" s="3"/>
      <c r="W27" s="1"/>
      <c r="X27" s="3"/>
      <c r="Y27" s="1"/>
      <c r="Z27" s="3"/>
      <c r="AA27" s="1"/>
      <c r="AB27" s="3"/>
      <c r="AC27" s="1"/>
      <c r="AD27" s="3"/>
      <c r="AE27" s="1"/>
      <c r="AF27" s="1"/>
      <c r="AG27" s="1"/>
    </row>
    <row r="28" spans="2:33" ht="15" x14ac:dyDescent="0.25">
      <c r="B28" s="1" t="s">
        <v>8</v>
      </c>
      <c r="C28" s="1" t="s">
        <v>2</v>
      </c>
      <c r="D28" s="34">
        <v>27.646985086381999</v>
      </c>
      <c r="G28" s="23"/>
      <c r="H28" s="27"/>
      <c r="I28" s="27"/>
      <c r="J28" s="27"/>
      <c r="K28" s="26"/>
      <c r="L28" s="26"/>
      <c r="M28" s="26"/>
      <c r="N28" s="26"/>
      <c r="O28" s="26"/>
      <c r="P28" s="26"/>
      <c r="Q28" s="26"/>
      <c r="R28" s="26"/>
      <c r="S28" s="26"/>
      <c r="U28" s="1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1"/>
      <c r="AG28" s="1"/>
    </row>
    <row r="29" spans="2:33" x14ac:dyDescent="0.25">
      <c r="B29" s="1" t="s">
        <v>8</v>
      </c>
      <c r="C29" s="1" t="s">
        <v>2</v>
      </c>
      <c r="D29" s="34">
        <v>27.889320181456998</v>
      </c>
      <c r="G29" s="23"/>
      <c r="H29" s="27"/>
      <c r="I29" s="27"/>
      <c r="J29" s="27"/>
      <c r="K29" s="26"/>
      <c r="L29" s="26"/>
      <c r="M29" s="26"/>
      <c r="N29" s="26"/>
      <c r="O29" s="26"/>
      <c r="P29" s="26"/>
      <c r="Q29" s="26"/>
      <c r="R29" s="26"/>
      <c r="S29" s="26"/>
    </row>
    <row r="30" spans="2:33" x14ac:dyDescent="0.25">
      <c r="B30" s="1" t="s">
        <v>9</v>
      </c>
      <c r="C30" s="1" t="s">
        <v>2</v>
      </c>
      <c r="D30" s="34">
        <v>27.886674880981445</v>
      </c>
      <c r="G30" s="7" t="s">
        <v>2</v>
      </c>
      <c r="H30" s="26">
        <f t="shared" ref="H30:S30" si="1">AVERAGE(H9,H10,H11)</f>
        <v>29.268630279988553</v>
      </c>
      <c r="I30" s="26">
        <f t="shared" si="1"/>
        <v>29.372128828396779</v>
      </c>
      <c r="J30" s="26">
        <f t="shared" si="1"/>
        <v>29.577435052757085</v>
      </c>
      <c r="K30" s="26">
        <f t="shared" si="1"/>
        <v>27.870034895534108</v>
      </c>
      <c r="L30" s="26">
        <f t="shared" si="1"/>
        <v>27.90530578876378</v>
      </c>
      <c r="M30" s="26">
        <f t="shared" si="1"/>
        <v>27.934907741400412</v>
      </c>
      <c r="N30" s="26">
        <f t="shared" si="1"/>
        <v>27.748221204243425</v>
      </c>
      <c r="O30" s="26">
        <f t="shared" si="1"/>
        <v>27.802127467005903</v>
      </c>
      <c r="P30" s="26">
        <f t="shared" si="1"/>
        <v>27.778757457014148</v>
      </c>
      <c r="Q30" s="26">
        <f t="shared" si="1"/>
        <v>27.715553041464165</v>
      </c>
      <c r="R30" s="26">
        <f t="shared" si="1"/>
        <v>27.643465804006201</v>
      </c>
      <c r="S30" s="26">
        <f t="shared" si="1"/>
        <v>28.10058660721208</v>
      </c>
    </row>
    <row r="31" spans="2:33" x14ac:dyDescent="0.25">
      <c r="B31" s="1" t="s">
        <v>9</v>
      </c>
      <c r="C31" s="1" t="s">
        <v>2</v>
      </c>
      <c r="D31" s="34">
        <v>27.621461628424001</v>
      </c>
      <c r="G31" s="20"/>
      <c r="H31" s="26">
        <f t="shared" ref="H31:S31" si="2">H30-H27</f>
        <v>-0.4626895414941643</v>
      </c>
      <c r="I31" s="26">
        <f t="shared" si="2"/>
        <v>-6.9550268350127453E-2</v>
      </c>
      <c r="J31" s="26">
        <f t="shared" si="2"/>
        <v>-0.10685822967307956</v>
      </c>
      <c r="K31" s="26">
        <f t="shared" si="2"/>
        <v>0.29623108578623913</v>
      </c>
      <c r="L31" s="26">
        <f t="shared" si="2"/>
        <v>0.36322117882479432</v>
      </c>
      <c r="M31" s="26">
        <f t="shared" si="2"/>
        <v>0.47477367243178037</v>
      </c>
      <c r="N31" s="26">
        <f t="shared" si="2"/>
        <v>0.70282168884044438</v>
      </c>
      <c r="O31" s="26">
        <f t="shared" si="2"/>
        <v>0.40773038796957906</v>
      </c>
      <c r="P31" s="26">
        <f t="shared" si="2"/>
        <v>0.31666951592102777</v>
      </c>
      <c r="Q31" s="26">
        <f t="shared" si="2"/>
        <v>0.78305889363180725</v>
      </c>
      <c r="R31" s="26">
        <f t="shared" si="2"/>
        <v>0.69354208002695827</v>
      </c>
      <c r="S31" s="26">
        <f t="shared" si="2"/>
        <v>1.1443756576613673</v>
      </c>
      <c r="U31" s="1"/>
      <c r="V31" s="2"/>
      <c r="W31" s="1"/>
      <c r="X31" s="2"/>
      <c r="Y31" s="1"/>
      <c r="Z31" s="2"/>
      <c r="AA31" s="1"/>
      <c r="AB31" s="2"/>
      <c r="AC31" s="1"/>
      <c r="AD31" s="2"/>
      <c r="AE31" s="1"/>
      <c r="AF31" s="1"/>
      <c r="AG31" s="1"/>
    </row>
    <row r="32" spans="2:33" x14ac:dyDescent="0.25">
      <c r="B32" s="1" t="s">
        <v>9</v>
      </c>
      <c r="C32" s="1" t="s">
        <v>2</v>
      </c>
      <c r="D32" s="34">
        <v>27.828135861637001</v>
      </c>
      <c r="G32" s="20"/>
      <c r="H32" s="28">
        <f>AVERAGE(H31:J31)</f>
        <v>-0.21303267983912377</v>
      </c>
      <c r="J32" s="26"/>
      <c r="K32" s="26"/>
      <c r="L32" s="26"/>
      <c r="M32" s="26"/>
      <c r="N32" s="26"/>
      <c r="O32" s="26"/>
      <c r="P32" s="26"/>
      <c r="Q32" s="26"/>
      <c r="R32" s="26"/>
      <c r="S32" s="26"/>
      <c r="U32" s="1"/>
      <c r="V32" s="3"/>
      <c r="W32" s="1"/>
      <c r="X32" s="3"/>
      <c r="Y32" s="1"/>
      <c r="Z32" s="3"/>
      <c r="AA32" s="1"/>
      <c r="AB32" s="3"/>
      <c r="AC32" s="1"/>
      <c r="AD32" s="3"/>
      <c r="AE32" s="1"/>
    </row>
    <row r="33" spans="2:31" ht="15" x14ac:dyDescent="0.25">
      <c r="B33" s="1" t="s">
        <v>19</v>
      </c>
      <c r="C33" s="1" t="s">
        <v>2</v>
      </c>
      <c r="D33" s="34">
        <v>27.709012985229492</v>
      </c>
      <c r="G33" s="20"/>
      <c r="H33" s="26">
        <f>H31-$H$32</f>
        <v>-0.24965686165504053</v>
      </c>
      <c r="I33" s="26">
        <f t="shared" ref="I33:S33" si="3">I31-$H$32</f>
        <v>0.14348241148899632</v>
      </c>
      <c r="J33" s="26">
        <f t="shared" si="3"/>
        <v>0.10617445016604421</v>
      </c>
      <c r="K33" s="26">
        <f t="shared" si="3"/>
        <v>0.50926376562536291</v>
      </c>
      <c r="L33" s="26">
        <f t="shared" si="3"/>
        <v>0.57625385866391809</v>
      </c>
      <c r="M33" s="26">
        <f t="shared" si="3"/>
        <v>0.68780635227090414</v>
      </c>
      <c r="N33" s="26">
        <f t="shared" si="3"/>
        <v>0.91585436867956815</v>
      </c>
      <c r="O33" s="26">
        <f t="shared" si="3"/>
        <v>0.62076306780870283</v>
      </c>
      <c r="P33" s="26">
        <f t="shared" si="3"/>
        <v>0.52970219576015154</v>
      </c>
      <c r="Q33" s="26">
        <f t="shared" si="3"/>
        <v>0.99609157347093102</v>
      </c>
      <c r="R33" s="26">
        <f t="shared" si="3"/>
        <v>0.90657475986608205</v>
      </c>
      <c r="S33" s="26">
        <f t="shared" si="3"/>
        <v>1.3574083375004911</v>
      </c>
      <c r="U33" s="1"/>
      <c r="V33" s="4"/>
      <c r="W33" s="4"/>
      <c r="X33" s="4"/>
      <c r="Y33" s="4"/>
      <c r="Z33" s="4"/>
      <c r="AA33" s="4"/>
      <c r="AB33" s="4"/>
      <c r="AC33" s="4"/>
      <c r="AD33" s="4"/>
      <c r="AE33" s="4"/>
    </row>
    <row r="34" spans="2:31" x14ac:dyDescent="0.25">
      <c r="B34" s="1" t="s">
        <v>19</v>
      </c>
      <c r="C34" s="1" t="s">
        <v>2</v>
      </c>
      <c r="D34" s="34">
        <v>27.714935237077</v>
      </c>
      <c r="H34" s="28">
        <f t="shared" ref="H34:S34" si="4">POWER(2,-H33)</f>
        <v>1.1889243012232025</v>
      </c>
      <c r="I34" s="28">
        <f t="shared" si="4"/>
        <v>0.90533120579174486</v>
      </c>
      <c r="J34" s="28">
        <f t="shared" si="4"/>
        <v>0.92904832726860676</v>
      </c>
      <c r="K34" s="28">
        <f t="shared" si="4"/>
        <v>0.7025808866212766</v>
      </c>
      <c r="L34" s="28">
        <f t="shared" si="4"/>
        <v>0.67070308419204117</v>
      </c>
      <c r="M34" s="28">
        <f t="shared" si="4"/>
        <v>0.62079706751244323</v>
      </c>
      <c r="N34" s="28">
        <f t="shared" si="4"/>
        <v>0.53002989230351549</v>
      </c>
      <c r="O34" s="28">
        <f t="shared" si="4"/>
        <v>0.65032686695793906</v>
      </c>
      <c r="P34" s="28">
        <f t="shared" si="4"/>
        <v>0.6926977074618953</v>
      </c>
      <c r="Q34" s="28">
        <f t="shared" si="4"/>
        <v>0.50135639389835496</v>
      </c>
      <c r="R34" s="28">
        <f t="shared" si="4"/>
        <v>0.53345010379694136</v>
      </c>
      <c r="S34" s="28">
        <f t="shared" si="4"/>
        <v>0.39028276582087651</v>
      </c>
    </row>
    <row r="35" spans="2:31" x14ac:dyDescent="0.25">
      <c r="B35" s="1" t="s">
        <v>19</v>
      </c>
      <c r="C35" s="1" t="s">
        <v>2</v>
      </c>
      <c r="D35" s="34">
        <v>27.722710902086</v>
      </c>
      <c r="H35" s="26">
        <f>AVERAGE(H34:J34)</f>
        <v>1.0077679447611847</v>
      </c>
      <c r="J35" s="26"/>
      <c r="K35" s="26"/>
      <c r="L35" s="26"/>
      <c r="M35" s="26"/>
      <c r="N35" s="26"/>
      <c r="O35" s="26"/>
      <c r="P35" s="26"/>
      <c r="Q35" s="26"/>
      <c r="R35" s="26"/>
      <c r="S35" s="26"/>
    </row>
    <row r="36" spans="2:31" x14ac:dyDescent="0.25">
      <c r="B36" s="1" t="s">
        <v>10</v>
      </c>
      <c r="C36" s="1" t="s">
        <v>2</v>
      </c>
      <c r="D36" s="34">
        <v>27.642845153808594</v>
      </c>
      <c r="G36" s="20"/>
      <c r="H36" s="28">
        <f>H34/$H$35</f>
        <v>1.1797599907833418</v>
      </c>
      <c r="I36" s="28">
        <f t="shared" ref="I36:S36" si="5">I34/$H$35</f>
        <v>0.89835285047321611</v>
      </c>
      <c r="J36" s="28">
        <f t="shared" si="5"/>
        <v>0.92188715874344218</v>
      </c>
      <c r="K36" s="28">
        <f t="shared" si="5"/>
        <v>0.69716534473397085</v>
      </c>
      <c r="L36" s="28">
        <f t="shared" si="5"/>
        <v>0.6655332586024858</v>
      </c>
      <c r="M36" s="28">
        <f t="shared" si="5"/>
        <v>0.61601192093836277</v>
      </c>
      <c r="N36" s="28">
        <f t="shared" si="5"/>
        <v>0.52594438537050214</v>
      </c>
      <c r="O36" s="28">
        <f t="shared" si="5"/>
        <v>0.6453141026549023</v>
      </c>
      <c r="P36" s="28">
        <f t="shared" si="5"/>
        <v>0.68735834580057709</v>
      </c>
      <c r="Q36" s="28">
        <f t="shared" si="5"/>
        <v>0.49749190426687329</v>
      </c>
      <c r="R36" s="28">
        <f t="shared" si="5"/>
        <v>0.52933823363805788</v>
      </c>
      <c r="S36" s="28">
        <f t="shared" si="5"/>
        <v>0.38727443936844369</v>
      </c>
    </row>
    <row r="37" spans="2:31" x14ac:dyDescent="0.25">
      <c r="B37" s="1" t="s">
        <v>10</v>
      </c>
      <c r="C37" s="1" t="s">
        <v>2</v>
      </c>
      <c r="D37" s="34">
        <v>27.627694887404001</v>
      </c>
      <c r="G37" s="20" t="s">
        <v>20</v>
      </c>
      <c r="H37" s="56">
        <f>AVERAGE(H36:J36)</f>
        <v>1</v>
      </c>
      <c r="I37" s="56"/>
      <c r="J37" s="56"/>
      <c r="K37" s="56">
        <f>AVERAGE(K36:M36)</f>
        <v>0.65957017475827318</v>
      </c>
      <c r="L37" s="56"/>
      <c r="M37" s="56"/>
      <c r="N37" s="56">
        <f>AVERAGE(N36:P36)</f>
        <v>0.61953894460866055</v>
      </c>
      <c r="O37" s="56"/>
      <c r="P37" s="56"/>
      <c r="Q37" s="56">
        <f>AVERAGE(Q36:S36)</f>
        <v>0.47136819242445832</v>
      </c>
      <c r="R37" s="56"/>
      <c r="S37" s="56"/>
    </row>
    <row r="38" spans="2:31" x14ac:dyDescent="0.25">
      <c r="B38" s="1" t="s">
        <v>10</v>
      </c>
      <c r="C38" s="1" t="s">
        <v>2</v>
      </c>
      <c r="D38" s="34">
        <v>27.659857370806002</v>
      </c>
      <c r="G38" s="20" t="s">
        <v>21</v>
      </c>
      <c r="H38" s="56">
        <f>STDEVP(H36:J36)/SQRT(COUNT(H36:J36))</f>
        <v>7.3596054591201387E-2</v>
      </c>
      <c r="I38" s="56"/>
      <c r="J38" s="56"/>
      <c r="K38" s="56">
        <f t="shared" ref="K38" si="6">STDEVP(K36:M36)/SQRT(COUNT(K36:M36))</f>
        <v>1.9282336909647677E-2</v>
      </c>
      <c r="L38" s="56"/>
      <c r="M38" s="56"/>
      <c r="N38" s="56">
        <f t="shared" ref="N38" si="7">STDEVP(N36:P36)/SQRT(COUNT(N36:P36))</f>
        <v>3.9474001949699446E-2</v>
      </c>
      <c r="O38" s="56"/>
      <c r="P38" s="56"/>
      <c r="Q38" s="56">
        <f t="shared" ref="Q38" si="8">STDEVP(Q36:S36)/SQRT(COUNT(Q36:S36))</f>
        <v>3.5142145165942863E-2</v>
      </c>
      <c r="R38" s="56"/>
      <c r="S38" s="56"/>
    </row>
    <row r="39" spans="2:31" x14ac:dyDescent="0.25">
      <c r="B39" s="1" t="s">
        <v>11</v>
      </c>
      <c r="C39" s="1" t="s">
        <v>2</v>
      </c>
      <c r="D39" s="34">
        <v>28.002164840698242</v>
      </c>
      <c r="G39" s="20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</row>
    <row r="40" spans="2:31" x14ac:dyDescent="0.25">
      <c r="B40" s="1" t="s">
        <v>11</v>
      </c>
      <c r="C40" s="1" t="s">
        <v>2</v>
      </c>
      <c r="D40" s="34">
        <v>28.141232121973999</v>
      </c>
      <c r="G40" s="7" t="s">
        <v>13</v>
      </c>
      <c r="H40" s="26">
        <f>AVERAGE(H12,H13,H14)</f>
        <v>23.982561758738317</v>
      </c>
      <c r="I40" s="26">
        <f t="shared" ref="I40:S40" si="9">AVERAGE(I12,I13,I14)</f>
        <v>23.935467021814105</v>
      </c>
      <c r="J40" s="26">
        <f t="shared" si="9"/>
        <v>24.248928396081499</v>
      </c>
      <c r="K40" s="26">
        <f t="shared" si="9"/>
        <v>24.097400897838099</v>
      </c>
      <c r="L40" s="26">
        <f t="shared" si="9"/>
        <v>23.947835675807202</v>
      </c>
      <c r="M40" s="26">
        <f t="shared" si="9"/>
        <v>23.890306956208843</v>
      </c>
      <c r="N40" s="26">
        <f t="shared" si="9"/>
        <v>23.978423745293686</v>
      </c>
      <c r="O40" s="26">
        <f t="shared" si="9"/>
        <v>23.894079327139796</v>
      </c>
      <c r="P40" s="26">
        <f t="shared" si="9"/>
        <v>23.978500977411272</v>
      </c>
      <c r="Q40" s="26">
        <f t="shared" si="9"/>
        <v>23.902798077716444</v>
      </c>
      <c r="R40" s="26">
        <f t="shared" si="9"/>
        <v>23.887280814936062</v>
      </c>
      <c r="S40" s="26">
        <f t="shared" si="9"/>
        <v>23.919937967027717</v>
      </c>
      <c r="U40" s="43"/>
      <c r="V40" s="43"/>
      <c r="W40" s="43"/>
    </row>
    <row r="41" spans="2:31" x14ac:dyDescent="0.25">
      <c r="B41" s="1" t="s">
        <v>11</v>
      </c>
      <c r="C41" s="1" t="s">
        <v>2</v>
      </c>
      <c r="D41" s="34">
        <v>28.158362858964001</v>
      </c>
      <c r="H41" s="26">
        <f t="shared" ref="H41:S41" si="10">H40-H27</f>
        <v>-5.7487580627444004</v>
      </c>
      <c r="I41" s="26">
        <f t="shared" si="10"/>
        <v>-5.506212074932801</v>
      </c>
      <c r="J41" s="26">
        <f t="shared" si="10"/>
        <v>-5.4353648863486654</v>
      </c>
      <c r="K41" s="26">
        <f t="shared" si="10"/>
        <v>-3.4764029119097692</v>
      </c>
      <c r="L41" s="26">
        <f t="shared" si="10"/>
        <v>-3.5942489341317838</v>
      </c>
      <c r="M41" s="26">
        <f t="shared" si="10"/>
        <v>-3.5698271127597891</v>
      </c>
      <c r="N41" s="26">
        <f t="shared" si="10"/>
        <v>-3.0669757701092948</v>
      </c>
      <c r="O41" s="26">
        <f t="shared" si="10"/>
        <v>-3.5003177518965281</v>
      </c>
      <c r="P41" s="26">
        <f t="shared" si="10"/>
        <v>-3.4835869636818479</v>
      </c>
      <c r="Q41" s="26">
        <f t="shared" si="10"/>
        <v>-3.0296960701159144</v>
      </c>
      <c r="R41" s="26">
        <f t="shared" si="10"/>
        <v>-3.0626429090431806</v>
      </c>
      <c r="S41" s="26">
        <f t="shared" si="10"/>
        <v>-3.0362729825229948</v>
      </c>
      <c r="U41" s="43"/>
      <c r="V41" s="43"/>
      <c r="W41" s="43"/>
      <c r="X41" s="43"/>
    </row>
    <row r="42" spans="2:31" x14ac:dyDescent="0.25">
      <c r="B42" s="35" t="s">
        <v>1</v>
      </c>
      <c r="C42" s="36" t="s">
        <v>13</v>
      </c>
      <c r="D42" s="37">
        <v>24.003101348876953</v>
      </c>
      <c r="H42" s="28">
        <f>AVERAGE(H41:J41)</f>
        <v>-5.563445008008622</v>
      </c>
      <c r="J42" s="26"/>
      <c r="K42" s="26"/>
      <c r="L42" s="26"/>
      <c r="M42" s="26"/>
      <c r="N42" s="26"/>
      <c r="O42" s="26"/>
      <c r="P42" s="26"/>
      <c r="Q42" s="26"/>
      <c r="R42" s="26"/>
      <c r="S42" s="26"/>
    </row>
    <row r="43" spans="2:31" x14ac:dyDescent="0.25">
      <c r="B43" s="35" t="s">
        <v>1</v>
      </c>
      <c r="C43" s="36" t="s">
        <v>13</v>
      </c>
      <c r="D43" s="37">
        <v>23.966353229401001</v>
      </c>
      <c r="H43" s="26">
        <f>H41-$H$42</f>
        <v>-0.18531305473577842</v>
      </c>
      <c r="I43" s="26">
        <f t="shared" ref="I43:S43" si="11">I41-$H$42</f>
        <v>5.7232933075821002E-2</v>
      </c>
      <c r="J43" s="26">
        <f t="shared" si="11"/>
        <v>0.12808012165995653</v>
      </c>
      <c r="K43" s="26">
        <f t="shared" si="11"/>
        <v>2.0870420960988527</v>
      </c>
      <c r="L43" s="26">
        <f t="shared" si="11"/>
        <v>1.9691960738768381</v>
      </c>
      <c r="M43" s="26">
        <f t="shared" si="11"/>
        <v>1.9936178952488328</v>
      </c>
      <c r="N43" s="26">
        <f t="shared" si="11"/>
        <v>2.4964692378993272</v>
      </c>
      <c r="O43" s="26">
        <f t="shared" si="11"/>
        <v>2.0631272561120939</v>
      </c>
      <c r="P43" s="26">
        <f t="shared" si="11"/>
        <v>2.079858044326774</v>
      </c>
      <c r="Q43" s="26">
        <f t="shared" si="11"/>
        <v>2.5337489378927076</v>
      </c>
      <c r="R43" s="26">
        <f t="shared" si="11"/>
        <v>2.5008020989654414</v>
      </c>
      <c r="S43" s="26">
        <f t="shared" si="11"/>
        <v>2.5271720254856271</v>
      </c>
    </row>
    <row r="44" spans="2:31" x14ac:dyDescent="0.25">
      <c r="B44" s="35" t="s">
        <v>1</v>
      </c>
      <c r="C44" s="36" t="s">
        <v>13</v>
      </c>
      <c r="D44" s="37">
        <v>23.978230697937001</v>
      </c>
      <c r="H44" s="28">
        <f t="shared" ref="H44:S44" si="12">POWER(2,-H43)</f>
        <v>1.1370636813359729</v>
      </c>
      <c r="I44" s="28">
        <f t="shared" si="12"/>
        <v>0.96110573870315286</v>
      </c>
      <c r="J44" s="28">
        <f t="shared" si="12"/>
        <v>0.9150483484977211</v>
      </c>
      <c r="K44" s="28">
        <f t="shared" si="12"/>
        <v>0.23536274843437063</v>
      </c>
      <c r="L44" s="28">
        <f t="shared" si="12"/>
        <v>0.25539530804021587</v>
      </c>
      <c r="M44" s="28">
        <f t="shared" si="12"/>
        <v>0.25110838427180154</v>
      </c>
      <c r="N44" s="28">
        <f t="shared" si="12"/>
        <v>0.17720985741517767</v>
      </c>
      <c r="O44" s="28">
        <f t="shared" si="12"/>
        <v>0.23929675591739985</v>
      </c>
      <c r="P44" s="28">
        <f t="shared" si="12"/>
        <v>0.23653768493974164</v>
      </c>
      <c r="Q44" s="28">
        <f t="shared" si="12"/>
        <v>0.17268935532153915</v>
      </c>
      <c r="R44" s="28">
        <f t="shared" si="12"/>
        <v>0.17667843960756238</v>
      </c>
      <c r="S44" s="28">
        <f t="shared" si="12"/>
        <v>0.1734784032557313</v>
      </c>
    </row>
    <row r="45" spans="2:31" x14ac:dyDescent="0.25">
      <c r="B45" s="35" t="s">
        <v>4</v>
      </c>
      <c r="C45" s="36" t="s">
        <v>13</v>
      </c>
      <c r="D45" s="37">
        <v>23.96452522277832</v>
      </c>
      <c r="H45" s="26">
        <f>AVERAGE(H44:J44)</f>
        <v>1.0044059228456155</v>
      </c>
      <c r="J45" s="26"/>
      <c r="K45" s="26"/>
      <c r="L45" s="26"/>
      <c r="M45" s="26"/>
      <c r="N45" s="26"/>
      <c r="O45" s="26"/>
      <c r="P45" s="26"/>
      <c r="Q45" s="26"/>
      <c r="R45" s="26"/>
      <c r="S45" s="26"/>
    </row>
    <row r="46" spans="2:31" x14ac:dyDescent="0.25">
      <c r="B46" s="35" t="s">
        <v>4</v>
      </c>
      <c r="C46" s="36" t="s">
        <v>13</v>
      </c>
      <c r="D46" s="37">
        <v>23.909579765621</v>
      </c>
      <c r="H46" s="28">
        <f>H44/$H$45</f>
        <v>1.1320758425184514</v>
      </c>
      <c r="I46" s="28">
        <f t="shared" ref="I46:S46" si="13">I44/$H$45</f>
        <v>0.95688975626528816</v>
      </c>
      <c r="J46" s="28">
        <f t="shared" si="13"/>
        <v>0.91103440121626078</v>
      </c>
      <c r="K46" s="28">
        <f t="shared" si="13"/>
        <v>0.23433030718054379</v>
      </c>
      <c r="L46" s="28">
        <f t="shared" si="13"/>
        <v>0.25427499204370185</v>
      </c>
      <c r="M46" s="28">
        <f t="shared" si="13"/>
        <v>0.25000687327726834</v>
      </c>
      <c r="N46" s="28">
        <f t="shared" si="13"/>
        <v>0.17643250939134109</v>
      </c>
      <c r="O46" s="28">
        <f t="shared" si="13"/>
        <v>0.2382470577627025</v>
      </c>
      <c r="P46" s="28">
        <f t="shared" si="13"/>
        <v>0.23550008971432482</v>
      </c>
      <c r="Q46" s="28">
        <f t="shared" si="13"/>
        <v>0.17193183691339378</v>
      </c>
      <c r="R46" s="28">
        <f t="shared" si="13"/>
        <v>0.17590342269887146</v>
      </c>
      <c r="S46" s="28">
        <f t="shared" si="13"/>
        <v>0.17271742361319806</v>
      </c>
    </row>
    <row r="47" spans="2:31" x14ac:dyDescent="0.25">
      <c r="B47" s="35" t="s">
        <v>4</v>
      </c>
      <c r="C47" s="36" t="s">
        <v>13</v>
      </c>
      <c r="D47" s="37">
        <v>23.932296077042999</v>
      </c>
      <c r="G47" s="20" t="s">
        <v>20</v>
      </c>
      <c r="H47" s="56">
        <f>AVERAGE(H46:J46)</f>
        <v>1</v>
      </c>
      <c r="I47" s="56"/>
      <c r="J47" s="56"/>
      <c r="K47" s="56">
        <f>AVERAGE(K46:M46)</f>
        <v>0.24620405750050467</v>
      </c>
      <c r="L47" s="56"/>
      <c r="M47" s="56"/>
      <c r="N47" s="56">
        <f>AVERAGE(N46:P46)</f>
        <v>0.21672655228945614</v>
      </c>
      <c r="O47" s="56"/>
      <c r="P47" s="56"/>
      <c r="Q47" s="56">
        <f>AVERAGE(Q46:S46)</f>
        <v>0.17351756107515445</v>
      </c>
      <c r="R47" s="56"/>
      <c r="S47" s="56"/>
    </row>
    <row r="48" spans="2:31" x14ac:dyDescent="0.25">
      <c r="B48" s="35" t="s">
        <v>5</v>
      </c>
      <c r="C48" s="36" t="s">
        <v>13</v>
      </c>
      <c r="D48" s="37">
        <v>24.280733108520508</v>
      </c>
      <c r="G48" s="20" t="s">
        <v>21</v>
      </c>
      <c r="H48" s="56">
        <f>STDEVP(H46:J46)/SQRT(COUNT(H46:J46))</f>
        <v>5.499232174563029E-2</v>
      </c>
      <c r="I48" s="56"/>
      <c r="J48" s="56"/>
      <c r="K48" s="56">
        <f t="shared" ref="K48" si="14">STDEVP(K46:M46)/SQRT(COUNT(K46:M46))</f>
        <v>4.9507276557575891E-3</v>
      </c>
      <c r="L48" s="56"/>
      <c r="M48" s="56"/>
      <c r="N48" s="56">
        <f t="shared" ref="N48" si="15">STDEVP(N46:P46)/SQRT(COUNT(N46:P46))</f>
        <v>1.6462711253490112E-2</v>
      </c>
      <c r="O48" s="56"/>
      <c r="P48" s="56"/>
      <c r="Q48" s="56">
        <f t="shared" ref="Q48" si="16">STDEVP(Q46:S46)/SQRT(COUNT(Q46:S46))</f>
        <v>9.9146786594104348E-4</v>
      </c>
      <c r="R48" s="56"/>
      <c r="S48" s="56"/>
    </row>
    <row r="49" spans="2:19" x14ac:dyDescent="0.25">
      <c r="B49" s="35" t="s">
        <v>5</v>
      </c>
      <c r="C49" s="36" t="s">
        <v>13</v>
      </c>
      <c r="D49" s="37">
        <v>24.232998896600002</v>
      </c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</row>
    <row r="50" spans="2:19" x14ac:dyDescent="0.25">
      <c r="B50" s="35" t="s">
        <v>5</v>
      </c>
      <c r="C50" s="36" t="s">
        <v>13</v>
      </c>
      <c r="D50" s="37">
        <v>24.233053183123999</v>
      </c>
      <c r="G50" s="7" t="s">
        <v>15</v>
      </c>
      <c r="H50" s="26">
        <f>AVERAGE(H15,H16,H17)</f>
        <v>29.604265559631983</v>
      </c>
      <c r="I50" s="26">
        <f t="shared" ref="I50:S50" si="17">AVERAGE(I15,I16,I17)</f>
        <v>29.611641217689982</v>
      </c>
      <c r="J50" s="26">
        <f t="shared" si="17"/>
        <v>29.45307900065454</v>
      </c>
      <c r="K50" s="26">
        <f t="shared" si="17"/>
        <v>26.768945454263079</v>
      </c>
      <c r="L50" s="26">
        <f t="shared" si="17"/>
        <v>27.101510497835818</v>
      </c>
      <c r="M50" s="26">
        <f t="shared" si="17"/>
        <v>26.762523310137535</v>
      </c>
      <c r="N50" s="26">
        <f t="shared" si="17"/>
        <v>26.682031701925482</v>
      </c>
      <c r="O50" s="26">
        <f t="shared" si="17"/>
        <v>26.936691327051136</v>
      </c>
      <c r="P50" s="26">
        <f t="shared" si="17"/>
        <v>26.91134169975021</v>
      </c>
      <c r="Q50" s="26">
        <f t="shared" si="17"/>
        <v>26.290576692454284</v>
      </c>
      <c r="R50" s="26">
        <f t="shared" si="17"/>
        <v>26.339936387031912</v>
      </c>
      <c r="S50" s="26">
        <f t="shared" si="17"/>
        <v>26.354537123985448</v>
      </c>
    </row>
    <row r="51" spans="2:19" x14ac:dyDescent="0.25">
      <c r="B51" s="35" t="s">
        <v>14</v>
      </c>
      <c r="C51" s="36" t="s">
        <v>13</v>
      </c>
      <c r="D51" s="37">
        <v>23.960826873779297</v>
      </c>
      <c r="G51" s="12"/>
      <c r="H51" s="26">
        <f t="shared" ref="H51:S51" si="18">H50-H27</f>
        <v>-0.12705426185073421</v>
      </c>
      <c r="I51" s="26">
        <f t="shared" si="18"/>
        <v>0.16996212094307594</v>
      </c>
      <c r="J51" s="26">
        <f t="shared" si="18"/>
        <v>-0.23121428177562464</v>
      </c>
      <c r="K51" s="26">
        <f t="shared" si="18"/>
        <v>-0.80485835548478946</v>
      </c>
      <c r="L51" s="26">
        <f t="shared" si="18"/>
        <v>-0.44057411210316744</v>
      </c>
      <c r="M51" s="26">
        <f t="shared" si="18"/>
        <v>-0.69761075883109669</v>
      </c>
      <c r="N51" s="26">
        <f t="shared" si="18"/>
        <v>-0.36336781347749891</v>
      </c>
      <c r="O51" s="26">
        <f t="shared" si="18"/>
        <v>-0.4577057519851877</v>
      </c>
      <c r="P51" s="26">
        <f t="shared" si="18"/>
        <v>-0.55074624134291028</v>
      </c>
      <c r="Q51" s="26">
        <f t="shared" si="18"/>
        <v>-0.64191745537807421</v>
      </c>
      <c r="R51" s="26">
        <f t="shared" si="18"/>
        <v>-0.60998733694733076</v>
      </c>
      <c r="S51" s="26">
        <f t="shared" si="18"/>
        <v>-0.60167382556526405</v>
      </c>
    </row>
    <row r="52" spans="2:19" x14ac:dyDescent="0.25">
      <c r="B52" s="35" t="s">
        <v>14</v>
      </c>
      <c r="C52" s="36" t="s">
        <v>13</v>
      </c>
      <c r="D52" s="37">
        <v>24.159708648845999</v>
      </c>
      <c r="H52" s="28">
        <f>AVERAGE(H51:J51)</f>
        <v>-6.2768807561094306E-2</v>
      </c>
      <c r="J52" s="26"/>
      <c r="K52" s="26"/>
      <c r="L52" s="26"/>
      <c r="M52" s="26"/>
      <c r="N52" s="26"/>
      <c r="O52" s="26"/>
      <c r="P52" s="26"/>
      <c r="Q52" s="26"/>
      <c r="R52" s="26"/>
      <c r="S52" s="26"/>
    </row>
    <row r="53" spans="2:19" x14ac:dyDescent="0.25">
      <c r="B53" s="35" t="s">
        <v>14</v>
      </c>
      <c r="C53" s="36" t="s">
        <v>13</v>
      </c>
      <c r="D53" s="37">
        <v>24.171667170888998</v>
      </c>
      <c r="G53" s="12"/>
      <c r="H53" s="26">
        <f>H51-$H$52</f>
        <v>-6.4285454289639901E-2</v>
      </c>
      <c r="I53" s="26">
        <f t="shared" ref="I53:S53" si="19">I51-$H$52</f>
        <v>0.23273092850417026</v>
      </c>
      <c r="J53" s="26">
        <f t="shared" si="19"/>
        <v>-0.16844547421453032</v>
      </c>
      <c r="K53" s="26">
        <f t="shared" si="19"/>
        <v>-0.74208954792369519</v>
      </c>
      <c r="L53" s="26">
        <f t="shared" si="19"/>
        <v>-0.37780530454207312</v>
      </c>
      <c r="M53" s="26">
        <f t="shared" si="19"/>
        <v>-0.63484195127000242</v>
      </c>
      <c r="N53" s="26">
        <f t="shared" si="19"/>
        <v>-0.30059900591640459</v>
      </c>
      <c r="O53" s="26">
        <f t="shared" si="19"/>
        <v>-0.39493694442409338</v>
      </c>
      <c r="P53" s="26">
        <f t="shared" si="19"/>
        <v>-0.48797743378181596</v>
      </c>
      <c r="Q53" s="26">
        <f t="shared" si="19"/>
        <v>-0.57914864781697994</v>
      </c>
      <c r="R53" s="26">
        <f t="shared" si="19"/>
        <v>-0.5472185293862365</v>
      </c>
      <c r="S53" s="26">
        <f t="shared" si="19"/>
        <v>-0.53890501800416979</v>
      </c>
    </row>
    <row r="54" spans="2:19" x14ac:dyDescent="0.25">
      <c r="B54" s="35" t="s">
        <v>6</v>
      </c>
      <c r="C54" s="36" t="s">
        <v>13</v>
      </c>
      <c r="D54" s="37">
        <v>23.940546035766602</v>
      </c>
      <c r="G54" s="12"/>
      <c r="H54" s="28">
        <f t="shared" ref="H54:S54" si="20">POWER(2,-H53)</f>
        <v>1.0455669575378281</v>
      </c>
      <c r="I54" s="28">
        <f t="shared" si="20"/>
        <v>0.85102243562317548</v>
      </c>
      <c r="J54" s="28">
        <f t="shared" si="20"/>
        <v>1.1238468699935329</v>
      </c>
      <c r="K54" s="28">
        <f t="shared" si="20"/>
        <v>1.6725966144954814</v>
      </c>
      <c r="L54" s="28">
        <f t="shared" si="20"/>
        <v>1.2993636981033192</v>
      </c>
      <c r="M54" s="28">
        <f t="shared" si="20"/>
        <v>1.5527676333879687</v>
      </c>
      <c r="N54" s="28">
        <f t="shared" si="20"/>
        <v>1.231655689730313</v>
      </c>
      <c r="O54" s="28">
        <f t="shared" si="20"/>
        <v>1.3148852895278018</v>
      </c>
      <c r="P54" s="28">
        <f t="shared" si="20"/>
        <v>1.4024773133267008</v>
      </c>
      <c r="Q54" s="28">
        <f t="shared" si="20"/>
        <v>1.4939673798354567</v>
      </c>
      <c r="R54" s="28">
        <f t="shared" si="20"/>
        <v>1.4612657041236523</v>
      </c>
      <c r="S54" s="28">
        <f t="shared" si="20"/>
        <v>1.4528693945829156</v>
      </c>
    </row>
    <row r="55" spans="2:19" x14ac:dyDescent="0.25">
      <c r="B55" s="35" t="s">
        <v>6</v>
      </c>
      <c r="C55" s="36" t="s">
        <v>13</v>
      </c>
      <c r="D55" s="37">
        <v>23.952785524445002</v>
      </c>
      <c r="H55" s="26">
        <f>AVERAGE(H54:J54)</f>
        <v>1.0068120877181788</v>
      </c>
      <c r="J55" s="26"/>
      <c r="K55" s="26"/>
      <c r="L55" s="26"/>
      <c r="M55" s="26"/>
      <c r="N55" s="26"/>
      <c r="O55" s="26"/>
      <c r="P55" s="26"/>
      <c r="Q55" s="26"/>
      <c r="R55" s="26"/>
      <c r="S55" s="26"/>
    </row>
    <row r="56" spans="2:19" x14ac:dyDescent="0.25">
      <c r="B56" s="35" t="s">
        <v>6</v>
      </c>
      <c r="C56" s="36" t="s">
        <v>13</v>
      </c>
      <c r="D56" s="37">
        <v>23.950175467209998</v>
      </c>
      <c r="H56" s="28">
        <f>H54/$H$45</f>
        <v>1.0409804778685474</v>
      </c>
      <c r="I56" s="28">
        <f t="shared" ref="I56:S56" si="21">I54/$H$45</f>
        <v>0.8472893441449606</v>
      </c>
      <c r="J56" s="28">
        <f t="shared" si="21"/>
        <v>1.1189170079857009</v>
      </c>
      <c r="K56" s="28">
        <f t="shared" si="21"/>
        <v>1.6652596091396921</v>
      </c>
      <c r="L56" s="28">
        <f t="shared" si="21"/>
        <v>1.2936639147069635</v>
      </c>
      <c r="M56" s="28">
        <f t="shared" si="21"/>
        <v>1.5459562693425499</v>
      </c>
      <c r="N56" s="28">
        <f t="shared" si="21"/>
        <v>1.2262529140020091</v>
      </c>
      <c r="O56" s="28">
        <f t="shared" si="21"/>
        <v>1.3091174191830302</v>
      </c>
      <c r="P56" s="28">
        <f t="shared" si="21"/>
        <v>1.3963252121744725</v>
      </c>
      <c r="Q56" s="28">
        <f t="shared" si="21"/>
        <v>1.4874139487378255</v>
      </c>
      <c r="R56" s="28">
        <f t="shared" si="21"/>
        <v>1.4548557220607505</v>
      </c>
      <c r="S56" s="28">
        <f t="shared" si="21"/>
        <v>1.4464962437365398</v>
      </c>
    </row>
    <row r="57" spans="2:19" x14ac:dyDescent="0.25">
      <c r="B57" s="35" t="s">
        <v>7</v>
      </c>
      <c r="C57" s="36" t="s">
        <v>13</v>
      </c>
      <c r="D57" s="37">
        <v>23.885656356811523</v>
      </c>
      <c r="G57" s="20" t="s">
        <v>20</v>
      </c>
      <c r="H57" s="56">
        <f>AVERAGE(H56:J56)</f>
        <v>1.0023956099997362</v>
      </c>
      <c r="I57" s="56"/>
      <c r="J57" s="56"/>
      <c r="K57" s="56">
        <f>AVERAGE(K56:M56)</f>
        <v>1.5016265977297352</v>
      </c>
      <c r="L57" s="56"/>
      <c r="M57" s="56"/>
      <c r="N57" s="56">
        <f>AVERAGE(N56:P56)</f>
        <v>1.3105651817865038</v>
      </c>
      <c r="O57" s="56"/>
      <c r="P57" s="56"/>
      <c r="Q57" s="56">
        <f>AVERAGE(Q56:S56)</f>
        <v>1.4629219715117054</v>
      </c>
      <c r="R57" s="56"/>
      <c r="S57" s="56"/>
    </row>
    <row r="58" spans="2:19" x14ac:dyDescent="0.25">
      <c r="B58" s="35" t="s">
        <v>7</v>
      </c>
      <c r="C58" s="36" t="s">
        <v>13</v>
      </c>
      <c r="D58" s="37">
        <v>23.896537791364</v>
      </c>
      <c r="G58" s="20" t="s">
        <v>21</v>
      </c>
      <c r="H58" s="56">
        <f>STDEVP(H56:J56)/SQRT(COUNT(H56:J56))</f>
        <v>6.5932610313250109E-2</v>
      </c>
      <c r="I58" s="56"/>
      <c r="J58" s="56"/>
      <c r="K58" s="56">
        <f t="shared" ref="K58" si="22">STDEVP(K56:M56)/SQRT(COUNT(K56:M56))</f>
        <v>8.9436109870194722E-2</v>
      </c>
      <c r="L58" s="56"/>
      <c r="M58" s="56"/>
      <c r="N58" s="56">
        <f t="shared" ref="N58" si="23">STDEVP(N56:P56)/SQRT(COUNT(N56:P56))</f>
        <v>4.0090782159806701E-2</v>
      </c>
      <c r="O58" s="56"/>
      <c r="P58" s="56"/>
      <c r="Q58" s="56">
        <f t="shared" ref="Q58" si="24">STDEVP(Q56:S56)/SQRT(COUNT(Q56:S56))</f>
        <v>1.0191095577314655E-2</v>
      </c>
      <c r="R58" s="56"/>
      <c r="S58" s="56"/>
    </row>
    <row r="59" spans="2:19" x14ac:dyDescent="0.25">
      <c r="B59" s="35" t="s">
        <v>7</v>
      </c>
      <c r="C59" s="36" t="s">
        <v>13</v>
      </c>
      <c r="D59" s="37">
        <v>23.888726720451</v>
      </c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</row>
    <row r="60" spans="2:19" x14ac:dyDescent="0.25">
      <c r="B60" s="35" t="s">
        <v>18</v>
      </c>
      <c r="C60" s="36" t="s">
        <v>13</v>
      </c>
      <c r="D60" s="37">
        <v>23.974136352539063</v>
      </c>
      <c r="G60" s="7" t="s">
        <v>16</v>
      </c>
      <c r="H60" s="26">
        <f>AVERAGE(H18,H19,H20)</f>
        <v>34.587568326836909</v>
      </c>
      <c r="I60" s="26">
        <f t="shared" ref="I60:S60" si="25">AVERAGE(I18,I19,I20)</f>
        <v>34.507137348948469</v>
      </c>
      <c r="J60" s="26">
        <f t="shared" si="25"/>
        <v>34.274783421015158</v>
      </c>
      <c r="K60" s="26">
        <f t="shared" si="25"/>
        <v>32.157101284558415</v>
      </c>
      <c r="L60" s="26">
        <f t="shared" si="25"/>
        <v>32.273940923015893</v>
      </c>
      <c r="M60" s="26">
        <f t="shared" si="25"/>
        <v>32.119500991978079</v>
      </c>
      <c r="N60" s="26">
        <f t="shared" si="25"/>
        <v>31.869234593304032</v>
      </c>
      <c r="O60" s="26">
        <f t="shared" si="25"/>
        <v>32.212360157037786</v>
      </c>
      <c r="P60" s="26">
        <f t="shared" si="25"/>
        <v>32.145168525203125</v>
      </c>
      <c r="Q60" s="26">
        <f t="shared" si="25"/>
        <v>31.676263857756652</v>
      </c>
      <c r="R60" s="26">
        <f t="shared" si="25"/>
        <v>31.759255569097096</v>
      </c>
      <c r="S60" s="26">
        <f t="shared" si="25"/>
        <v>32.035301542672364</v>
      </c>
    </row>
    <row r="61" spans="2:19" x14ac:dyDescent="0.25">
      <c r="B61" s="35" t="s">
        <v>18</v>
      </c>
      <c r="C61" s="36" t="s">
        <v>13</v>
      </c>
      <c r="D61" s="37">
        <v>23.987984131912</v>
      </c>
      <c r="H61" s="26">
        <f t="shared" ref="H61:S61" si="26">H60-H27</f>
        <v>4.8562485053541913</v>
      </c>
      <c r="I61" s="26">
        <f t="shared" si="26"/>
        <v>5.0654582522015623</v>
      </c>
      <c r="J61" s="26">
        <f t="shared" si="26"/>
        <v>4.5904901385849932</v>
      </c>
      <c r="K61" s="26">
        <f t="shared" si="26"/>
        <v>4.5832974748105464</v>
      </c>
      <c r="L61" s="26">
        <f t="shared" si="26"/>
        <v>4.7318563130769071</v>
      </c>
      <c r="M61" s="26">
        <f t="shared" si="26"/>
        <v>4.659366923009447</v>
      </c>
      <c r="N61" s="26">
        <f t="shared" si="26"/>
        <v>4.8238350779010517</v>
      </c>
      <c r="O61" s="26">
        <f t="shared" si="26"/>
        <v>4.817963078001462</v>
      </c>
      <c r="P61" s="26">
        <f t="shared" si="26"/>
        <v>4.6830805841100052</v>
      </c>
      <c r="Q61" s="26">
        <f t="shared" si="26"/>
        <v>4.7437697099242939</v>
      </c>
      <c r="R61" s="26">
        <f t="shared" si="26"/>
        <v>4.8093318451178533</v>
      </c>
      <c r="S61" s="26">
        <f t="shared" si="26"/>
        <v>5.0790905931216521</v>
      </c>
    </row>
    <row r="62" spans="2:19" x14ac:dyDescent="0.25">
      <c r="B62" s="35" t="s">
        <v>18</v>
      </c>
      <c r="C62" s="36" t="s">
        <v>13</v>
      </c>
      <c r="D62" s="37">
        <v>23.973150751430001</v>
      </c>
      <c r="H62" s="28">
        <f>AVERAGE(H61:J61)</f>
        <v>4.8373989653802489</v>
      </c>
      <c r="J62" s="26"/>
      <c r="K62" s="26"/>
      <c r="L62" s="26"/>
      <c r="M62" s="26"/>
      <c r="N62" s="26"/>
      <c r="O62" s="26"/>
      <c r="P62" s="26"/>
      <c r="Q62" s="26"/>
      <c r="R62" s="26"/>
      <c r="S62" s="26"/>
    </row>
    <row r="63" spans="2:19" x14ac:dyDescent="0.25">
      <c r="B63" s="35" t="s">
        <v>8</v>
      </c>
      <c r="C63" s="36" t="s">
        <v>13</v>
      </c>
      <c r="D63" s="37">
        <v>23.963901519775391</v>
      </c>
      <c r="G63" s="20"/>
      <c r="H63" s="26">
        <f>H61-$H$62</f>
        <v>1.8849539973942342E-2</v>
      </c>
      <c r="I63" s="26">
        <f t="shared" ref="I63:S63" si="27">I61-$H$62</f>
        <v>0.22805928682131338</v>
      </c>
      <c r="J63" s="26">
        <f t="shared" si="27"/>
        <v>-0.24690882679525572</v>
      </c>
      <c r="K63" s="26">
        <f t="shared" si="27"/>
        <v>-0.25410149056970255</v>
      </c>
      <c r="L63" s="26">
        <f t="shared" si="27"/>
        <v>-0.10554265230334181</v>
      </c>
      <c r="M63" s="26">
        <f t="shared" si="27"/>
        <v>-0.17803204237080195</v>
      </c>
      <c r="N63" s="26">
        <f t="shared" si="27"/>
        <v>-1.3563887479197234E-2</v>
      </c>
      <c r="O63" s="26">
        <f t="shared" si="27"/>
        <v>-1.9435887378786987E-2</v>
      </c>
      <c r="P63" s="26">
        <f t="shared" si="27"/>
        <v>-0.15431838127024378</v>
      </c>
      <c r="Q63" s="26">
        <f t="shared" si="27"/>
        <v>-9.3629255455955018E-2</v>
      </c>
      <c r="R63" s="26">
        <f t="shared" si="27"/>
        <v>-2.8067120262395662E-2</v>
      </c>
      <c r="S63" s="26">
        <f t="shared" si="27"/>
        <v>0.24169162774140318</v>
      </c>
    </row>
    <row r="64" spans="2:19" x14ac:dyDescent="0.25">
      <c r="B64" s="35" t="s">
        <v>8</v>
      </c>
      <c r="C64" s="36" t="s">
        <v>13</v>
      </c>
      <c r="D64" s="37">
        <v>23.864484006396999</v>
      </c>
      <c r="G64" s="20"/>
      <c r="H64" s="28">
        <f t="shared" ref="H64:S64" si="28">POWER(2,-H63)</f>
        <v>0.98701947771026066</v>
      </c>
      <c r="I64" s="28">
        <f t="shared" si="28"/>
        <v>0.85378262790606096</v>
      </c>
      <c r="J64" s="28">
        <f t="shared" si="28"/>
        <v>1.1866618024737996</v>
      </c>
      <c r="K64" s="28">
        <f t="shared" si="28"/>
        <v>1.1925927657790354</v>
      </c>
      <c r="L64" s="28">
        <f t="shared" si="28"/>
        <v>1.0758990007638838</v>
      </c>
      <c r="M64" s="28">
        <f t="shared" si="28"/>
        <v>1.1313395897085048</v>
      </c>
      <c r="N64" s="28">
        <f t="shared" si="28"/>
        <v>1.0094461058416897</v>
      </c>
      <c r="O64" s="28">
        <f t="shared" si="28"/>
        <v>1.0135630858806788</v>
      </c>
      <c r="P64" s="28">
        <f t="shared" si="28"/>
        <v>1.1128956929615819</v>
      </c>
      <c r="Q64" s="28">
        <f t="shared" si="28"/>
        <v>1.0670510914426588</v>
      </c>
      <c r="R64" s="28">
        <f t="shared" si="28"/>
        <v>1.0196451200892347</v>
      </c>
      <c r="S64" s="28">
        <f t="shared" si="28"/>
        <v>0.84575304554059538</v>
      </c>
    </row>
    <row r="65" spans="2:19" x14ac:dyDescent="0.25">
      <c r="B65" s="35" t="s">
        <v>8</v>
      </c>
      <c r="C65" s="36" t="s">
        <v>13</v>
      </c>
      <c r="D65" s="37">
        <v>23.853852455247001</v>
      </c>
      <c r="H65" s="26">
        <f>AVERAGE(H64:J64)</f>
        <v>1.0091546360300405</v>
      </c>
      <c r="J65" s="26"/>
      <c r="K65" s="26"/>
      <c r="L65" s="26"/>
      <c r="M65" s="26"/>
      <c r="N65" s="26"/>
      <c r="O65" s="26"/>
      <c r="P65" s="26"/>
      <c r="Q65" s="26"/>
      <c r="R65" s="26"/>
      <c r="S65" s="26"/>
    </row>
    <row r="66" spans="2:19" x14ac:dyDescent="0.25">
      <c r="B66" s="35" t="s">
        <v>9</v>
      </c>
      <c r="C66" s="36" t="s">
        <v>13</v>
      </c>
      <c r="D66" s="37">
        <v>23.97465705871582</v>
      </c>
      <c r="G66" s="12"/>
      <c r="H66" s="28">
        <f>H64/$H$65</f>
        <v>0.97806564273751107</v>
      </c>
      <c r="I66" s="28">
        <f t="shared" ref="I66:S66" si="29">I64/$H$65</f>
        <v>0.8460374628657461</v>
      </c>
      <c r="J66" s="28">
        <f t="shared" si="29"/>
        <v>1.1758968943967425</v>
      </c>
      <c r="K66" s="28">
        <f t="shared" si="29"/>
        <v>1.1817740544408839</v>
      </c>
      <c r="L66" s="28">
        <f t="shared" si="29"/>
        <v>1.0661388872932418</v>
      </c>
      <c r="M66" s="28">
        <f t="shared" si="29"/>
        <v>1.121076542004636</v>
      </c>
      <c r="N66" s="28">
        <f t="shared" si="29"/>
        <v>1.0002888257173308</v>
      </c>
      <c r="O66" s="28">
        <f t="shared" si="29"/>
        <v>1.0043684582057522</v>
      </c>
      <c r="P66" s="28">
        <f t="shared" si="29"/>
        <v>1.1027999607073629</v>
      </c>
      <c r="Q66" s="28">
        <f t="shared" si="29"/>
        <v>1.0573712425683142</v>
      </c>
      <c r="R66" s="28">
        <f t="shared" si="29"/>
        <v>1.0103953187000787</v>
      </c>
      <c r="S66" s="28">
        <f t="shared" si="29"/>
        <v>0.83808072157082081</v>
      </c>
    </row>
    <row r="67" spans="2:19" x14ac:dyDescent="0.25">
      <c r="B67" s="35" t="s">
        <v>9</v>
      </c>
      <c r="C67" s="36" t="s">
        <v>13</v>
      </c>
      <c r="D67" s="37">
        <v>23.985275424421999</v>
      </c>
      <c r="G67" s="20" t="s">
        <v>20</v>
      </c>
      <c r="H67" s="56">
        <f>AVERAGE(H66:J66)</f>
        <v>1</v>
      </c>
      <c r="I67" s="56"/>
      <c r="J67" s="56"/>
      <c r="K67" s="56">
        <f>AVERAGE(K66:M66)</f>
        <v>1.1229964945795874</v>
      </c>
      <c r="L67" s="56"/>
      <c r="M67" s="56"/>
      <c r="N67" s="56">
        <f>AVERAGE(N66:P66)</f>
        <v>1.035819081543482</v>
      </c>
      <c r="O67" s="56"/>
      <c r="P67" s="56"/>
      <c r="Q67" s="56">
        <f>AVERAGE(Q66:S66)</f>
        <v>0.96861576094640467</v>
      </c>
      <c r="R67" s="56"/>
      <c r="S67" s="56"/>
    </row>
    <row r="68" spans="2:19" x14ac:dyDescent="0.25">
      <c r="B68" s="35" t="s">
        <v>9</v>
      </c>
      <c r="C68" s="36" t="s">
        <v>13</v>
      </c>
      <c r="D68" s="37">
        <v>23.975570449096001</v>
      </c>
      <c r="G68" s="20" t="s">
        <v>21</v>
      </c>
      <c r="H68" s="56">
        <f>STDEVP(H66:J66)/SQRT(COUNT(H66:J66))</f>
        <v>7.8262589564273358E-2</v>
      </c>
      <c r="I68" s="56"/>
      <c r="J68" s="56"/>
      <c r="K68" s="56">
        <f t="shared" ref="K68" si="30">STDEVP(K66:M66)/SQRT(COUNT(K66:M66))</f>
        <v>2.7266738523676008E-2</v>
      </c>
      <c r="L68" s="56"/>
      <c r="M68" s="56"/>
      <c r="N68" s="56">
        <f t="shared" ref="N68" si="31">STDEVP(N66:P66)/SQRT(COUNT(N66:P66))</f>
        <v>2.7361731103800024E-2</v>
      </c>
      <c r="O68" s="56"/>
      <c r="P68" s="56"/>
      <c r="Q68" s="56">
        <f t="shared" ref="Q68" si="32">STDEVP(Q66:S66)/SQRT(COUNT(Q66:S66))</f>
        <v>5.442881535528251E-2</v>
      </c>
      <c r="R68" s="56"/>
      <c r="S68" s="56"/>
    </row>
    <row r="69" spans="2:19" x14ac:dyDescent="0.25">
      <c r="B69" s="35" t="s">
        <v>19</v>
      </c>
      <c r="C69" s="36" t="s">
        <v>13</v>
      </c>
      <c r="D69" s="37">
        <v>23.852802276611328</v>
      </c>
      <c r="G69" s="12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</row>
    <row r="70" spans="2:19" x14ac:dyDescent="0.25">
      <c r="B70" s="35" t="s">
        <v>19</v>
      </c>
      <c r="C70" s="36" t="s">
        <v>13</v>
      </c>
      <c r="D70" s="37">
        <v>23.929939243147</v>
      </c>
      <c r="G70" s="7" t="s">
        <v>17</v>
      </c>
      <c r="H70" s="26">
        <f>AVERAGE(H22,H21,H23)</f>
        <v>27.201918034169811</v>
      </c>
      <c r="I70" s="26">
        <f t="shared" ref="I70:S70" si="33">AVERAGE(I22,I21,I23)</f>
        <v>27.002857968264962</v>
      </c>
      <c r="J70" s="26">
        <f t="shared" si="33"/>
        <v>27.721237429412639</v>
      </c>
      <c r="K70" s="26">
        <f t="shared" si="33"/>
        <v>25.845671364338674</v>
      </c>
      <c r="L70" s="26">
        <f t="shared" si="33"/>
        <v>26.052060376824134</v>
      </c>
      <c r="M70" s="26">
        <f t="shared" si="33"/>
        <v>25.764155531175344</v>
      </c>
      <c r="N70" s="26">
        <f t="shared" si="33"/>
        <v>25.647483945501573</v>
      </c>
      <c r="O70" s="26">
        <f t="shared" si="33"/>
        <v>25.956640438498756</v>
      </c>
      <c r="P70" s="26">
        <f t="shared" si="33"/>
        <v>25.71014718839653</v>
      </c>
      <c r="Q70" s="26">
        <f t="shared" si="33"/>
        <v>24.510117434637419</v>
      </c>
      <c r="R70" s="26">
        <f t="shared" si="33"/>
        <v>25.157533874333108</v>
      </c>
      <c r="S70" s="26">
        <f t="shared" si="33"/>
        <v>24.974294444391074</v>
      </c>
    </row>
    <row r="71" spans="2:19" x14ac:dyDescent="0.25">
      <c r="B71" s="35" t="s">
        <v>19</v>
      </c>
      <c r="C71" s="36" t="s">
        <v>13</v>
      </c>
      <c r="D71" s="37">
        <v>23.925652713390999</v>
      </c>
      <c r="H71" s="26">
        <f t="shared" ref="H71:S71" si="34">H70-H27</f>
        <v>-2.5294017873129064</v>
      </c>
      <c r="I71" s="26">
        <f t="shared" si="34"/>
        <v>-2.4388211284819441</v>
      </c>
      <c r="J71" s="26">
        <f t="shared" si="34"/>
        <v>-1.9630558530175257</v>
      </c>
      <c r="K71" s="26">
        <f t="shared" si="34"/>
        <v>-1.7281324454091944</v>
      </c>
      <c r="L71" s="26">
        <f t="shared" si="34"/>
        <v>-1.4900242331148519</v>
      </c>
      <c r="M71" s="26">
        <f t="shared" si="34"/>
        <v>-1.6959785377932874</v>
      </c>
      <c r="N71" s="26">
        <f t="shared" si="34"/>
        <v>-1.3979155699014072</v>
      </c>
      <c r="O71" s="26">
        <f t="shared" si="34"/>
        <v>-1.4377566405375681</v>
      </c>
      <c r="P71" s="26">
        <f t="shared" si="34"/>
        <v>-1.7519407526965907</v>
      </c>
      <c r="Q71" s="26">
        <f t="shared" si="34"/>
        <v>-2.4223767131949394</v>
      </c>
      <c r="R71" s="26">
        <f t="shared" si="34"/>
        <v>-1.7923898496461348</v>
      </c>
      <c r="S71" s="26">
        <f t="shared" si="34"/>
        <v>-1.9819165051596386</v>
      </c>
    </row>
    <row r="72" spans="2:19" x14ac:dyDescent="0.25">
      <c r="B72" s="35" t="s">
        <v>10</v>
      </c>
      <c r="C72" s="36" t="s">
        <v>13</v>
      </c>
      <c r="D72" s="37">
        <v>23.86054801940918</v>
      </c>
      <c r="H72" s="28">
        <f>AVERAGE(H71:J71)</f>
        <v>-2.3104262562707922</v>
      </c>
      <c r="J72" s="26"/>
      <c r="K72" s="26"/>
      <c r="L72" s="26"/>
      <c r="M72" s="26"/>
      <c r="N72" s="26"/>
      <c r="O72" s="26"/>
      <c r="P72" s="26"/>
      <c r="Q72" s="26"/>
      <c r="R72" s="26"/>
      <c r="S72" s="26"/>
    </row>
    <row r="73" spans="2:19" x14ac:dyDescent="0.25">
      <c r="B73" s="35" t="s">
        <v>10</v>
      </c>
      <c r="C73" s="36" t="s">
        <v>13</v>
      </c>
      <c r="D73" s="37">
        <v>23.888073488151999</v>
      </c>
      <c r="H73" s="26">
        <f>H71-$H$72</f>
        <v>-0.2189755310421142</v>
      </c>
      <c r="I73" s="26">
        <f t="shared" ref="I73:S73" si="35">I71-$H$72</f>
        <v>-0.12839487221115187</v>
      </c>
      <c r="J73" s="26">
        <f t="shared" si="35"/>
        <v>0.34737040325326651</v>
      </c>
      <c r="K73" s="26">
        <f t="shared" si="35"/>
        <v>0.58229381086159782</v>
      </c>
      <c r="L73" s="26">
        <f t="shared" si="35"/>
        <v>0.82040202315594035</v>
      </c>
      <c r="M73" s="26">
        <f t="shared" si="35"/>
        <v>0.61444771847750479</v>
      </c>
      <c r="N73" s="26">
        <f t="shared" si="35"/>
        <v>0.91251068636938504</v>
      </c>
      <c r="O73" s="26">
        <f t="shared" si="35"/>
        <v>0.8726696157332241</v>
      </c>
      <c r="P73" s="26">
        <f t="shared" si="35"/>
        <v>0.55848550357420157</v>
      </c>
      <c r="Q73" s="26">
        <f t="shared" si="35"/>
        <v>-0.11195045692414718</v>
      </c>
      <c r="R73" s="26">
        <f t="shared" si="35"/>
        <v>0.51803640662465744</v>
      </c>
      <c r="S73" s="26">
        <f t="shared" si="35"/>
        <v>0.32850975111115366</v>
      </c>
    </row>
    <row r="74" spans="2:19" x14ac:dyDescent="0.25">
      <c r="B74" s="35" t="s">
        <v>10</v>
      </c>
      <c r="C74" s="36" t="s">
        <v>13</v>
      </c>
      <c r="D74" s="37">
        <v>23.913220937247001</v>
      </c>
      <c r="H74" s="28">
        <f t="shared" ref="H74:S74" si="36">POWER(2,-H73)</f>
        <v>1.1639067936897702</v>
      </c>
      <c r="I74" s="28">
        <f t="shared" si="36"/>
        <v>1.0930768782870497</v>
      </c>
      <c r="J74" s="28">
        <f t="shared" si="36"/>
        <v>0.78601546150144519</v>
      </c>
      <c r="K74" s="28">
        <f t="shared" si="36"/>
        <v>0.6679010045185646</v>
      </c>
      <c r="L74" s="28">
        <f t="shared" si="36"/>
        <v>0.56628411923742039</v>
      </c>
      <c r="M74" s="28">
        <f t="shared" si="36"/>
        <v>0.65317989103912066</v>
      </c>
      <c r="N74" s="28">
        <f t="shared" si="36"/>
        <v>0.53125974813155274</v>
      </c>
      <c r="O74" s="28">
        <f t="shared" si="36"/>
        <v>0.54613532623170269</v>
      </c>
      <c r="P74" s="28">
        <f t="shared" si="36"/>
        <v>0.67901459813910625</v>
      </c>
      <c r="Q74" s="28">
        <f t="shared" si="36"/>
        <v>1.0806882898709991</v>
      </c>
      <c r="R74" s="28">
        <f t="shared" si="36"/>
        <v>0.69832164376045247</v>
      </c>
      <c r="S74" s="28">
        <f t="shared" si="36"/>
        <v>0.79635866713449499</v>
      </c>
    </row>
    <row r="75" spans="2:19" x14ac:dyDescent="0.25">
      <c r="B75" s="35" t="s">
        <v>11</v>
      </c>
      <c r="C75" s="36" t="s">
        <v>13</v>
      </c>
      <c r="D75" s="37">
        <v>23.944402694702148</v>
      </c>
      <c r="H75" s="26">
        <f>AVERAGE(H74:J74)</f>
        <v>1.014333044492755</v>
      </c>
      <c r="J75" s="26"/>
      <c r="K75" s="26"/>
      <c r="L75" s="26"/>
      <c r="M75" s="26"/>
      <c r="N75" s="26"/>
      <c r="O75" s="26"/>
      <c r="P75" s="26"/>
      <c r="Q75" s="26"/>
      <c r="R75" s="26"/>
      <c r="S75" s="26"/>
    </row>
    <row r="76" spans="2:19" x14ac:dyDescent="0.25">
      <c r="B76" s="35" t="s">
        <v>11</v>
      </c>
      <c r="C76" s="36" t="s">
        <v>13</v>
      </c>
      <c r="D76" s="37">
        <v>23.966258753155</v>
      </c>
      <c r="H76" s="28">
        <f>H74/$H$75</f>
        <v>1.1474601956518273</v>
      </c>
      <c r="I76" s="28">
        <f t="shared" ref="I76:S76" si="37">I74/$H$75</f>
        <v>1.0776311431652832</v>
      </c>
      <c r="J76" s="28">
        <f t="shared" si="37"/>
        <v>0.7749086611828897</v>
      </c>
      <c r="K76" s="28">
        <f t="shared" si="37"/>
        <v>0.65846322186276285</v>
      </c>
      <c r="L76" s="28">
        <f t="shared" si="37"/>
        <v>0.55828223512190345</v>
      </c>
      <c r="M76" s="28">
        <f t="shared" si="37"/>
        <v>0.64395012524289907</v>
      </c>
      <c r="N76" s="28">
        <f t="shared" si="37"/>
        <v>0.52375277628584382</v>
      </c>
      <c r="O76" s="28">
        <f t="shared" si="37"/>
        <v>0.53841815486235356</v>
      </c>
      <c r="P76" s="28">
        <f t="shared" si="37"/>
        <v>0.66941977472366199</v>
      </c>
      <c r="Q76" s="28">
        <f t="shared" si="37"/>
        <v>1.0654176118371721</v>
      </c>
      <c r="R76" s="28">
        <f t="shared" si="37"/>
        <v>0.68845400191972184</v>
      </c>
      <c r="S76" s="28">
        <f t="shared" si="37"/>
        <v>0.7851057120324183</v>
      </c>
    </row>
    <row r="77" spans="2:19" x14ac:dyDescent="0.25">
      <c r="B77" s="35" t="s">
        <v>11</v>
      </c>
      <c r="C77" s="36" t="s">
        <v>13</v>
      </c>
      <c r="D77" s="37">
        <v>23.849152453226001</v>
      </c>
      <c r="G77" s="20" t="s">
        <v>20</v>
      </c>
      <c r="H77" s="56">
        <f>AVERAGE(H76:J76)</f>
        <v>1</v>
      </c>
      <c r="I77" s="56"/>
      <c r="J77" s="56"/>
      <c r="K77" s="56">
        <f>AVERAGE(K76:M76)</f>
        <v>0.62023186074252179</v>
      </c>
      <c r="L77" s="56"/>
      <c r="M77" s="56"/>
      <c r="N77" s="56">
        <f>AVERAGE(N76:P76)</f>
        <v>0.57719690195728646</v>
      </c>
      <c r="O77" s="56"/>
      <c r="P77" s="56"/>
      <c r="Q77" s="56">
        <f>AVERAGE(Q76:S76)</f>
        <v>0.84632577526310404</v>
      </c>
      <c r="R77" s="56"/>
      <c r="S77" s="56"/>
    </row>
    <row r="78" spans="2:19" x14ac:dyDescent="0.25">
      <c r="B78" s="1" t="s">
        <v>1</v>
      </c>
      <c r="C78" s="1" t="s">
        <v>15</v>
      </c>
      <c r="D78" s="34">
        <v>29.739429473876953</v>
      </c>
      <c r="G78" s="20" t="s">
        <v>21</v>
      </c>
      <c r="H78" s="56">
        <f>STDEVP(H76:J76)/SQRT(COUNT(H76:J76))</f>
        <v>9.3355482194140069E-2</v>
      </c>
      <c r="I78" s="56"/>
      <c r="J78" s="56"/>
      <c r="K78" s="56">
        <f t="shared" ref="K78" si="38">STDEVP(K76:M76)/SQRT(COUNT(K76:M76))</f>
        <v>2.5521122316297818E-2</v>
      </c>
      <c r="L78" s="56"/>
      <c r="M78" s="56"/>
      <c r="N78" s="56">
        <f t="shared" ref="N78" si="39">STDEVP(N76:P76)/SQRT(COUNT(N76:P76))</f>
        <v>3.7808176741018384E-2</v>
      </c>
      <c r="O78" s="56"/>
      <c r="P78" s="56"/>
      <c r="Q78" s="56">
        <f t="shared" ref="Q78" si="40">STDEVP(Q76:S76)/SQRT(COUNT(Q76:S76))</f>
        <v>9.2299407614538032E-2</v>
      </c>
      <c r="R78" s="56"/>
      <c r="S78" s="56"/>
    </row>
    <row r="79" spans="2:19" x14ac:dyDescent="0.25">
      <c r="B79" s="1" t="s">
        <v>1</v>
      </c>
      <c r="C79" s="1" t="s">
        <v>15</v>
      </c>
      <c r="D79" s="34">
        <v>29.202121903476002</v>
      </c>
      <c r="H79" s="31"/>
      <c r="I79" s="31"/>
      <c r="J79" s="31"/>
      <c r="K79" s="31"/>
      <c r="L79" s="31"/>
      <c r="M79" s="31"/>
      <c r="N79" s="31"/>
      <c r="Q79" s="31"/>
    </row>
    <row r="80" spans="2:19" x14ac:dyDescent="0.25">
      <c r="B80" s="1" t="s">
        <v>1</v>
      </c>
      <c r="C80" s="1" t="s">
        <v>15</v>
      </c>
      <c r="D80" s="34">
        <v>29.871245301542999</v>
      </c>
      <c r="H80" s="31"/>
      <c r="J80" s="31"/>
      <c r="K80" s="31"/>
      <c r="L80" s="31"/>
      <c r="M80" s="31"/>
      <c r="N80" s="31"/>
      <c r="P80" s="31"/>
      <c r="Q80" s="31"/>
    </row>
    <row r="81" spans="2:20" x14ac:dyDescent="0.25">
      <c r="B81" s="1" t="s">
        <v>4</v>
      </c>
      <c r="C81" s="1" t="s">
        <v>15</v>
      </c>
      <c r="D81" s="34">
        <v>29.739429473876953</v>
      </c>
      <c r="H81" s="31"/>
      <c r="J81" s="31"/>
      <c r="K81" s="31"/>
      <c r="L81" s="31"/>
      <c r="M81" s="31"/>
      <c r="N81" s="31"/>
      <c r="P81" s="31"/>
      <c r="Q81" s="31"/>
    </row>
    <row r="82" spans="2:20" x14ac:dyDescent="0.25">
      <c r="B82" s="1" t="s">
        <v>4</v>
      </c>
      <c r="C82" s="1" t="s">
        <v>15</v>
      </c>
      <c r="D82" s="34">
        <v>29.441527413578001</v>
      </c>
      <c r="H82" s="31"/>
      <c r="J82" s="31"/>
      <c r="K82" s="31"/>
      <c r="L82" s="31"/>
      <c r="M82" s="31"/>
    </row>
    <row r="83" spans="2:20" x14ac:dyDescent="0.25">
      <c r="B83" s="1" t="s">
        <v>4</v>
      </c>
      <c r="C83" s="1" t="s">
        <v>15</v>
      </c>
      <c r="D83" s="34">
        <v>29.653966765614999</v>
      </c>
      <c r="H83" s="31"/>
      <c r="I83" s="31"/>
      <c r="J83" s="31"/>
      <c r="K83" s="31"/>
      <c r="L83" s="31"/>
      <c r="M83" s="31"/>
    </row>
    <row r="84" spans="2:20" x14ac:dyDescent="0.25">
      <c r="B84" s="1" t="s">
        <v>5</v>
      </c>
      <c r="C84" s="1" t="s">
        <v>15</v>
      </c>
      <c r="D84" s="34">
        <v>29.282623291015625</v>
      </c>
    </row>
    <row r="85" spans="2:20" x14ac:dyDescent="0.25">
      <c r="B85" s="1" t="s">
        <v>5</v>
      </c>
      <c r="C85" s="1" t="s">
        <v>15</v>
      </c>
      <c r="D85" s="34">
        <v>29.152742537559</v>
      </c>
    </row>
    <row r="86" spans="2:20" x14ac:dyDescent="0.25">
      <c r="B86" s="1" t="s">
        <v>5</v>
      </c>
      <c r="C86" s="1" t="s">
        <v>15</v>
      </c>
      <c r="D86" s="34">
        <v>29.923871173388999</v>
      </c>
    </row>
    <row r="87" spans="2:20" x14ac:dyDescent="0.25">
      <c r="B87" s="1" t="s">
        <v>14</v>
      </c>
      <c r="C87" s="1" t="s">
        <v>15</v>
      </c>
      <c r="D87" s="34">
        <v>26.794889450073242</v>
      </c>
    </row>
    <row r="88" spans="2:20" x14ac:dyDescent="0.25">
      <c r="B88" s="1" t="s">
        <v>14</v>
      </c>
      <c r="C88" s="1" t="s">
        <v>15</v>
      </c>
      <c r="D88" s="34">
        <v>26.760467599731999</v>
      </c>
    </row>
    <row r="89" spans="2:20" x14ac:dyDescent="0.25">
      <c r="B89" s="1" t="s">
        <v>14</v>
      </c>
      <c r="C89" s="1" t="s">
        <v>15</v>
      </c>
      <c r="D89" s="34">
        <v>26.751479312983999</v>
      </c>
    </row>
    <row r="90" spans="2:20" x14ac:dyDescent="0.25">
      <c r="B90" s="1" t="s">
        <v>6</v>
      </c>
      <c r="C90" s="1" t="s">
        <v>15</v>
      </c>
      <c r="D90" s="34">
        <v>27.070606231689453</v>
      </c>
    </row>
    <row r="91" spans="2:20" x14ac:dyDescent="0.25">
      <c r="B91" s="1" t="s">
        <v>6</v>
      </c>
      <c r="C91" s="1" t="s">
        <v>15</v>
      </c>
      <c r="D91" s="34">
        <v>27.128685045838999</v>
      </c>
    </row>
    <row r="92" spans="2:20" x14ac:dyDescent="0.25">
      <c r="B92" s="1" t="s">
        <v>6</v>
      </c>
      <c r="C92" s="1" t="s">
        <v>15</v>
      </c>
      <c r="D92" s="34">
        <v>27.105240215978998</v>
      </c>
    </row>
    <row r="93" spans="2:20" x14ac:dyDescent="0.25">
      <c r="B93" s="1" t="s">
        <v>7</v>
      </c>
      <c r="C93" s="1" t="s">
        <v>15</v>
      </c>
      <c r="D93" s="34">
        <v>26.777309417724609</v>
      </c>
    </row>
    <row r="94" spans="2:20" x14ac:dyDescent="0.25">
      <c r="B94" s="1" t="s">
        <v>7</v>
      </c>
      <c r="C94" s="1" t="s">
        <v>15</v>
      </c>
      <c r="D94" s="34">
        <v>26.775748249389</v>
      </c>
    </row>
    <row r="95" spans="2:20" x14ac:dyDescent="0.25">
      <c r="B95" s="1" t="s">
        <v>7</v>
      </c>
      <c r="C95" s="1" t="s">
        <v>15</v>
      </c>
      <c r="D95" s="34">
        <v>26.734512263298999</v>
      </c>
      <c r="T95" s="32"/>
    </row>
    <row r="96" spans="2:20" x14ac:dyDescent="0.25">
      <c r="B96" s="1" t="s">
        <v>18</v>
      </c>
      <c r="C96" s="1" t="s">
        <v>15</v>
      </c>
      <c r="D96" s="34">
        <v>26.688920974731445</v>
      </c>
      <c r="T96" s="32"/>
    </row>
    <row r="97" spans="2:20" x14ac:dyDescent="0.25">
      <c r="B97" s="1" t="s">
        <v>18</v>
      </c>
      <c r="C97" s="1" t="s">
        <v>15</v>
      </c>
      <c r="D97" s="34">
        <v>26.692494760153</v>
      </c>
      <c r="T97" s="32"/>
    </row>
    <row r="98" spans="2:20" x14ac:dyDescent="0.25">
      <c r="B98" s="1" t="s">
        <v>18</v>
      </c>
      <c r="C98" s="1" t="s">
        <v>15</v>
      </c>
      <c r="D98" s="34">
        <v>26.664679370891999</v>
      </c>
      <c r="T98" s="32"/>
    </row>
    <row r="99" spans="2:20" x14ac:dyDescent="0.25">
      <c r="B99" s="1" t="s">
        <v>8</v>
      </c>
      <c r="C99" s="1" t="s">
        <v>15</v>
      </c>
      <c r="D99" s="34">
        <v>26.907951354980401</v>
      </c>
      <c r="T99" s="32"/>
    </row>
    <row r="100" spans="2:20" x14ac:dyDescent="0.25">
      <c r="B100" s="1" t="s">
        <v>8</v>
      </c>
      <c r="C100" s="1" t="s">
        <v>15</v>
      </c>
      <c r="D100" s="34">
        <v>26.964256241584</v>
      </c>
      <c r="T100" s="32"/>
    </row>
    <row r="101" spans="2:20" x14ac:dyDescent="0.25">
      <c r="B101" s="1" t="s">
        <v>8</v>
      </c>
      <c r="C101" s="1" t="s">
        <v>15</v>
      </c>
      <c r="D101" s="34">
        <v>26.937866384589</v>
      </c>
      <c r="T101" s="32"/>
    </row>
    <row r="102" spans="2:20" x14ac:dyDescent="0.25">
      <c r="B102" s="1" t="s">
        <v>9</v>
      </c>
      <c r="C102" s="1" t="s">
        <v>15</v>
      </c>
      <c r="D102" s="34">
        <v>26.922515869140625</v>
      </c>
      <c r="T102" s="32"/>
    </row>
    <row r="103" spans="2:20" x14ac:dyDescent="0.25">
      <c r="B103" s="1" t="s">
        <v>9</v>
      </c>
      <c r="C103" s="1" t="s">
        <v>15</v>
      </c>
      <c r="D103" s="34">
        <v>26.91147980189</v>
      </c>
      <c r="T103" s="32"/>
    </row>
    <row r="104" spans="2:20" x14ac:dyDescent="0.25">
      <c r="B104" s="1" t="s">
        <v>9</v>
      </c>
      <c r="C104" s="1" t="s">
        <v>15</v>
      </c>
      <c r="D104" s="34">
        <v>26.900029428220002</v>
      </c>
      <c r="T104" s="32"/>
    </row>
    <row r="105" spans="2:20" x14ac:dyDescent="0.25">
      <c r="B105" s="1" t="s">
        <v>19</v>
      </c>
      <c r="C105" s="1" t="s">
        <v>15</v>
      </c>
      <c r="D105" s="34">
        <v>26.284694671630859</v>
      </c>
      <c r="T105" s="32"/>
    </row>
    <row r="106" spans="2:20" x14ac:dyDescent="0.25">
      <c r="B106" s="1" t="s">
        <v>19</v>
      </c>
      <c r="C106" s="1" t="s">
        <v>15</v>
      </c>
      <c r="D106" s="34">
        <v>26.306033608941998</v>
      </c>
      <c r="T106" s="32"/>
    </row>
    <row r="107" spans="2:20" x14ac:dyDescent="0.25">
      <c r="B107" s="1" t="s">
        <v>19</v>
      </c>
      <c r="C107" s="1" t="s">
        <v>15</v>
      </c>
      <c r="D107" s="34">
        <v>26.281001796790001</v>
      </c>
      <c r="T107" s="32"/>
    </row>
    <row r="108" spans="2:20" x14ac:dyDescent="0.25">
      <c r="B108" s="1" t="s">
        <v>10</v>
      </c>
      <c r="C108" s="1" t="s">
        <v>15</v>
      </c>
      <c r="D108" s="34">
        <v>26.348628997802734</v>
      </c>
      <c r="T108" s="32"/>
    </row>
    <row r="109" spans="2:20" x14ac:dyDescent="0.25">
      <c r="B109" s="1" t="s">
        <v>10</v>
      </c>
      <c r="C109" s="1" t="s">
        <v>15</v>
      </c>
      <c r="D109" s="34">
        <v>26.357303962313999</v>
      </c>
      <c r="T109" s="32"/>
    </row>
    <row r="110" spans="2:20" x14ac:dyDescent="0.25">
      <c r="B110" s="1" t="s">
        <v>10</v>
      </c>
      <c r="C110" s="1" t="s">
        <v>15</v>
      </c>
      <c r="D110" s="34">
        <v>26.313876200978999</v>
      </c>
      <c r="T110" s="32"/>
    </row>
    <row r="111" spans="2:20" x14ac:dyDescent="0.25">
      <c r="B111" s="1" t="s">
        <v>11</v>
      </c>
      <c r="C111" s="1" t="s">
        <v>15</v>
      </c>
      <c r="D111" s="34">
        <v>26.392877578735352</v>
      </c>
      <c r="T111" s="32"/>
    </row>
    <row r="112" spans="2:20" x14ac:dyDescent="0.25">
      <c r="B112" s="1" t="s">
        <v>11</v>
      </c>
      <c r="C112" s="1" t="s">
        <v>15</v>
      </c>
      <c r="D112" s="34">
        <v>26.360502666896998</v>
      </c>
      <c r="T112" s="32"/>
    </row>
    <row r="113" spans="2:20" x14ac:dyDescent="0.25">
      <c r="B113" s="1" t="s">
        <v>11</v>
      </c>
      <c r="C113" s="1" t="s">
        <v>15</v>
      </c>
      <c r="D113" s="34">
        <v>26.310231126323998</v>
      </c>
      <c r="T113" s="32"/>
    </row>
    <row r="114" spans="2:20" x14ac:dyDescent="0.25">
      <c r="B114" s="1" t="s">
        <v>1</v>
      </c>
      <c r="C114" s="1" t="s">
        <v>16</v>
      </c>
      <c r="D114" s="34">
        <v>34.592525482177734</v>
      </c>
      <c r="T114" s="32"/>
    </row>
    <row r="115" spans="2:20" x14ac:dyDescent="0.25">
      <c r="B115" s="1" t="s">
        <v>1</v>
      </c>
      <c r="C115" s="1" t="s">
        <v>16</v>
      </c>
      <c r="D115" s="34">
        <v>34.587682945619001</v>
      </c>
      <c r="T115" s="32"/>
    </row>
    <row r="116" spans="2:20" x14ac:dyDescent="0.25">
      <c r="B116" s="1" t="s">
        <v>1</v>
      </c>
      <c r="C116" s="1" t="s">
        <v>16</v>
      </c>
      <c r="D116" s="34">
        <v>34.582496552713998</v>
      </c>
      <c r="T116" s="32"/>
    </row>
    <row r="117" spans="2:20" x14ac:dyDescent="0.25">
      <c r="B117" s="1" t="s">
        <v>4</v>
      </c>
      <c r="C117" s="1" t="s">
        <v>16</v>
      </c>
      <c r="D117" s="34">
        <v>34.446079254150391</v>
      </c>
      <c r="T117" s="32"/>
    </row>
    <row r="118" spans="2:20" x14ac:dyDescent="0.25">
      <c r="B118" s="1" t="s">
        <v>4</v>
      </c>
      <c r="C118" s="1" t="s">
        <v>16</v>
      </c>
      <c r="D118" s="34">
        <v>34.542362678533998</v>
      </c>
      <c r="T118" s="32"/>
    </row>
    <row r="119" spans="2:20" x14ac:dyDescent="0.25">
      <c r="B119" s="1" t="s">
        <v>4</v>
      </c>
      <c r="C119" s="1" t="s">
        <v>16</v>
      </c>
      <c r="D119" s="34">
        <v>34.532970114161003</v>
      </c>
      <c r="T119" s="32"/>
    </row>
    <row r="120" spans="2:20" x14ac:dyDescent="0.25">
      <c r="B120" s="1" t="s">
        <v>5</v>
      </c>
      <c r="C120" s="1" t="s">
        <v>16</v>
      </c>
      <c r="D120" s="34">
        <v>34.272209167480469</v>
      </c>
      <c r="T120" s="32"/>
    </row>
    <row r="121" spans="2:20" x14ac:dyDescent="0.25">
      <c r="B121" s="1" t="s">
        <v>5</v>
      </c>
      <c r="C121" s="1" t="s">
        <v>16</v>
      </c>
      <c r="D121" s="34">
        <v>34.279315409383003</v>
      </c>
      <c r="T121" s="32"/>
    </row>
    <row r="122" spans="2:20" x14ac:dyDescent="0.25">
      <c r="B122" s="1" t="s">
        <v>5</v>
      </c>
      <c r="C122" s="1" t="s">
        <v>16</v>
      </c>
      <c r="D122" s="34">
        <v>34.272825686182003</v>
      </c>
      <c r="T122" s="32"/>
    </row>
    <row r="123" spans="2:20" x14ac:dyDescent="0.25">
      <c r="B123" s="1" t="s">
        <v>14</v>
      </c>
      <c r="C123" s="1" t="s">
        <v>16</v>
      </c>
      <c r="D123" s="34">
        <v>32.16412353515625</v>
      </c>
      <c r="T123" s="32"/>
    </row>
    <row r="124" spans="2:20" x14ac:dyDescent="0.25">
      <c r="B124" s="1" t="s">
        <v>14</v>
      </c>
      <c r="C124" s="1" t="s">
        <v>16</v>
      </c>
      <c r="D124" s="34">
        <v>32.115105593860001</v>
      </c>
      <c r="T124" s="32"/>
    </row>
    <row r="125" spans="2:20" x14ac:dyDescent="0.25">
      <c r="B125" s="1" t="s">
        <v>14</v>
      </c>
      <c r="C125" s="1" t="s">
        <v>16</v>
      </c>
      <c r="D125" s="34">
        <v>32.192074724659001</v>
      </c>
      <c r="T125" s="32"/>
    </row>
    <row r="126" spans="2:20" x14ac:dyDescent="0.25">
      <c r="B126" s="1" t="s">
        <v>6</v>
      </c>
      <c r="C126" s="1" t="s">
        <v>16</v>
      </c>
      <c r="D126" s="34">
        <v>32.278545379638672</v>
      </c>
      <c r="T126" s="32"/>
    </row>
    <row r="127" spans="2:20" x14ac:dyDescent="0.25">
      <c r="B127" s="1" t="s">
        <v>6</v>
      </c>
      <c r="C127" s="1" t="s">
        <v>16</v>
      </c>
      <c r="D127" s="34">
        <v>32.280998283445001</v>
      </c>
      <c r="T127" s="32"/>
    </row>
    <row r="128" spans="2:20" x14ac:dyDescent="0.25">
      <c r="B128" s="1" t="s">
        <v>6</v>
      </c>
      <c r="C128" s="1" t="s">
        <v>16</v>
      </c>
      <c r="D128" s="34">
        <v>32.262279105963998</v>
      </c>
      <c r="T128" s="32"/>
    </row>
    <row r="129" spans="2:20" x14ac:dyDescent="0.25">
      <c r="B129" s="1" t="s">
        <v>7</v>
      </c>
      <c r="C129" s="1" t="s">
        <v>16</v>
      </c>
      <c r="D129" s="34">
        <v>32.058467864990234</v>
      </c>
      <c r="T129" s="32"/>
    </row>
    <row r="130" spans="2:20" x14ac:dyDescent="0.25">
      <c r="B130" s="1" t="s">
        <v>7</v>
      </c>
      <c r="C130" s="1" t="s">
        <v>16</v>
      </c>
      <c r="D130" s="34">
        <v>32.131499134001999</v>
      </c>
      <c r="T130" s="32"/>
    </row>
    <row r="131" spans="2:20" x14ac:dyDescent="0.25">
      <c r="B131" s="1" t="s">
        <v>7</v>
      </c>
      <c r="C131" s="1" t="s">
        <v>16</v>
      </c>
      <c r="D131" s="34">
        <v>32.168535976942003</v>
      </c>
      <c r="T131" s="32"/>
    </row>
    <row r="132" spans="2:20" x14ac:dyDescent="0.25">
      <c r="B132" s="1" t="s">
        <v>18</v>
      </c>
      <c r="C132" s="1" t="s">
        <v>16</v>
      </c>
      <c r="D132" s="34">
        <v>31.832269668579102</v>
      </c>
      <c r="T132" s="32"/>
    </row>
    <row r="133" spans="2:20" x14ac:dyDescent="0.25">
      <c r="B133" s="1" t="s">
        <v>18</v>
      </c>
      <c r="C133" s="1" t="s">
        <v>16</v>
      </c>
      <c r="D133" s="34">
        <v>31.879150625641</v>
      </c>
      <c r="T133" s="32"/>
    </row>
    <row r="134" spans="2:20" x14ac:dyDescent="0.25">
      <c r="B134" s="1" t="s">
        <v>18</v>
      </c>
      <c r="C134" s="1" t="s">
        <v>16</v>
      </c>
      <c r="D134" s="34">
        <v>31.896283485691999</v>
      </c>
      <c r="T134" s="32"/>
    </row>
    <row r="135" spans="2:20" x14ac:dyDescent="0.25">
      <c r="B135" s="1" t="s">
        <v>8</v>
      </c>
      <c r="C135" s="1" t="s">
        <v>16</v>
      </c>
      <c r="D135" s="34">
        <v>32.221828460693359</v>
      </c>
      <c r="T135" s="32"/>
    </row>
    <row r="136" spans="2:20" x14ac:dyDescent="0.25">
      <c r="B136" s="1" t="s">
        <v>8</v>
      </c>
      <c r="C136" s="1" t="s">
        <v>16</v>
      </c>
      <c r="D136" s="34">
        <v>32.236026962380002</v>
      </c>
      <c r="T136" s="32"/>
    </row>
    <row r="137" spans="2:20" x14ac:dyDescent="0.25">
      <c r="B137" s="1" t="s">
        <v>8</v>
      </c>
      <c r="C137" s="1" t="s">
        <v>16</v>
      </c>
      <c r="D137" s="34">
        <v>32.179225048040003</v>
      </c>
      <c r="T137" s="32"/>
    </row>
    <row r="138" spans="2:20" x14ac:dyDescent="0.25">
      <c r="B138" s="1" t="s">
        <v>9</v>
      </c>
      <c r="C138" s="1" t="s">
        <v>16</v>
      </c>
      <c r="D138" s="34">
        <v>32.143947601318359</v>
      </c>
      <c r="T138" s="32"/>
    </row>
    <row r="139" spans="2:20" x14ac:dyDescent="0.25">
      <c r="B139" s="1" t="s">
        <v>9</v>
      </c>
      <c r="C139" s="1" t="s">
        <v>16</v>
      </c>
      <c r="D139" s="34">
        <v>32.156418618383</v>
      </c>
      <c r="T139" s="32"/>
    </row>
    <row r="140" spans="2:20" x14ac:dyDescent="0.25">
      <c r="B140" s="1" t="s">
        <v>9</v>
      </c>
      <c r="C140" s="1" t="s">
        <v>16</v>
      </c>
      <c r="D140" s="34">
        <v>32.135139355908002</v>
      </c>
      <c r="T140" s="32"/>
    </row>
    <row r="141" spans="2:20" x14ac:dyDescent="0.25">
      <c r="B141" s="1" t="s">
        <v>19</v>
      </c>
      <c r="C141" s="1" t="s">
        <v>16</v>
      </c>
      <c r="D141" s="34">
        <v>31.677999496459961</v>
      </c>
      <c r="T141" s="32"/>
    </row>
    <row r="142" spans="2:20" x14ac:dyDescent="0.25">
      <c r="B142" s="1" t="s">
        <v>19</v>
      </c>
      <c r="C142" s="1" t="s">
        <v>16</v>
      </c>
      <c r="D142" s="34">
        <v>31.676976643917001</v>
      </c>
      <c r="T142" s="32"/>
    </row>
    <row r="143" spans="2:20" x14ac:dyDescent="0.25">
      <c r="B143" s="1" t="s">
        <v>19</v>
      </c>
      <c r="C143" s="1" t="s">
        <v>16</v>
      </c>
      <c r="D143" s="34">
        <v>31.673815432893001</v>
      </c>
      <c r="T143" s="32"/>
    </row>
    <row r="144" spans="2:20" x14ac:dyDescent="0.25">
      <c r="B144" s="1" t="s">
        <v>10</v>
      </c>
      <c r="C144" s="1" t="s">
        <v>16</v>
      </c>
      <c r="D144" s="34">
        <v>31.740274429321289</v>
      </c>
      <c r="T144" s="32"/>
    </row>
    <row r="145" spans="2:20" x14ac:dyDescent="0.25">
      <c r="B145" s="1" t="s">
        <v>10</v>
      </c>
      <c r="C145" s="1" t="s">
        <v>16</v>
      </c>
      <c r="D145" s="34">
        <v>31.772411595689</v>
      </c>
      <c r="T145" s="32"/>
    </row>
    <row r="146" spans="2:20" x14ac:dyDescent="0.25">
      <c r="B146" s="1" t="s">
        <v>10</v>
      </c>
      <c r="C146" s="1" t="s">
        <v>16</v>
      </c>
      <c r="D146" s="34">
        <v>31.765080682280999</v>
      </c>
      <c r="T146" s="32"/>
    </row>
    <row r="147" spans="2:20" x14ac:dyDescent="0.25">
      <c r="B147" s="1" t="s">
        <v>11</v>
      </c>
      <c r="C147" s="1" t="s">
        <v>16</v>
      </c>
      <c r="D147" s="34">
        <v>32.007167816162109</v>
      </c>
      <c r="T147" s="32"/>
    </row>
    <row r="148" spans="2:20" x14ac:dyDescent="0.25">
      <c r="B148" s="1" t="s">
        <v>11</v>
      </c>
      <c r="C148" s="1" t="s">
        <v>16</v>
      </c>
      <c r="D148" s="34">
        <v>32.023455706573998</v>
      </c>
      <c r="T148" s="32"/>
    </row>
    <row r="149" spans="2:20" x14ac:dyDescent="0.25">
      <c r="B149" s="1" t="s">
        <v>11</v>
      </c>
      <c r="C149" s="1" t="s">
        <v>16</v>
      </c>
      <c r="D149" s="34">
        <v>32.075281105281</v>
      </c>
      <c r="T149" s="32"/>
    </row>
    <row r="150" spans="2:20" x14ac:dyDescent="0.25">
      <c r="B150" s="1" t="s">
        <v>1</v>
      </c>
      <c r="C150" s="1" t="s">
        <v>17</v>
      </c>
      <c r="D150" s="33">
        <v>27.201522827148438</v>
      </c>
      <c r="T150" s="32"/>
    </row>
    <row r="151" spans="2:20" x14ac:dyDescent="0.25">
      <c r="B151" s="1" t="s">
        <v>1</v>
      </c>
      <c r="C151" s="1" t="s">
        <v>17</v>
      </c>
      <c r="D151" s="33">
        <v>27.232761987633001</v>
      </c>
      <c r="T151" s="32"/>
    </row>
    <row r="152" spans="2:20" x14ac:dyDescent="0.25">
      <c r="B152" s="1" t="s">
        <v>1</v>
      </c>
      <c r="C152" s="1" t="s">
        <v>17</v>
      </c>
      <c r="D152" s="33">
        <v>27.171469287728002</v>
      </c>
      <c r="T152" s="32"/>
    </row>
    <row r="153" spans="2:20" x14ac:dyDescent="0.25">
      <c r="B153" s="1" t="s">
        <v>4</v>
      </c>
      <c r="C153" s="1" t="s">
        <v>17</v>
      </c>
      <c r="D153" s="33">
        <v>27.000894546508789</v>
      </c>
      <c r="T153" s="32"/>
    </row>
    <row r="154" spans="2:20" x14ac:dyDescent="0.25">
      <c r="B154" s="1" t="s">
        <v>4</v>
      </c>
      <c r="C154" s="1" t="s">
        <v>17</v>
      </c>
      <c r="D154" s="33">
        <v>27.006988636220001</v>
      </c>
      <c r="T154" s="32"/>
    </row>
    <row r="155" spans="2:20" x14ac:dyDescent="0.25">
      <c r="B155" s="1" t="s">
        <v>4</v>
      </c>
      <c r="C155" s="1" t="s">
        <v>17</v>
      </c>
      <c r="D155" s="33">
        <v>27.0006907220661</v>
      </c>
      <c r="T155" s="32"/>
    </row>
    <row r="156" spans="2:20" x14ac:dyDescent="0.25">
      <c r="B156" s="1" t="s">
        <v>5</v>
      </c>
      <c r="C156" s="1" t="s">
        <v>17</v>
      </c>
      <c r="D156" s="33">
        <v>27.703317642211914</v>
      </c>
      <c r="T156" s="32"/>
    </row>
    <row r="157" spans="2:20" x14ac:dyDescent="0.25">
      <c r="B157" s="1" t="s">
        <v>5</v>
      </c>
      <c r="C157" s="1" t="s">
        <v>17</v>
      </c>
      <c r="D157" s="33">
        <v>27.73476940135</v>
      </c>
      <c r="T157" s="32"/>
    </row>
    <row r="158" spans="2:20" x14ac:dyDescent="0.25">
      <c r="B158" s="1" t="s">
        <v>5</v>
      </c>
      <c r="C158" s="1" t="s">
        <v>17</v>
      </c>
      <c r="D158" s="33">
        <v>27.725625244675999</v>
      </c>
      <c r="T158" s="32"/>
    </row>
    <row r="159" spans="2:20" x14ac:dyDescent="0.25">
      <c r="B159" s="1" t="s">
        <v>14</v>
      </c>
      <c r="C159" s="1" t="s">
        <v>17</v>
      </c>
      <c r="D159" s="33">
        <v>25.854284286499023</v>
      </c>
      <c r="T159" s="32"/>
    </row>
    <row r="160" spans="2:20" x14ac:dyDescent="0.25">
      <c r="B160" s="1" t="s">
        <v>14</v>
      </c>
      <c r="C160" s="1" t="s">
        <v>17</v>
      </c>
      <c r="D160" s="33">
        <v>25.848919561294998</v>
      </c>
      <c r="T160" s="32"/>
    </row>
    <row r="161" spans="2:20" x14ac:dyDescent="0.25">
      <c r="B161" s="1" t="s">
        <v>14</v>
      </c>
      <c r="C161" s="1" t="s">
        <v>17</v>
      </c>
      <c r="D161" s="33">
        <v>25.833810245222001</v>
      </c>
      <c r="T161" s="32"/>
    </row>
    <row r="162" spans="2:20" x14ac:dyDescent="0.25">
      <c r="B162" s="1" t="s">
        <v>6</v>
      </c>
      <c r="C162" s="1" t="s">
        <v>17</v>
      </c>
      <c r="D162" s="33">
        <v>26.052467346191406</v>
      </c>
      <c r="T162" s="32"/>
    </row>
    <row r="163" spans="2:20" x14ac:dyDescent="0.25">
      <c r="B163" s="1" t="s">
        <v>6</v>
      </c>
      <c r="C163" s="1" t="s">
        <v>17</v>
      </c>
      <c r="D163" s="33">
        <v>26.052706775259001</v>
      </c>
      <c r="T163" s="32"/>
    </row>
    <row r="164" spans="2:20" x14ac:dyDescent="0.25">
      <c r="B164" s="1" t="s">
        <v>6</v>
      </c>
      <c r="C164" s="1" t="s">
        <v>17</v>
      </c>
      <c r="D164" s="33">
        <v>26.051007009022001</v>
      </c>
      <c r="T164" s="32"/>
    </row>
    <row r="165" spans="2:20" x14ac:dyDescent="0.25">
      <c r="B165" s="1" t="s">
        <v>7</v>
      </c>
      <c r="C165" s="1" t="s">
        <v>17</v>
      </c>
      <c r="D165" s="33">
        <v>25.776891708374023</v>
      </c>
      <c r="T165" s="32"/>
    </row>
    <row r="166" spans="2:20" x14ac:dyDescent="0.25">
      <c r="B166" s="1" t="s">
        <v>7</v>
      </c>
      <c r="C166" s="1" t="s">
        <v>17</v>
      </c>
      <c r="D166" s="33">
        <v>25.734896268010999</v>
      </c>
      <c r="T166" s="32"/>
    </row>
    <row r="167" spans="2:20" x14ac:dyDescent="0.25">
      <c r="B167" s="1" t="s">
        <v>7</v>
      </c>
      <c r="C167" s="1" t="s">
        <v>17</v>
      </c>
      <c r="D167" s="33">
        <v>25.780678617141</v>
      </c>
      <c r="T167" s="32"/>
    </row>
    <row r="168" spans="2:20" x14ac:dyDescent="0.25">
      <c r="B168" s="1" t="s">
        <v>18</v>
      </c>
      <c r="C168" s="1" t="s">
        <v>17</v>
      </c>
      <c r="D168" s="33">
        <v>25.701469421386719</v>
      </c>
      <c r="T168" s="32"/>
    </row>
    <row r="169" spans="2:20" x14ac:dyDescent="0.25">
      <c r="B169" s="1" t="s">
        <v>18</v>
      </c>
      <c r="C169" s="1" t="s">
        <v>17</v>
      </c>
      <c r="D169" s="33">
        <v>25.638144548576001</v>
      </c>
      <c r="T169" s="32"/>
    </row>
    <row r="170" spans="2:20" x14ac:dyDescent="0.25">
      <c r="B170" s="1" t="s">
        <v>18</v>
      </c>
      <c r="C170" s="1" t="s">
        <v>17</v>
      </c>
      <c r="D170" s="33">
        <v>25.602837866542</v>
      </c>
      <c r="T170" s="32"/>
    </row>
    <row r="171" spans="2:20" x14ac:dyDescent="0.25">
      <c r="B171" s="1" t="s">
        <v>8</v>
      </c>
      <c r="C171" s="1" t="s">
        <v>17</v>
      </c>
      <c r="D171" s="33">
        <v>25.960302352905273</v>
      </c>
      <c r="T171" s="32"/>
    </row>
    <row r="172" spans="2:20" x14ac:dyDescent="0.25">
      <c r="B172" s="1" t="s">
        <v>8</v>
      </c>
      <c r="C172" s="1" t="s">
        <v>17</v>
      </c>
      <c r="D172" s="33">
        <v>25.986842129667998</v>
      </c>
      <c r="T172" s="32"/>
    </row>
    <row r="173" spans="2:20" x14ac:dyDescent="0.25">
      <c r="B173" s="1" t="s">
        <v>8</v>
      </c>
      <c r="C173" s="1" t="s">
        <v>17</v>
      </c>
      <c r="D173" s="33">
        <v>25.922776832922999</v>
      </c>
      <c r="T173" s="32"/>
    </row>
    <row r="174" spans="2:20" x14ac:dyDescent="0.25">
      <c r="B174" s="1" t="s">
        <v>9</v>
      </c>
      <c r="C174" s="1" t="s">
        <v>17</v>
      </c>
      <c r="D174" s="33">
        <v>25.708030700683594</v>
      </c>
      <c r="T174" s="32"/>
    </row>
    <row r="175" spans="2:20" x14ac:dyDescent="0.25">
      <c r="B175" s="1" t="s">
        <v>9</v>
      </c>
      <c r="C175" s="1" t="s">
        <v>17</v>
      </c>
      <c r="D175" s="33">
        <v>25.721471538983</v>
      </c>
      <c r="T175" s="32"/>
    </row>
    <row r="176" spans="2:20" x14ac:dyDescent="0.25">
      <c r="B176" s="1" t="s">
        <v>9</v>
      </c>
      <c r="C176" s="1" t="s">
        <v>17</v>
      </c>
      <c r="D176" s="33">
        <v>25.700939325522999</v>
      </c>
      <c r="T176" s="32"/>
    </row>
    <row r="177" spans="2:4" x14ac:dyDescent="0.25">
      <c r="B177" s="1" t="s">
        <v>19</v>
      </c>
      <c r="C177" s="1" t="s">
        <v>17</v>
      </c>
      <c r="D177" s="33">
        <v>24.57110595703125</v>
      </c>
    </row>
    <row r="178" spans="2:4" x14ac:dyDescent="0.25">
      <c r="B178" s="1" t="s">
        <v>19</v>
      </c>
      <c r="C178" s="1" t="s">
        <v>17</v>
      </c>
      <c r="D178" s="33">
        <v>24.454896055306001</v>
      </c>
    </row>
    <row r="179" spans="2:4" x14ac:dyDescent="0.25">
      <c r="B179" s="1" t="s">
        <v>19</v>
      </c>
      <c r="C179" s="1" t="s">
        <v>17</v>
      </c>
      <c r="D179" s="33">
        <v>24.504350291575001</v>
      </c>
    </row>
    <row r="180" spans="2:4" x14ac:dyDescent="0.25">
      <c r="B180" s="1" t="s">
        <v>10</v>
      </c>
      <c r="C180" s="1" t="s">
        <v>17</v>
      </c>
      <c r="D180" s="33">
        <v>25.19401741027832</v>
      </c>
    </row>
    <row r="181" spans="2:4" x14ac:dyDescent="0.25">
      <c r="B181" s="1" t="s">
        <v>10</v>
      </c>
      <c r="C181" s="1" t="s">
        <v>17</v>
      </c>
      <c r="D181" s="33">
        <v>25.133653960139</v>
      </c>
    </row>
    <row r="182" spans="2:4" x14ac:dyDescent="0.25">
      <c r="B182" s="1" t="s">
        <v>10</v>
      </c>
      <c r="C182" s="1" t="s">
        <v>17</v>
      </c>
      <c r="D182" s="33">
        <v>25.144930252582</v>
      </c>
    </row>
    <row r="183" spans="2:4" x14ac:dyDescent="0.25">
      <c r="B183" s="1" t="s">
        <v>11</v>
      </c>
      <c r="C183" s="1" t="s">
        <v>17</v>
      </c>
      <c r="D183" s="33">
        <v>24.979085922241211</v>
      </c>
    </row>
    <row r="184" spans="2:4" x14ac:dyDescent="0.25">
      <c r="B184" s="1" t="s">
        <v>11</v>
      </c>
      <c r="C184" s="1" t="s">
        <v>17</v>
      </c>
      <c r="D184" s="33">
        <v>24.993340693646999</v>
      </c>
    </row>
    <row r="185" spans="2:4" x14ac:dyDescent="0.25">
      <c r="B185" s="1" t="s">
        <v>11</v>
      </c>
      <c r="C185" s="1" t="s">
        <v>17</v>
      </c>
      <c r="D185" s="33">
        <v>24.950456717285</v>
      </c>
    </row>
    <row r="186" spans="2:4" x14ac:dyDescent="0.25">
      <c r="B186" s="1" t="s">
        <v>1</v>
      </c>
      <c r="C186" s="1" t="s">
        <v>12</v>
      </c>
      <c r="D186" s="33">
        <v>29.697425842285156</v>
      </c>
    </row>
    <row r="187" spans="2:4" x14ac:dyDescent="0.25">
      <c r="B187" s="1" t="s">
        <v>1</v>
      </c>
      <c r="C187" s="1" t="s">
        <v>12</v>
      </c>
      <c r="D187" s="33">
        <v>29.706145035125001</v>
      </c>
    </row>
    <row r="188" spans="2:4" x14ac:dyDescent="0.25">
      <c r="B188" s="1" t="s">
        <v>1</v>
      </c>
      <c r="C188" s="1" t="s">
        <v>12</v>
      </c>
      <c r="D188" s="33">
        <v>29.790388587037999</v>
      </c>
    </row>
    <row r="189" spans="2:4" x14ac:dyDescent="0.25">
      <c r="B189" s="1" t="s">
        <v>4</v>
      </c>
      <c r="C189" s="1" t="s">
        <v>12</v>
      </c>
      <c r="D189" s="33">
        <v>29.479452133178711</v>
      </c>
    </row>
    <row r="190" spans="2:4" x14ac:dyDescent="0.25">
      <c r="B190" s="1" t="s">
        <v>4</v>
      </c>
      <c r="C190" s="1" t="s">
        <v>12</v>
      </c>
      <c r="D190" s="33">
        <v>29.426174354149001</v>
      </c>
    </row>
    <row r="191" spans="2:4" x14ac:dyDescent="0.25">
      <c r="B191" s="1" t="s">
        <v>4</v>
      </c>
      <c r="C191" s="1" t="s">
        <v>12</v>
      </c>
      <c r="D191" s="33">
        <v>29.419410802912999</v>
      </c>
    </row>
    <row r="192" spans="2:4" x14ac:dyDescent="0.25">
      <c r="B192" s="1" t="s">
        <v>5</v>
      </c>
      <c r="C192" s="1" t="s">
        <v>12</v>
      </c>
      <c r="D192" s="33">
        <v>29.677949905395501</v>
      </c>
    </row>
    <row r="193" spans="2:4" x14ac:dyDescent="0.25">
      <c r="B193" s="1" t="s">
        <v>5</v>
      </c>
      <c r="C193" s="1" t="s">
        <v>12</v>
      </c>
      <c r="D193" s="33">
        <v>29.722303305191001</v>
      </c>
    </row>
    <row r="194" spans="2:4" x14ac:dyDescent="0.25">
      <c r="B194" s="1" t="s">
        <v>5</v>
      </c>
      <c r="C194" s="1" t="s">
        <v>12</v>
      </c>
      <c r="D194" s="33">
        <v>29.652626636703999</v>
      </c>
    </row>
    <row r="195" spans="2:4" x14ac:dyDescent="0.25">
      <c r="B195" s="1" t="s">
        <v>14</v>
      </c>
      <c r="C195" s="1" t="s">
        <v>12</v>
      </c>
      <c r="D195" s="33">
        <v>27.586297988891602</v>
      </c>
    </row>
    <row r="196" spans="2:4" x14ac:dyDescent="0.25">
      <c r="B196" s="1" t="s">
        <v>14</v>
      </c>
      <c r="C196" s="1" t="s">
        <v>12</v>
      </c>
      <c r="D196" s="33">
        <v>27.577669158991</v>
      </c>
    </row>
    <row r="197" spans="2:4" x14ac:dyDescent="0.25">
      <c r="B197" s="1" t="s">
        <v>14</v>
      </c>
      <c r="C197" s="1" t="s">
        <v>12</v>
      </c>
      <c r="D197" s="33">
        <v>27.557444281361001</v>
      </c>
    </row>
    <row r="198" spans="2:4" x14ac:dyDescent="0.25">
      <c r="B198" s="1" t="s">
        <v>6</v>
      </c>
      <c r="C198" s="1" t="s">
        <v>12</v>
      </c>
      <c r="D198" s="33">
        <v>27.567159652709961</v>
      </c>
    </row>
    <row r="199" spans="2:4" x14ac:dyDescent="0.25">
      <c r="B199" s="1" t="s">
        <v>6</v>
      </c>
      <c r="C199" s="1" t="s">
        <v>12</v>
      </c>
      <c r="D199" s="33">
        <v>27.516163917374001</v>
      </c>
    </row>
    <row r="200" spans="2:4" x14ac:dyDescent="0.25">
      <c r="B200" s="1" t="s">
        <v>6</v>
      </c>
      <c r="C200" s="1" t="s">
        <v>12</v>
      </c>
      <c r="D200" s="33">
        <v>27.542930259733001</v>
      </c>
    </row>
    <row r="201" spans="2:4" x14ac:dyDescent="0.25">
      <c r="B201" s="1" t="s">
        <v>7</v>
      </c>
      <c r="C201" s="1" t="s">
        <v>12</v>
      </c>
      <c r="D201" s="33">
        <v>27.438388824462891</v>
      </c>
    </row>
    <row r="202" spans="2:4" x14ac:dyDescent="0.25">
      <c r="B202" s="1" t="s">
        <v>7</v>
      </c>
      <c r="C202" s="1" t="s">
        <v>12</v>
      </c>
      <c r="D202" s="33">
        <v>27.466033779339</v>
      </c>
    </row>
    <row r="203" spans="2:4" x14ac:dyDescent="0.25">
      <c r="B203" s="1" t="s">
        <v>7</v>
      </c>
      <c r="C203" s="1" t="s">
        <v>12</v>
      </c>
      <c r="D203" s="33">
        <v>27.475979603104001</v>
      </c>
    </row>
    <row r="204" spans="2:4" x14ac:dyDescent="0.25">
      <c r="B204" s="1" t="s">
        <v>18</v>
      </c>
      <c r="C204" s="1" t="s">
        <v>12</v>
      </c>
      <c r="D204" s="33">
        <v>27.002519607543945</v>
      </c>
    </row>
    <row r="205" spans="2:4" x14ac:dyDescent="0.25">
      <c r="B205" s="1" t="s">
        <v>18</v>
      </c>
      <c r="C205" s="1" t="s">
        <v>12</v>
      </c>
      <c r="D205" s="33">
        <v>27.115346777595999</v>
      </c>
    </row>
    <row r="206" spans="2:4" x14ac:dyDescent="0.25">
      <c r="B206" s="1" t="s">
        <v>18</v>
      </c>
      <c r="C206" s="1" t="s">
        <v>12</v>
      </c>
      <c r="D206" s="33">
        <v>27.018332161069001</v>
      </c>
    </row>
    <row r="207" spans="2:4" x14ac:dyDescent="0.25">
      <c r="B207" s="1" t="s">
        <v>8</v>
      </c>
      <c r="C207" s="1" t="s">
        <v>12</v>
      </c>
      <c r="D207" s="33">
        <v>27.391960144042969</v>
      </c>
    </row>
    <row r="208" spans="2:4" x14ac:dyDescent="0.25">
      <c r="B208" s="1" t="s">
        <v>8</v>
      </c>
      <c r="C208" s="1" t="s">
        <v>12</v>
      </c>
      <c r="D208" s="33">
        <v>27.404171549408002</v>
      </c>
    </row>
    <row r="209" spans="2:4" x14ac:dyDescent="0.25">
      <c r="B209" s="1" t="s">
        <v>8</v>
      </c>
      <c r="C209" s="1" t="s">
        <v>12</v>
      </c>
      <c r="D209" s="33">
        <v>27.387059543658001</v>
      </c>
    </row>
    <row r="210" spans="2:4" x14ac:dyDescent="0.25">
      <c r="B210" s="1" t="s">
        <v>9</v>
      </c>
      <c r="C210" s="1" t="s">
        <v>12</v>
      </c>
      <c r="D210" s="33">
        <v>27.457330703735352</v>
      </c>
    </row>
    <row r="211" spans="2:4" x14ac:dyDescent="0.25">
      <c r="B211" s="1" t="s">
        <v>9</v>
      </c>
      <c r="C211" s="1" t="s">
        <v>12</v>
      </c>
      <c r="D211" s="33">
        <v>27.466485725262</v>
      </c>
    </row>
    <row r="212" spans="2:4" x14ac:dyDescent="0.25">
      <c r="B212" s="1" t="s">
        <v>9</v>
      </c>
      <c r="C212" s="1" t="s">
        <v>12</v>
      </c>
      <c r="D212" s="33">
        <v>27.462447394282002</v>
      </c>
    </row>
    <row r="213" spans="2:4" x14ac:dyDescent="0.25">
      <c r="B213" s="1" t="s">
        <v>19</v>
      </c>
      <c r="C213" s="1" t="s">
        <v>12</v>
      </c>
      <c r="D213" s="33">
        <v>26.893756866455078</v>
      </c>
    </row>
    <row r="214" spans="2:4" x14ac:dyDescent="0.25">
      <c r="B214" s="1" t="s">
        <v>19</v>
      </c>
      <c r="C214" s="1" t="s">
        <v>12</v>
      </c>
      <c r="D214" s="33">
        <v>26.947978351785</v>
      </c>
    </row>
    <row r="215" spans="2:4" x14ac:dyDescent="0.25">
      <c r="B215" s="1" t="s">
        <v>19</v>
      </c>
      <c r="C215" s="1" t="s">
        <v>12</v>
      </c>
      <c r="D215" s="33">
        <v>26.955747225256999</v>
      </c>
    </row>
    <row r="216" spans="2:4" x14ac:dyDescent="0.25">
      <c r="B216" s="1" t="s">
        <v>10</v>
      </c>
      <c r="C216" s="1" t="s">
        <v>12</v>
      </c>
      <c r="D216" s="33">
        <v>26.947505950927734</v>
      </c>
    </row>
    <row r="217" spans="2:4" x14ac:dyDescent="0.25">
      <c r="B217" s="1" t="s">
        <v>10</v>
      </c>
      <c r="C217" s="1" t="s">
        <v>12</v>
      </c>
      <c r="D217" s="33">
        <v>26.962412311297999</v>
      </c>
    </row>
    <row r="218" spans="2:4" x14ac:dyDescent="0.25">
      <c r="B218" s="1" t="s">
        <v>10</v>
      </c>
      <c r="C218" s="1" t="s">
        <v>12</v>
      </c>
      <c r="D218" s="33">
        <v>26.939852909711998</v>
      </c>
    </row>
    <row r="219" spans="2:4" x14ac:dyDescent="0.25">
      <c r="B219" s="1" t="s">
        <v>11</v>
      </c>
      <c r="C219" s="1" t="s">
        <v>12</v>
      </c>
      <c r="D219" s="33">
        <v>26.983371734619141</v>
      </c>
    </row>
    <row r="220" spans="2:4" x14ac:dyDescent="0.25">
      <c r="B220" s="1" t="s">
        <v>11</v>
      </c>
      <c r="C220" s="1" t="s">
        <v>12</v>
      </c>
      <c r="D220" s="33">
        <v>26.968585724013</v>
      </c>
    </row>
    <row r="221" spans="2:4" x14ac:dyDescent="0.25">
      <c r="B221" s="1" t="s">
        <v>11</v>
      </c>
      <c r="C221" s="1" t="s">
        <v>12</v>
      </c>
      <c r="D221" s="33">
        <v>26.91667539002</v>
      </c>
    </row>
  </sheetData>
  <mergeCells count="44">
    <mergeCell ref="H78:J78"/>
    <mergeCell ref="K78:M78"/>
    <mergeCell ref="N78:P78"/>
    <mergeCell ref="Q78:S78"/>
    <mergeCell ref="H68:J68"/>
    <mergeCell ref="K68:M68"/>
    <mergeCell ref="N68:P68"/>
    <mergeCell ref="Q68:S68"/>
    <mergeCell ref="H77:J77"/>
    <mergeCell ref="K77:M77"/>
    <mergeCell ref="N77:P77"/>
    <mergeCell ref="Q77:S77"/>
    <mergeCell ref="H58:J58"/>
    <mergeCell ref="K58:M58"/>
    <mergeCell ref="N58:P58"/>
    <mergeCell ref="Q58:S58"/>
    <mergeCell ref="H67:J67"/>
    <mergeCell ref="K67:M67"/>
    <mergeCell ref="N67:P67"/>
    <mergeCell ref="Q67:S67"/>
    <mergeCell ref="H48:J48"/>
    <mergeCell ref="K48:M48"/>
    <mergeCell ref="N48:P48"/>
    <mergeCell ref="Q48:S48"/>
    <mergeCell ref="H57:J57"/>
    <mergeCell ref="K57:M57"/>
    <mergeCell ref="N57:P57"/>
    <mergeCell ref="Q57:S57"/>
    <mergeCell ref="H38:J38"/>
    <mergeCell ref="K38:M38"/>
    <mergeCell ref="N38:P38"/>
    <mergeCell ref="Q38:S38"/>
    <mergeCell ref="H47:J47"/>
    <mergeCell ref="K47:M47"/>
    <mergeCell ref="N47:P47"/>
    <mergeCell ref="Q47:S47"/>
    <mergeCell ref="H4:M4"/>
    <mergeCell ref="N4:S4"/>
    <mergeCell ref="H25:M25"/>
    <mergeCell ref="N25:S25"/>
    <mergeCell ref="H37:J37"/>
    <mergeCell ref="K37:M37"/>
    <mergeCell ref="N37:P37"/>
    <mergeCell ref="Q37:S37"/>
  </mergeCells>
  <phoneticPr fontId="3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Fig 5-C,D,E,F,</vt:lpstr>
      <vt:lpstr>Fig 5-I</vt:lpstr>
      <vt:lpstr>Fig 5-J</vt:lpstr>
      <vt:lpstr>Fig 5-K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gjk-pc</dc:creator>
  <cp:lastModifiedBy>gjk-pc</cp:lastModifiedBy>
  <dcterms:created xsi:type="dcterms:W3CDTF">2022-12-16T06:05:50Z</dcterms:created>
  <dcterms:modified xsi:type="dcterms:W3CDTF">2023-02-13T03:51:24Z</dcterms:modified>
</cp:coreProperties>
</file>