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https://leeds365-my.sharepoint.com/personal/earsf_leeds_ac_uk/Documents/Leeds/MAADM/Papers/Models_in_DMDU/Revision/"/>
    </mc:Choice>
  </mc:AlternateContent>
  <xr:revisionPtr revIDLastSave="1255" documentId="13_ncr:1_{7298BCCC-9699-DD42-A435-A75D1EB461D1}" xr6:coauthVersionLast="47" xr6:coauthVersionMax="47" xr10:uidLastSave="{DC23029A-ECB5-A748-A0D5-21500FC19E5B}"/>
  <bookViews>
    <workbookView xWindow="740" yWindow="500" windowWidth="37660" windowHeight="21100" activeTab="2" xr2:uid="{70909C24-6762-7942-BD1D-3804AD9310D1}"/>
  </bookViews>
  <sheets>
    <sheet name="Cover Sheet" sheetId="8" r:id="rId1"/>
    <sheet name="Paper Summaries" sheetId="1" r:id="rId2"/>
    <sheet name="Analysis" sheetId="4" r:id="rId3"/>
    <sheet name="Search Terms"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7" l="1"/>
  <c r="E36" i="7"/>
  <c r="E34" i="7"/>
  <c r="B13" i="4"/>
  <c r="B12" i="4"/>
  <c r="B36" i="4"/>
  <c r="G35" i="7"/>
  <c r="B5" i="4"/>
  <c r="E72" i="4"/>
  <c r="F73" i="4"/>
  <c r="F74" i="4"/>
  <c r="F75" i="4"/>
  <c r="F76" i="4"/>
  <c r="F77" i="4"/>
  <c r="F78" i="4"/>
  <c r="F79" i="4"/>
  <c r="F80" i="4"/>
  <c r="F81" i="4"/>
  <c r="F82" i="4"/>
  <c r="F83" i="4"/>
  <c r="F72" i="4"/>
  <c r="E73" i="4"/>
  <c r="E74" i="4"/>
  <c r="E75" i="4"/>
  <c r="E76" i="4"/>
  <c r="E77" i="4"/>
  <c r="E78" i="4"/>
  <c r="E79" i="4"/>
  <c r="E80" i="4"/>
  <c r="E81" i="4"/>
  <c r="E82" i="4"/>
  <c r="E83" i="4"/>
  <c r="C72" i="4"/>
  <c r="B53" i="4"/>
  <c r="B63" i="4" l="1"/>
  <c r="B64" i="4"/>
  <c r="B65" i="4"/>
  <c r="B66" i="4"/>
  <c r="B67" i="4"/>
  <c r="B68" i="4"/>
  <c r="B62" i="4"/>
  <c r="B55" i="4"/>
  <c r="B54" i="4"/>
  <c r="B39" i="4" l="1"/>
  <c r="B37" i="4"/>
  <c r="B38" i="4"/>
  <c r="B4" i="4"/>
  <c r="B32" i="4"/>
  <c r="B33" i="4"/>
  <c r="B31" i="4"/>
  <c r="B21" i="4"/>
  <c r="B11" i="4"/>
  <c r="B43" i="4"/>
  <c r="B48" i="4"/>
  <c r="B44" i="4"/>
  <c r="B45" i="4"/>
  <c r="B46" i="4"/>
  <c r="B47" i="4"/>
  <c r="B22" i="4"/>
  <c r="B24" i="4"/>
  <c r="B25" i="4"/>
  <c r="B26" i="4"/>
  <c r="B28" i="4"/>
  <c r="B27" i="4"/>
  <c r="B23" i="4"/>
  <c r="B15" i="4"/>
  <c r="B16" i="4"/>
  <c r="B14" i="4"/>
  <c r="B17" i="4"/>
  <c r="B6" i="4"/>
  <c r="B7" i="4"/>
  <c r="B8" i="4"/>
  <c r="D82" i="4"/>
  <c r="D81" i="4"/>
  <c r="D80" i="4"/>
  <c r="D79" i="4"/>
  <c r="D78" i="4"/>
  <c r="D77" i="4"/>
  <c r="D76" i="4"/>
  <c r="D75" i="4"/>
  <c r="D74" i="4"/>
  <c r="D73" i="4"/>
  <c r="D72" i="4"/>
  <c r="D83" i="4"/>
  <c r="C82" i="4"/>
  <c r="C81" i="4"/>
  <c r="C80" i="4"/>
  <c r="C79" i="4"/>
  <c r="C78" i="4"/>
  <c r="C77" i="4"/>
  <c r="C76" i="4"/>
  <c r="C75" i="4"/>
  <c r="C74" i="4"/>
  <c r="C73" i="4"/>
  <c r="C83" i="4"/>
</calcChain>
</file>

<file path=xl/sharedStrings.xml><?xml version="1.0" encoding="utf-8"?>
<sst xmlns="http://schemas.openxmlformats.org/spreadsheetml/2006/main" count="956" uniqueCount="552">
  <si>
    <t>Case study name</t>
  </si>
  <si>
    <t>Reference</t>
  </si>
  <si>
    <t>DMDU used</t>
  </si>
  <si>
    <t>Geographical coverage</t>
  </si>
  <si>
    <t>Dynamic Adaptive Policy Pathways</t>
  </si>
  <si>
    <t>Water</t>
  </si>
  <si>
    <t>Babovic, F. (2018) Development and assessment of adaptive urban flood risk infrastructure under conditions of deep uncertainty. Imperial College London. Available at: https://spiral.imperial.ac.uk/handle/10044/1/73106.</t>
  </si>
  <si>
    <t>Adaptation tipping points / Adaptation Pathways</t>
  </si>
  <si>
    <t>London UK</t>
  </si>
  <si>
    <t>Adaptation Pathways</t>
  </si>
  <si>
    <t>Water resource planning in India</t>
  </si>
  <si>
    <t>Bhave, A. G. et al. (2018) ‘Water Resource Planning Under Future Climate and Socioeconomic Uncertainty in the Cauvery River Basin in Karnataka, India’, Water Resources Research. John Wiley &amp; Sons, Ltd, 54(2), pp. 708–728. doi: 10.1002/2017WR020970.</t>
  </si>
  <si>
    <t>Cauvery River Basin in Karnataka, India</t>
  </si>
  <si>
    <t>Electricity Generation Rehabilitation in Turkey</t>
  </si>
  <si>
    <t>Bonzanigo, L. and Kalra, N. (2014) Making informed investment decisions in an uncertain world: a short demonstration. The World Bank. Available at: http://documents.worldbank.org/curated/en/465701468330278549/Making-informed-investment-decisions-in-an-uncertain-world-a-short-demonstration.</t>
  </si>
  <si>
    <t>Robust Decision Making</t>
  </si>
  <si>
    <t>Turkey</t>
  </si>
  <si>
    <t>Preparation and Appraisal of a Rural Roads Project in Mozambique under Changing Flood Risk and Other Deep Uncertainties</t>
  </si>
  <si>
    <t>Espinet, X., Rozenberg, J. and Ogita, K. S. R. S. (2018) Piloting the Use of Network Analysis and Decision-Making under Uncertainty in Transport Operations: Preparation and Appraisal of a Rural Roads Project in Mozambique Under Changing Flood Risk and Other Deep Uncertainties, Policy Research Working Papers. The World Bank. doi: doi:10.1596/1813-9450-8490.</t>
  </si>
  <si>
    <t>Transport</t>
  </si>
  <si>
    <t>Mozambique</t>
  </si>
  <si>
    <t>Strengthening Coastal Planning in Louisiana, USA</t>
  </si>
  <si>
    <t>Groves, D. G. et al. (2014) Strengthening Coastal Planning: How Coastal Regions Could Benefit from Louisiana’s Planning and Analysis Framework. RAND Corporation (EBL-Schweitzer). Available at: https://www.rand.org/pubs/research_reports/RR437.html.</t>
  </si>
  <si>
    <t>Louisiana USA</t>
  </si>
  <si>
    <t>Notes</t>
  </si>
  <si>
    <t>With and without "master plan" incorporating: structural protection, bank stabilisation, Oyster barrier reef, ridge restoration, shoreline protection, barrier island restoration, marsh creation, channel realignment, sediment diversion, hydrolic restoration</t>
  </si>
  <si>
    <t>Additional References</t>
  </si>
  <si>
    <t>Coastal Protection and Restoration Authority of Louisiana. Louisiana’s Comprehensive Master Plan for a Sustainable Coast, Appendix C: Environmental Scenarios. (2012). (Defines scenarios more clearly)
﻿Peyronnin, N. et al. Louisiana’s 2012 coastal master plan: Overview of a science-based and publicly informed decision-making process. J. Coast. Res. 67, 1–15 (2013). (Clearer on DMDU approach)</t>
  </si>
  <si>
    <t>New model developed linking a range of existing models and developing new models to assess Ms with range of measures in R under Xs. Linked models for:
Eco-hydrology,
Wetland morphology,
Vegetation,
Ecosystem services,
Barrier shoreline morphology,
Storm surge/waves,
Risk assessment</t>
  </si>
  <si>
    <t>Water-Management Strategies in California, USA</t>
  </si>
  <si>
    <t>Groves, D. G. and Bloom, E. (2013) Robust Water-Management Strategies for the California Water Plan Update 2013, RAND Corporation, Santa Monica, CA. Citeseer. Available at: http://citeseerx.ist.psu.edu/viewdoc/download?doi=10.1.1.396.7456&amp;rep=rep1&amp;type=pdf.</t>
  </si>
  <si>
    <t>California USA</t>
  </si>
  <si>
    <t>Addressing climate change in local water agency plans in the California Sierra foothills, USA</t>
  </si>
  <si>
    <t>Groves, D. G. et al. (2013) Addressing climate change in local water agency plans: demonstrating a simplified Robust Decision Making approach in the California Sierra foothills. Rand Corporation. Available at: https://www.rand.org/pubs/research_reports/RR491.html.</t>
  </si>
  <si>
    <t>California Sierra Foothills, USA</t>
  </si>
  <si>
    <t>Adapting water supply systems in a changing climate in Ireland</t>
  </si>
  <si>
    <t>Hall, J. and Murphy, C. (2012) ‘Adapting water supply systems in a changing climate’, in Quinn, S. and O’Neill, V. (eds) Water Supply Systems, Distribution and Environmental Effects. Nova Science Publishers, Inc. Available at: http://mural.maynoothuniversity.ie/3011/1/Hall%26Murphy_2012.pdf.</t>
  </si>
  <si>
    <t>Ireland</t>
  </si>
  <si>
    <t>Regional water portfolio planning in North Carolina, USA</t>
  </si>
  <si>
    <t>Herman, J. D. et al. (2014) ‘Beyond optimality: Multistakeholder robustness tradeoffs for regional water portfolio planning under deep uncertainty’, Water Resources Research. John Wiley &amp; Sons, Ltd, 50(10), pp. 7692–7713. doi: 10.1002/2014WR015338.</t>
  </si>
  <si>
    <t>Many-Objective Robust Decision Making (MORDM)</t>
  </si>
  <si>
    <t>North Carolina, U.S.A</t>
  </si>
  <si>
    <t>Hydropower decision-making under uncertainty in Nepal</t>
  </si>
  <si>
    <t>Hurford, A. P. (2016) Accounting for water-, energy-and food-security impacts in developing country water infrastructure decision-making under uncertainty. UCL (University College London). Available at: https://discovery.ucl.ac.uk/id/eprint/1524233/1/Hurford_APH_thesis_final_revised_review2_final.pdf.</t>
  </si>
  <si>
    <t>Koshi Basin, Nepal</t>
  </si>
  <si>
    <t>Water resources planning under climate change in the Blue Nile, Ethiopia</t>
  </si>
  <si>
    <t>Jeuland, M. and Whittington, D. (2014) ‘Water resources planning under climate change: Assessing the robustness of real options for the Blue Nile’, Water Resources Research. John Wiley &amp; Sons, Ltd, 50(3), pp. 2086–2107. doi: 10.1002/2013WR013705.</t>
  </si>
  <si>
    <t>Blue Nile, Ethiopia</t>
  </si>
  <si>
    <t>Long-term water resources planning in Lima, Peru</t>
  </si>
  <si>
    <t>Kalra, N. et al. (2015) Robust Decision-Making in the Water Sector: A Strategy for Implementing Lima’s Long-Term Water Resources Master Plan, Policy Research Working Papers. The World Bank. doi: doi:10.1596/1813-9450-7439.</t>
  </si>
  <si>
    <t>Lima, Peru</t>
  </si>
  <si>
    <t>Water resources planning and management in the Susquehanna River Basin, USA</t>
  </si>
  <si>
    <t>Kasprzyk, J. R. (2013) Many objective water resources planning and management given deep uncertainties, population pressures, and environmental change. Available at: https://etda.libraries.psu.edu/files/final_submissions/8222.</t>
  </si>
  <si>
    <t>Many-Objective Robust Decision Making</t>
  </si>
  <si>
    <t>Lower Rio Grande Valley (LRGV) in Texas, USA</t>
  </si>
  <si>
    <t>Urban climate change adaptation in London, UK</t>
  </si>
  <si>
    <t>London, UK</t>
  </si>
  <si>
    <t>Airplane manufacturing in the USA</t>
  </si>
  <si>
    <t>Kotta, K. S. V. (2018) Comparing Decision Making Using Expected Utility, Robust Decision Making, and Information-Gap: Application to Capacity Expansion for Airplane Manufacturing. Iowa State University. Available at: https://lib.dr.iastate.edu/creativecomponents/26/.</t>
  </si>
  <si>
    <t>North America</t>
  </si>
  <si>
    <t>Airport strategic planning in the Netherlands</t>
  </si>
  <si>
    <t>Kwakkel, J. H., Walker, W. E. and Marchau, V. A. W. J. (2012) ‘Assessing the Efficacy of Dynamic Adaptive Planning of Infrastructure: Results from Computational Experiments’, Environment and Planning B: Planning and Design. SAGE Publications Ltd STM, 39(3), pp. 533–550. doi: 10.1068/b37151.</t>
  </si>
  <si>
    <t>Dynamic Adaptive Planning</t>
  </si>
  <si>
    <t>Schipol airport, Amsterdam, Netherlands</t>
  </si>
  <si>
    <t>Flood risk management in Ho Chi Minh City, Vietnam</t>
  </si>
  <si>
    <t>Lempert, R. et al. (2013) Ensuring Robust Flood Risk Management in Ho Chi Minh City, Policy Research Working Papers. The World Bank. doi: doi:10.1596/1813-9450-6465.</t>
  </si>
  <si>
    <t>Vietnam</t>
  </si>
  <si>
    <t>Long-term water management strategies for water supply in Southern California, USA</t>
  </si>
  <si>
    <t>Lempert, R. J. and Groves, D. G. (2010) ‘Identifying and evaluating robust adaptive policy responses to climate change for water management agencies in the American west’, Technological Forecasting and Social Change, 77(6), pp. 960–974. doi: https://doi.org/10.1016/j.techfore.2010.04.007.</t>
  </si>
  <si>
    <t>Urban storm water management in Singapore city, Republic of Singapore</t>
  </si>
  <si>
    <t>Singapore</t>
  </si>
  <si>
    <t>Water management planning in London, UK</t>
  </si>
  <si>
    <t>Matrosov, E. S. (2015) Planning water resource systems under uncertainty. UCL (University College London). Available at: https://discovery.ucl.ac.uk/id/eprint/1468958/.</t>
  </si>
  <si>
    <t>Robust Decision Making and Info-Gap</t>
  </si>
  <si>
    <t>Thames Basin, UK</t>
  </si>
  <si>
    <t>Water resource management in the Shaanxi Province, People's Republic of China</t>
  </si>
  <si>
    <t>Ren, K. et al. (2019) ‘Defining the robust operating rule for multi-purpose water reservoirs under deep uncertainties’, Journal of Hydrology, 578, p. 124134. doi: https://doi.org/10.1016/j.jhydrol.2019.124134.</t>
  </si>
  <si>
    <t>Shaanxi Province, China</t>
  </si>
  <si>
    <t>Improving the resilience of road networks to climate events in Peru</t>
  </si>
  <si>
    <t>Rozenberg, J. et al. (2017) Improving the Resilience of Peru’s Road Network to Climate Events, Policy Research Working Papers. The World Bank. doi: doi:10.1596/1813-9450-8013.</t>
  </si>
  <si>
    <t>Peru</t>
  </si>
  <si>
    <t>Managing sea level rise and storm surges for the Los Angeles Port, USA</t>
  </si>
  <si>
    <t>Sriver, R. L. et al. (2018) ‘Characterizing uncertain sea-level rise projections to support investment decisions’, PloS one. Public Library of Science, 13(2), pp. e0190641–e0190641. doi: 10.1371/journal.pone.0190641.</t>
  </si>
  <si>
    <t>Los Angeles, USA</t>
  </si>
  <si>
    <t>Flexible design at the Batoka Dam, Zambia and Zimbabwe</t>
  </si>
  <si>
    <t>Zambia and Zimbabwe, Africa</t>
  </si>
  <si>
    <t>Water allocation under climate change in the Pearl River Basin, People's Republic of China</t>
  </si>
  <si>
    <t>Many Objective Robust Decision Making and Biophysical Modelling</t>
  </si>
  <si>
    <t>Pearl River basin (PRB), China</t>
  </si>
  <si>
    <t>• population
• household factors
• employment factors
• climate sequences, which describe changes
in temperature and precipitation</t>
  </si>
  <si>
    <t>• agricultural water-use efficiency
• urban water-use efficiency
• conjunctive management and groundwater storage
• recycled municipal water</t>
  </si>
  <si>
    <t xml:space="preserve">WEAP Central Valley Model (Sacramento River and San Joaquin River hydrologic regions) </t>
  </si>
  <si>
    <t>Urban supply reliability 
Agricultural supply reliability 
IFRs (frequency of meeting in-stream flow requirements)
Notional costs</t>
  </si>
  <si>
    <t xml:space="preserve">Water planning model of EID </t>
  </si>
  <si>
    <t>Unmet water demand and reliability Notional strategy costs</t>
  </si>
  <si>
    <t>Additional urban water use efficiency,
New reservoir</t>
  </si>
  <si>
    <t>Future climate conditions Demographics
Availability of new (water) supplies</t>
  </si>
  <si>
    <t>Climate scenario,
Hydrological scenario</t>
  </si>
  <si>
    <t>Water demand reduction,
Leakage reduction</t>
  </si>
  <si>
    <t xml:space="preserve">Hydrological Simulation Model (HYSIM) </t>
  </si>
  <si>
    <t>Water-use-to-resource ratio (water stress)</t>
  </si>
  <si>
    <t>Reliability
Restriction frequency 
Average cost
Jordan Lake allocation* 
Worst-case cost**
* Jordan lake currently only serves one smaller community with water -&gt; can be allocated to others
** Cost in worst 1% of simulations (seems a bit odd as presumably these are esxplored in X)</t>
  </si>
  <si>
    <t>Restriction threshold (risk-of-failure) Transfer threshold (risk-of-failure) Jordan Lake allocation 
Self-insurance payment (AVR%) 
Third-party insurance (discrete)</t>
  </si>
  <si>
    <t>Research Triangle water supply model. This same model is used in 4 "formulations" where different options are open to operators of the four "interconnected ... co-operating water utilities" in the region</t>
  </si>
  <si>
    <t>N/A</t>
  </si>
  <si>
    <t xml:space="preserve">basin-wide metric comprising legal instream flow requirements for the downstream state,
local metric comprising water supply reliability to Bangalore city </t>
  </si>
  <si>
    <t>precipitation
water demand</t>
  </si>
  <si>
    <t>1 25% Urban Grey Water Recycling
2 50% Urban Grey Water Harvesting
3 25% Urban Rain Water Recycling
4 50% Urban Rain Water Harvesting
5 Better Enforcement of Laws
6 Urban Water Pricing
7 1.5 mha Microirrigation
8 2.5 mha Microirrigation
9 5% Drip Irrigation
10 10% Drip Irrigation
11 Agricultural Water Pricing
12 Interbasin Transfer (100 MCM)
13 Interbasin Transfer (88 MCM)
14 Cauvery Stage V—Phase I (Supply from Cauvery river)
15 Cauvery Stage V—Phase II
16 Urban Lake Restoration</t>
  </si>
  <si>
    <t>WEAP "water resources model is calibrated and validated satisfactorily using observed streamflow "</t>
  </si>
  <si>
    <t>Urban flood risk infrastructure design in London UK</t>
  </si>
  <si>
    <t>Electricity price
Discount rate
Life of plant
Capacity Utilisation
Capital costs
Construction time
Cost of fossil fuels
(severa lseparately specified for different plant options)</t>
  </si>
  <si>
    <t>1. Rehabilitating the existing local lignite-fired power plant;
2. Building a new local lignite-fired power plant;
3. Building a new imported coal-fired power plant;
4. Building a new gas-fired power plant;
5. Building a new lignite fluidized bed power plant, which would be fired by a higher quality coal than local lignite.</t>
  </si>
  <si>
    <t>Economic model (referenced)</t>
  </si>
  <si>
    <t>Cost (lower than any other option)
•IRR &gt;= 12%</t>
  </si>
  <si>
    <t>∙ Climate projections: current, low, medium and high
∙ Flood duration, -50% to +50% increase compared to the results of the hydrological model
∙ Traffic growth in the absence of interventions, 0 to 6%
∙ Traffic growth to agriculture increase elasticity, 0.5 to 1.5
∙ Discount rate, ranging from 3 to 12%
∙ Repair time, -50% to +50% of original
∙ Capital Cost, -50% to +50% of original
∙ Bridge Repair, -50% to +50% of original</t>
  </si>
  <si>
    <t>Upgrade to surface treatment
Upgrade to gravel road
Rehabilitation of earth roads
Clean and repair bridges
Replace culverts
(five distint "Inventories of measures" based pon different combinations of the above in different locations)</t>
  </si>
  <si>
    <t>Traffic model</t>
  </si>
  <si>
    <t>∙ Cumulated Road user cost or RUC, defined as $-vehicle and based on road condition (IRI)
∙ Total kilometers traveled
∙ Total travel time, based on average speed from HDM4 based on road condition (IRI)</t>
  </si>
  <si>
    <t>• Build/no build of each of 9 proposed dam options
• Five storage dependent release rule co-ordinates, for each of two seasons and each of two storage dams
• Two dates controlling timing of two storage dam release rule seasons.</t>
  </si>
  <si>
    <t>IRAS-2010 (Matrosov et al., 2011) Koshi River basin model</t>
  </si>
  <si>
    <t>1) capital expenditure (capex) (US$M) 2) dry season electricity generation (Dec-April, GWh)
3) total annual electricity generation (GWh)
4) firm electricity generation (99.5% reliability)
5) urban water deficit (Mm3/year)
6) irrigation deficit (Mm3/year)
7) flood peak at the basin outlet (m3/s)
8) number of environmental flow failures downstream of dams (occurrences)</t>
  </si>
  <si>
    <t>Water withdrawal conditions,
Hydrological conditions</t>
  </si>
  <si>
    <t>Number of dams,
Configuration,
Sequencing (of dam build - upstream/downstream),
Timing (of dam build)
Sizing (of dams)
Operating rule</t>
  </si>
  <si>
    <t>"simulation model that includes linkages between climate change and system hydrology, combined with sensitivity analyses that explore how economic outcomes of investments in new dams vary with forecasts of changing runoff and other uncertaintis"</t>
  </si>
  <si>
    <t>NPV (of the system-wide incremental changes it generates within a water resources system (e.g., in hydropower produced, or irrigation water demands met)</t>
  </si>
  <si>
    <t>● WEAP Model
● Interactive, analytic decision support tool
(Described as two models, really it's one model for the system and a visualisation tool ("interactive, analytic decision support tool") to help stakeholders understand &amp; interact with results)</t>
  </si>
  <si>
    <t>● 90th percentile of monthly met demand, as a percent of total demand
● Cost of plan</t>
  </si>
  <si>
    <t>Four cases based upon different portfolios of "water supply instruments" (permanent rights, spot leases, and options - spot price variable market value, options give some staility to cost) and different breakdown of arrangements between halves of the year.
Parameters within each of these contracts are explored using MORDM for each of the four cases (around how much water &amp; when by contract type, and dependence on water level)</t>
  </si>
  <si>
    <t xml:space="preserve">• 10-yr. cost 
• 10-yr. surplus water 
• 10-yr. critical reliability
•  10-yr. drops 
•  10-yr. number of leases
• Drought trans. cost </t>
  </si>
  <si>
    <t>The “relationship” for our problem formulation uses a 10-year expected performance Monte Carlo simulation and an extreme drought, both with a monthly timestep. For further details about the simulation model and its implementation, the reader is encouraged to consult a series of prior studies (Characklis et al., 2006; Kirsch et al., 2009; Kasprzyk et al., 2009, 2012). The simulation model samples historical lease pricing, demand, and reservoir inﬂows to test how the supply portfolios would perform under a single best estimate of the LRGV’s uncertainties.</t>
  </si>
  <si>
    <t>Tiered pricing
Education &amp; awareness
Universal metering
Efficiency technologies
Leakage reduction
Groundwater &amp; ASR (?)
Interbasin transfers
Reservoirs
Desalination
Water re-use</t>
  </si>
  <si>
    <t>Population Growth
Discount Rate</t>
  </si>
  <si>
    <t>Expected rainfall from met office (based upon a large ensemble of future climate conditions obtained from the UKCP09 climate projections), combined with river flow models -&gt; available water</t>
  </si>
  <si>
    <t>Cost (NPV),
Probability of frequency of:
- Media campaign 
- Hosepipe ban 
- Temporary use ban 
- Emergency drought order 
exceeding 1/5,1/10,1/20,1/1000 yrs respectively (levels desired by stakeholders)</t>
  </si>
  <si>
    <t>Year to construct 1st and 2nd hangar</t>
  </si>
  <si>
    <t xml:space="preserve">• Expected utility (profit)
• Upper &amp; lower bounds
</t>
  </si>
  <si>
    <t xml:space="preserve">Parameters determining probabiity distribution of annual orders of planes:
• Central demand (mu)
• S.d. in demand per year (sigma)
• Shape of distribution
• Risk tolerance/optimism
</t>
  </si>
  <si>
    <t>Expected utility model based on aircraft sales &amp; costs</t>
  </si>
  <si>
    <t xml:space="preserve">• Air traffic growth
• Population growth in area
• Noise impact of planes
• Changing wind conditions due to climate change
• Air traffic management
• Ratio of narrow:wide aircraft
(Other variables considered falling into these categories)
</t>
  </si>
  <si>
    <t>Basic plan hedging &amp; shaping
• Noise abatement procedures (test)
• Land-use reservation for new runway
• negiotiate w. air traffic control to enable noise abatement through "continuous descent"
• R&amp;D in noise abatement
Contingency plan reassessment, corrective, defensive, capitalising:
•Build new runway (takes 5 yrs)
• Move some operations to other airports 
• limit/extend available slots</t>
  </si>
  <si>
    <t>"fast and simple model for airpost performance analysis" (FASMAPA) (coded in python)</t>
  </si>
  <si>
    <t>Capacity to accomodated demand ratio
Noise
Emissions (CO)
Third party risk (of crash) &amp; casualties
Accumulated latent demand (flights)
(Some of the above cosidered at maximum levels and after 30 years)</t>
  </si>
  <si>
    <t>Parameter</t>
  </si>
  <si>
    <t>Number</t>
  </si>
  <si>
    <t>X Categories</t>
  </si>
  <si>
    <t>Environmental</t>
  </si>
  <si>
    <t>Method</t>
  </si>
  <si>
    <t xml:space="preserve">• Hazard-related uncertainties  
o Rainfall intensity increase 
o Relative Saigon River height  
• Exposure-related uncertainties 
o Population 
o Geographic population distribution 
o Poverty rate 
o Average annual economic growth 
o Economic wealth distribution 
• Vulnerability-related uncertainties  
o Population vulnerability (proportion of population affected at 10cm depth)
o Economic vulnerability
(economic loss at 10cm depth) </t>
  </si>
  <si>
    <t>• Risk to poor 
• Risk to non-poor 
• Economic risk</t>
  </si>
  <si>
    <t xml:space="preserve">• Integrated Analytica risk model based upon:
• SWMM model for hazard
• ArcGIS model for exposure
• Vulnerability curves
</t>
  </si>
  <si>
    <t>• Baseline infrastructure 
• Baseline infrastructure augmented  
statically and adaptively with  
o Exposure-reducing options 
  - Groundwater recharge 
  - Rainwater capture  
  - Relocating vulnerable areas 
o Vulnerability-reducing options 
  - Elevating buildings</t>
  </si>
  <si>
    <t>• Future climate 
• Future water demand 
• Impact of climate change on imported supplies 
• Response of groundwater basin to urbanization 
and changes in precipitation patterns 
• Achievement of management strategies (Delay in recycling program, groundwater replenishment)
• Future costs (of import/efficiency measures)</t>
  </si>
  <si>
    <t>WEAP model</t>
  </si>
  <si>
    <t>Water costs (supply and shortage)</t>
  </si>
  <si>
    <t>Drainage increase
porous pavements
green roofs</t>
  </si>
  <si>
    <t>Climatic conditions:
• Baseline: Extrapolation of historical trend 
• W1 (Wet 1): 10% wetter climate (2016–2100), compared to baseline 
• W2 (Wet 2): 25% wetter climate (2016–2100), compared to baseline 
• D1 (Dry 1): 10% dryer climate (2016–2100), compared to baseline 
Land Use:
Broken down into %s of 6 types:
- Impervious
- Grass on steep slope
- grass on mild slope
- Mixed grass and trees
- natural vegetation
- roofs</t>
  </si>
  <si>
    <t>Cost/benefit, broken down by:
Costs:
• maintenance cost of each active adaptation action,
• the switching cost 
associated with changing from one adaptation action to another when 
an adaptation tipping point is encountered
• if applicable, the water 
treatment costs for recycling the water generated from porous pave- 
ments and green roofs.
Benefits:
• flood alleviation (assessed based on "flood damage cost")
• benefits generated from sale of the water recycled from porous pavements and green roofs.</t>
  </si>
  <si>
    <t>Adaptation of pre-existing model for "Kent ridge catchment area". Assesses economic cost/benefit at different levels of annual precipitation</t>
  </si>
  <si>
    <t>• New reservoirs (three possible capacities)
• River Transfer (Severn -&gt; Thames)
• Desalination plants
• Artificial groundwater storage &amp; recovery</t>
  </si>
  <si>
    <t>• Natural hydrological variability
• Climate change perturbation
• Water demand
• Energy prices</t>
  </si>
  <si>
    <t xml:space="preserve">• reliability of water supply 
service 
• maximum reservoir storage deficit
• environmental performance
• energy consumption
• total costs (capital and operating). </t>
  </si>
  <si>
    <t>Application of IRAS-2010 (interactive river-aquifier simulation) water resource management simulation model to Thames Basin</t>
  </si>
  <si>
    <t>Climate variability (linked to climate change)
Water demand</t>
  </si>
  <si>
    <t>• Water shortage index
• Revenue</t>
  </si>
  <si>
    <t>Water optimisation model</t>
  </si>
  <si>
    <t>Rule Curve defining water levels at which different pumping actions are taken (or domestic or industrial demand is "hedged") by month - affects balance of water supply and hydroelectric power generation</t>
  </si>
  <si>
    <t>Pro-active:
•More frequent road maintainence
• Road upgrade
• Add redundancy (improve "second best" roads for alternative routes)
Reactive:
• Rebuild road after disaster</t>
  </si>
  <si>
    <t>• intensity, frequency, and duration of climate-related events
• structural impact of water levels on the road;
• amount of traffic to be rerouted when a flood or landslide hits
•time and total cost of  
reconstructing a road after a disaster.</t>
  </si>
  <si>
    <t>Cost/benefit (" discounted sum of the difference between the costs of interventions (investment and  
operations and maintenance) and the avoided average annual losses (AAAL) every year over the life cycle  
of the investment:")
Cost/benefit incorporates costs of levers,  cost of rebbulding roads following damange, economic costs associated with disruption to roads</t>
  </si>
  <si>
    <t>Sea level rise:
• Rate of abrupt sea-level rise 
• Year abrupt rise begins (t)
• Daily anomoly
Future terminal management:
• Lifetime
• Max allowable overtop probability (port of LA authority's decision)</t>
  </si>
  <si>
    <t>• "Harden" current already planned upgrade of port to make "invulnerable to plausible levels of sea level rise".
• Don't enhance current upgrade, harden at a later date if flooding frequency becomes unacceptable</t>
  </si>
  <si>
    <t>Cost-benefit model developed for the study</t>
  </si>
  <si>
    <t>cost-benefit analysis - "A decision to harden at the next upgrade would pass an economic cost-benefit test if the cost for doing so is less than the expected present value cost of any future early upgrade forced 
by sea-level rise" - costs of flooding not considered, but cost of upgrading port to keep within uncertain authority requirements w uncertain sea level rice</t>
  </si>
  <si>
    <t>Climate scenario (unconstrained/constrained emissions)</t>
  </si>
  <si>
    <t>Cost-benefit (including constrution of plant &amp; revenue generation) - regret analysis also performed, and value of optional flexibility in real-options-analysis.</t>
  </si>
  <si>
    <t>• Size of hydro dam
• Flexibility to expand dam (seemingly only considered in ROA and CBA, not RDM)</t>
  </si>
  <si>
    <t>Info-Gap</t>
  </si>
  <si>
    <t>Engineering Options Analysis</t>
  </si>
  <si>
    <t>Sector</t>
  </si>
  <si>
    <t>Search term</t>
  </si>
  <si>
    <t>"deep uncertainties" AND "Robust Decision Making" AND "water" AND "case study"</t>
  </si>
  <si>
    <t>"deep uncertainties" AND "Robust Decision Making" AND "power" AND "energy" AND "case study"</t>
  </si>
  <si>
    <t>"deep uncertainties" AND "Robust Decision Making" AND "transport" AND "case study"</t>
  </si>
  <si>
    <t>"deep uncertainties" AND "Robust Decision Making" AND "telecommunications" AND "IT" AND "case study"</t>
  </si>
  <si>
    <t>"deep uncertainties" AND "Robust Decision Making" AND "waste" AND "case study"</t>
  </si>
  <si>
    <t>"deep uncertainties" AND "Dynamic Adaptive Planning" AND "water" AND "case study"</t>
  </si>
  <si>
    <t>"deep uncertainties" AND "Dynamic Adaptive Planning" AND "power" AND "energy" AND "case study"</t>
  </si>
  <si>
    <t>"deep uncertainties" AND "Dynamic Adaptive Planning" AND "transport" AND "case study"</t>
  </si>
  <si>
    <t>"deep uncertainties" AND "Dynamic Adaptive Planning" AND "telecommunications" AND "IT" AND "case study"</t>
  </si>
  <si>
    <t>"deep uncertainties" AND "Dynamic Adaptive Planning" AND "waste" AND "case study"</t>
  </si>
  <si>
    <t>"deep uncertainties" AND "Dynamic Adaptive Policy Pathways" AND "water" AND "case study"</t>
  </si>
  <si>
    <t>"deep uncertainties" AND "Dynamic Adaptive Policy Pathways" AND "transport" AND "case study"</t>
  </si>
  <si>
    <t>"deep uncertainties" AND "Dynamic Adaptive Policy Pathways" AND "telecommunications" AND "IT" AND "case study"</t>
  </si>
  <si>
    <t>"deep uncertainties" AND "Dynamic Adaptive Policy Pathways" AND "waste" AND "case study"</t>
  </si>
  <si>
    <t>"deep uncertainties" AND "Engineering Options Analysis" AND "water" AND "case study"</t>
  </si>
  <si>
    <t>"deep uncertainties" AND "Engineering Options Analysis" AND "power" AND "energy" AND "case study"</t>
  </si>
  <si>
    <t>"deep uncertainties" AND "Engineering Options Analysis" AND "transport" AND "case study"</t>
  </si>
  <si>
    <t>"deep uncertainties" AND "Engineering Options Analysis" AND "telecommunications" AND "IT" AND "case study"</t>
  </si>
  <si>
    <t>"deep uncertainties" AND "Engineering Options Analysis" AND "waste" AND "case study"</t>
  </si>
  <si>
    <t>Power</t>
  </si>
  <si>
    <t>Telecomms</t>
  </si>
  <si>
    <t>Waste</t>
  </si>
  <si>
    <t>UK</t>
  </si>
  <si>
    <t>• HS2 Phase 2b
• HS2 Phase 1 and 2a
• Use of 11-car trains
• Operate M1 and M6 as Smart Motorways
• EV infrastructure
• AV infrastructure</t>
  </si>
  <si>
    <t>﻿Hadjidemetriou, G. M., Kapetas, L. &amp; Parlikad, A. K. Flexible planning for inter-city multi-modal transport infrastructure. J. Infrastruct. Syst. (2021). doi:10.1061/(ASCE)IS.1943-555X.0000664</t>
  </si>
  <si>
    <t>Milkovits, M. et al. Exploratory Modeling and Analysis for Transportation: An Approach and Support Tool - TMIP-EMAT. Transp. Res. Rec. 2673, 407–418 (2019).</t>
  </si>
  <si>
    <t>Demand (LRT Transit boardings)</t>
  </si>
  <si>
    <t>• Households and employment in region
• Roadway capacity (framed as % increase due to AVs)
• Auto in-vehicle time coefficient (IVVT, didn’t really understand this one)
• Vehicle availability alternative specific constants</t>
  </si>
  <si>
    <t xml:space="preserve">• decommissioning of Expressway 
• extension of light-rail transit (LRT)
"These two levers were selected for the EMA proof of concept because they are representative of projects under consideration by agencies in the region. Both levers address an overall goal of decreasing vehicle miles tra- veled (VMT) in the region, increasing alternative modes of travel (e.g., non-motorized and transit) and increasing overall accessibility within the region." </t>
  </si>
  <si>
    <t>Halim, R. A., Kwakkel, J. H. &amp; Tavasszy, L. A. A scenario discovery study of the impact of uncertainties in the global container transport system on European ports. Futures 81, 148–160 (2016).</t>
  </si>
  <si>
    <t>Greater Buffalo-Niagara Regional Transport</t>
  </si>
  <si>
    <t>Global (focus on Rotterdam port)</t>
  </si>
  <si>
    <t>Rotterdam port competitiveness</t>
  </si>
  <si>
    <t>• Cost of hinterland connections in Europe
• Hinterland cost for Rotterdam
• Travel time of the hinterland connections of Rotterdam
• Costs of the hinterland connection of Mediterranean ports
• Handling costs of the Mediterranean ports
• Handling costs of ports in the Bremen and le Havre range
• Trade volume with Asia that is affected by availability of overland connection or shift of production to Eastern 
• Europe Northern passage over Arctic route (yes/no)
• Suez Canal (yes/no)</t>
  </si>
  <si>
    <t>Ihntroduce a "strategic global container network choice model". Elements of four stage model - generating OD paris and identifying optimal shipping routes based upon these</t>
  </si>
  <si>
    <t>Fractional increase in:
• Throughput (goods arriving/leaving)
• Transhipment volume (unloading and loading onto another ship)
Compared to reference case</t>
  </si>
  <si>
    <t>• the penetration rate of Avs
• the efficiency of vehicle operation
• the value of travel time
• the number of trips
• the idle time of Avs
• parking density
• ridesharing usage</t>
  </si>
  <si>
    <t>Spatial impact of AVs in Copenhagen</t>
  </si>
  <si>
    <t>Copenhagen, Denmark</t>
  </si>
  <si>
    <t>SD model geographically disaggregated across Copenhagen (including population dynamics, land use, traffic, parking, and modal split - endogenously modelled based on local data). Zones classified according to district type (city centre, other urban, suburbs, rural areas) - perhaps relateable to TfGM spaial themes</t>
  </si>
  <si>
    <t>• Population
• Land use for road
(mapped and broken down by region type)</t>
  </si>
  <si>
    <t>Kit subsidy policy  
Free kit policy
Infrastructure enhancement policy (more LNG refuelling stations)
Integrated policy (combination of the above)</t>
  </si>
  <si>
    <t xml:space="preserve">NGV adoption (also calculate average number of ppl in different adopter states: potential, aware, evaluating, deciding, adopter across sets of levers). </t>
  </si>
  <si>
    <t>Adoption of natural gas vehicles (NGVs) in Jakarta, Indonesia</t>
  </si>
  <si>
    <t>Jakarta, Indonesia</t>
  </si>
  <si>
    <t>﻿Hidayatno, A., Jafino, B. A., Setiawan, A. D. &amp; Purwanto, W. W. When and why does transition fail? A model-based identification of adoption barriers and policy vulnerabilities for transition to natural gas vehicles. Energy Policy 138, 111239 (2020).</t>
  </si>
  <si>
    <t>Agent based model of  car owner behaviour</t>
  </si>
  <si>
    <t>Legêne, M. F., Auping, W. L., Correia, G. H. de A. &amp; van Arem, B. Spatial impact of automated driving in urban areas. J. Simul. 14, 295–303 (2020).</t>
  </si>
  <si>
    <t>None</t>
  </si>
  <si>
    <t>Uncertainty Types</t>
  </si>
  <si>
    <t>● 12 projects in SEDAPAL’s Master Plan
● 2 additional projects
● Budget for infrastructure (100%, 75%, 50% of required for full SEDAPAL plan)
● (Efficiency and demand management) (Not actually modelled, but the authors think this would be a sensible think for SEDAPAL to focu on
(Subset of SEDAPAL's master plan implemented depnding on budget level - 'decision support tool [used] to first identify optimal portfolios for each future given budgetary constraints.')</t>
  </si>
  <si>
    <t>Kingsborough, A. (2016) Urban climate change adaptation pathways for short to long term decision-making. University of Oxford. Available at: https://ora.ox.ac.uk/objects/uuid:f6eda340-2699-4a0d-9920-
7464f524a73a/download_file?file_format=pdf&amp;safe_filename=KINGSBOROUGH%252C%2BUrban%
2Bclimate%2Bchange%2Badaptation%2Bpathways%2Bfor%2Bshort%2Bto%2Blong%2Bterm%2Bdecision-making.pdf&amp;type_of_work=The.
AND
Kingsborough, A., Borgomeo, E. and Hall, J. W. (2016) ‘Adaptation pathways in practice: Mapping options and trade-offs for London’s water resources’, Sustainable Cities and Society. Elsevier, 27, pp. 386–397. doi: 10.1016/J.SCS.2016.08.013.</t>
  </si>
  <si>
    <t>Manocha, N. and Babovic, V. (2017) ‘Development and valuation of adaptation pathways for storm water management infrastructure’, Environmental Science &amp; Policy, 77, pp. 86–97. doi: https://doi.org/10.1016/j.envsci.2017.08.001.
AND 
Manocha, N. and Babovic, V. (2018) ‘Real options, multi-objective optimization and the development of dynamically robust adaptive pathways’, Environmental Science &amp; Policy, 90, pp. 11–18. doi: https://doi.org/10.1016/j.envsci.2018.09.012.</t>
  </si>
  <si>
    <t>Swanson, A. R., Sakhrani, V. and Preston, M. S. (2019) ‘Flexible design at Batoka Dam: How Real Options Analysis compares to other decision-making tools’, Renewable Energy Focus, 31, pp. 1–8. doi: https://doi.org/10.1016/j.ref.2019.05.001.
AND
Swanson, A. R. (2017) How to Model the Value of “Real Options,” as Determined by Flexible Design Principles, for Hydropower Facilities in Developing Nations Given the Uncertainties of Climate Change, Energy Demand, and Cos. University of Colorado Boulder. Available at: https://scholar.colorado.edu/concern/graduate_thesis_or_dissertations/s1784k902</t>
  </si>
  <si>
    <t>Yan, D. et al. (2017) ‘Many-objective robust decision making for water allocation under climate change’, Science of The Total Environment, 607–608, pp. 294–303. doi: https://doi.org/10.1016/j.scitotenv.2017.06.265.
AND
Yan, D. (2017) Water allocation under future climate change and socio-economic development: the case of Pearl River Basin. Wageningen University. Available at: https://edepot.wur.nl/426781.</t>
  </si>
  <si>
    <t xml:space="preserve">Elasticity based model linking interventions changing journey time to induced demand, against backdrop of overall demand projections </t>
  </si>
  <si>
    <t>Not a clear measure, but comparison of road/rail capacity to demand made by year, based upon baseline projections and elasticity induced demand</t>
  </si>
  <si>
    <t>Travel demand (&amp;date) - not really treated as uncertainty - demand growth based on linear extrapolation from past, with additional time-elasticity induced demand due to planned interventions (road/rail) - seems only one pathway considered</t>
  </si>
  <si>
    <t>Model type</t>
  </si>
  <si>
    <t>Economic model</t>
  </si>
  <si>
    <t>Water Model</t>
  </si>
  <si>
    <t>Other</t>
  </si>
  <si>
    <t>OD pair</t>
  </si>
  <si>
    <t>Real Options</t>
  </si>
  <si>
    <t>Four Stage</t>
  </si>
  <si>
    <t>System Dynamics</t>
  </si>
  <si>
    <t>Agent Based</t>
  </si>
  <si>
    <t>Sacramento Transit</t>
  </si>
  <si>
    <t xml:space="preserve">
Lempert, Robert, James Syme, George Mazur, Debra Knopman, Garett Ballard-Rosa, Kacey Lizon, and Ifeanyi Edochie. ‘Meeting Climate, Mobility, and Equity Goals in Transportation Planning Under Wide-Ranging Scenarios: A Demonstration of Robust Decision Making’. Journal of the American Planning Association 86, no. 3 (2 July 2020): 311–23. https://doi.org/10.1080/01944363.2020.1727766.
AND
(Sacramento Gov't Review)</t>
  </si>
  <si>
    <t>Sacramento, California, USA</t>
  </si>
  <si>
    <t>• Gas price (cost)
• Fuel efficiency (cost)
• Employment growth (economy)
• ZEV penetration (fleet mix)
• Millennial behavior (VMT)
• VMT elasticity wrt growth (VMT)
• VMT elasticity wrt driving cost (VMT)</t>
  </si>
  <si>
    <t>• Total GHG emissions 
• SB 375 emissions
• Mobility
• Equity</t>
  </si>
  <si>
    <t>Intercity rail &amp; road capacity between London and Manchester</t>
  </si>
  <si>
    <t>• Gas fuel price
• Oil fuel price
• Converter kit price
• Contact rate
• Annual kits price reduction
• Minimum affordability threshold
• Maximum affordability threshold
• Minimum distance threshold (distance from home to refuelling station)
• Maximum distance threshold</t>
  </si>
  <si>
    <t>Greater Buffalo-Niagara Region, USA</t>
  </si>
  <si>
    <t>L depth explanation</t>
  </si>
  <si>
    <t>10 from new runway &amp; land-use reservation.
Some subjectivity required here wrt whether "negotiate w air traffic control to enable noise abatement" constitutes a parameter change (12) or rule change (5). Referring to Meadows 1999, rule changes appear to represent more fundamental changes to system structures, whilst this targets a particular parameter. Therefore it has been assigned 12.</t>
  </si>
  <si>
    <t>Infrastructure changes affecting material flows</t>
  </si>
  <si>
    <t>Choice of four contract options (all offered by the city, I believe) leads to different water flow behaviour. Arguably different models (-&gt; L5. rules?), but since all are offered by the city, and impact of changing rules not under consideration, makes case for 12.</t>
  </si>
  <si>
    <t>Actions associated w. 3 goals:
• Improve water use efficiency (3 actions): Strengthen landscape ordinances for new construction, Retrofit indoor devices,  Retrofit outdoor landscapes
• Expand recycled water system (1 action): Speed up planned treatment and redistribution of all municipal wastewater
• Expand groundwater replenishment &amp; conjunctive-use programs (3 actions): Increase size of Dry-Year-Yield program (with MWD),  Increase allowable fraction of recycled water use for groundwater replenishment,  Increase capture of storm water for replenishment</t>
  </si>
  <si>
    <t>Babaeian, F., Delavar, M., Morid, S. &amp; Srinivasan, R. Robust climate change adaptation pathways in agricultural water management. Agric. Water Manag. 252, 106904 (2021).</t>
  </si>
  <si>
    <t>Hablehroud River Basin, Iran</t>
  </si>
  <si>
    <t xml:space="preserve">deficit irrigation (DI), increasing irrigation efficiency (IE), changing planting dates (PD) and change in cropping pattern (CP) </t>
  </si>
  <si>
    <t>Blue water scarcity
Ground water scarcity
Environmental blue water scarcity
Relative change in agricultural calorie production</t>
  </si>
  <si>
    <t>Soil and Water Assessment Tool (SWAT)</t>
  </si>
  <si>
    <t>Climate scenario</t>
  </si>
  <si>
    <t>﻿Majid, A., Mortazavi-Naeini, M. &amp; Hall, J. W. Efficient pathways to zero-carbon energy use by water supply utilities: An example from London, UK. Environ. Res. Lett. 16, (2021).</t>
  </si>
  <si>
    <t>MORDM</t>
  </si>
  <si>
    <t>Climate change adaptation pathways in agricultural water management in Hablehroud River Basin, Iran</t>
  </si>
  <si>
    <t>Pathways to zero carbon water in London, UK</t>
  </si>
  <si>
    <t>Model of pro-suming water utility (water &amp; energy)</t>
  </si>
  <si>
    <t>• Climate scenario
• Electricity Prices (3 scenarios)
• Rainfall runiff dynamics (influenced by liate change model)
• Water demands (3 scenarios)</t>
  </si>
  <si>
    <t>New infrastructure -&gt; changing material flows</t>
  </si>
  <si>
    <t>Climate projection, GCM models, downscaling technique, demand/deficit, reservoir sediment, water availability, irrigation system</t>
  </si>
  <si>
    <t>Efficiency enhancement, conjunctive use, management of irrigation releases</t>
  </si>
  <si>
    <t>Water balance study, SWAT and SWAT-CUP model for water availability assessment and MIKE HYDRO Basin model for management and planning</t>
  </si>
  <si>
    <t>Saaty’s analytical hierarchical based relative performance index (RPI) using multiple criterions: demand, deficit, sustainability, vulnerability, reliability, and resilience</t>
  </si>
  <si>
    <t>Jaiswal, R. K., Lohani, A. K. &amp; Tiwari, H. L. A decision support system framework for strategic water resources planning and management under projected climate scenarios for a reservoir complex. J. Hydrol. 603, 127051 (2021).</t>
  </si>
  <si>
    <t>RDM</t>
  </si>
  <si>
    <t xml:space="preserve">Tandula reservoir complex in the Chhattisgarh state of India. </t>
  </si>
  <si>
    <t>Water planning in Tandula complex in the Chhattisgarh state of India.</t>
  </si>
  <si>
    <t>Zarekarizi, M., Srikrishnan, V. &amp; Keller, K. Neglecting uncertainties biases house-elevation decisions to manage riverine flood risks. Nat. Commun. 11, 1–11 (2020).</t>
  </si>
  <si>
    <t>Obeysekera, J., Haasnoot, M. &amp; Lempert, R. How are decision-science methods helping design and implement coastal sea-level adaptation projects? US CLIVAR Var. 18, 1–34 (2020).</t>
  </si>
  <si>
    <t xml:space="preserve">Selinsgrove, a rural location in Pennsylvania (PA) in the Eastern U.S. </t>
  </si>
  <si>
    <t>House elevation to reduce riverine flood risk in Pennsylvania, USA</t>
  </si>
  <si>
    <t>Elevation height:
(i) repairing flood damages as they occur, (ii) elevating the house to FEMA’s minimum recom- mended height, (iii) elevating the house to the cost-optimal heightening strategy neglecting-uncertainty, and (iv) elevating the house to the optimal height considering uncertainty.</t>
  </si>
  <si>
    <t>Supplementary information online</t>
  </si>
  <si>
    <t>• Total cost
• Benefit/cost
• Upfront cost/house value
• Reliability
• Robustness</t>
  </si>
  <si>
    <t>Divide into "shallow" (one PDF) and "deep" (multiple PDFs.
Deep:
• Depth-damage function (two PDFs)
• Discount rate (three PDFs) 
Shallow:
• Flooding frequency (BUT function for this, given as "probability of annual maximum water level; AMWL; not exceeding level h", includes location, shape, and scale parameters selected from a normal distribution -&gt; effectively different distributions in different runs)
• House lifetime</t>
  </si>
  <si>
    <t>Flood damage model, not named, but emeges naturally from definition of levers and uncertainties</t>
  </si>
  <si>
    <t>Little River Basin, Miami-Dade County, Florida</t>
  </si>
  <si>
    <t>Coastal sea level adaptation in Miami-Dade County, Florida, USA</t>
  </si>
  <si>
    <t>• Sea level rise (/date)</t>
  </si>
  <si>
    <t>Storm water management model -&gt; damage assessment model</t>
  </si>
  <si>
    <t>Expected annual damages</t>
  </si>
  <si>
    <t>Hurford, A. P. et al. Efficient and robust hydropower system design under uncertainty - A demonstration in Nepal. Renew. Sustain. Energy Rev. 132, 109910 (2020).</t>
  </si>
  <si>
    <t>Nepal</t>
  </si>
  <si>
    <t>Hydropower system design in Nepal</t>
  </si>
  <si>
    <t>Sobhaniyeh, Z., Niksokhan, M. H., Omidvar, B. &amp; Gaskin, S. Robust Flood Risk Management Strategies Through Bayesian Estimation and Multi-objective Optimization. Int. J. Environ. Res. 15, 1057–1070 (2021).</t>
  </si>
  <si>
    <t>﻿Wilson, M. T., Fischbach, J. R., Siler-Evans, K. &amp; Tierney, D. Modeling the uncertainty of potential impacts on Robust Stormwater Management from neighborhood-scale impervious cover change: a case study of population-based scenarios in Pittsburgh, Pennsylvania. Urban Water J. 17, 628–641 (2020).</t>
  </si>
  <si>
    <t>Pittsburgh, Pennsylvania, USA</t>
  </si>
  <si>
    <t>Fischbach, J. et al. Robust Stormwater Management in the Pittsburgh Region: A Pilot Study. Robust Stormwater Management in the Pittsburgh Region: A Pilot Study (2017). doi:10.7249/rr1673</t>
  </si>
  <si>
    <t>upper catchment of the Taleghanrood river, Taleghan district, Iran</t>
  </si>
  <si>
    <t>• Deepen lake
• Green roofs
• Porous pavement
• increase diameter of trunk drain</t>
  </si>
  <si>
    <t>Storm Depth/year</t>
  </si>
  <si>
    <t>Infrastructure changes</t>
  </si>
  <si>
    <t>Infoworks ICM fooding simulation software, with model created and calibrated during "RainGain" project</t>
  </si>
  <si>
    <t>Cost / benefit</t>
  </si>
  <si>
    <t>• Minimise  variation between minimum required flow &amp; discharge  across locations
• Maximise hydropower
• minimize the average numbers of days that
discharge is less than the required minimum</t>
  </si>
  <si>
    <t>Water allocation strategy (4 investigated: upstream prioritised, delta-prioritised, manufacture prioritised, agricultue prioritised)</t>
  </si>
  <si>
    <t>Climate change -&gt; water availability (RCPs)
Socio-economic development (SSPs)</t>
  </si>
  <si>
    <t>• M1: local flood mitigation, consisting of flood walls,
additionalexfiltrationtrenches,flapgates,andlocal
pumps;
• M2: regional flood mitigation, consisting of the
installation of forward pumps at the S-27 coastal
structure; and
• M3: land-use mitigation consisting of improved
building codes to raise roads and buildings to a level of 6, 7, or 8 feet NGVD which correspond to flood levels under current conditions for 10-year, 25-year, and 100-year return periods respectively.
• Land elevation</t>
  </si>
  <si>
    <t>1) capital expenditure (capex) (US$M)
2) dry season electricity generation (Dec–April, GWh)
3) total annual electricity generation (GWh)
4) firm electricity generation with 99.5% reliability (GWh)
5) urban water deficit (Mm3/year)
6) irrigation deficit (Mm3/year)
7) flood peak at the basin outlet (m3/s)
8) number of environmental flow failures downstream of dams
(occurrences)</t>
  </si>
  <si>
    <t>Which of five proposed hydropower schemes to build</t>
  </si>
  <si>
    <t>• Failiure probability
• Cost function (infrastructure cost - flooding losses)
• Reliability (flooded area per year)
• Inertia (aiming for similar amount of infrastructure build per year)</t>
  </si>
  <si>
    <t>Hydrologic and Hydraulic Model of the Taleghanrood River</t>
  </si>
  <si>
    <t>Increased height of flood levies</t>
  </si>
  <si>
    <t>• SWMM 5.1 H&amp;H models
• Downscaled climate-informed precipitation
and temperature
• Land-use change module (ArcGIS)
• Infrastructure cost estimation tools</t>
  </si>
  <si>
    <t>• CSO volume by outfall (gal.)
• SSO volume by outfall (gal.)
• Time in overflow by outfall (hours)
• Capital cost of implementation (2016 dollars)
• Cost-effectiveness ($/gal.)</t>
  </si>
  <si>
    <t>L potential max depth</t>
  </si>
  <si>
    <t>Demand reduction programmes treated as %age reduction in model -&gt; parameter. However, they involve education -&gt; structure of information flows -&gt; potentially deeper lever</t>
  </si>
  <si>
    <t>Efficiency enhancement specifically mentioned as requiring changing information flow, though modelled only in terms of %age efficiency increase</t>
  </si>
  <si>
    <t xml:space="preserve"> "better enforcement of laws" could be argued to be 5. Prices relate to information flows -&gt; potentially 6. However, since it is only considered in terms of particular  flow parameters "10% reduction in annual urban water demand and a reduction of water consumed in urban areas by 33%.", 12 seems more appropriate. 10 for new flows in proposed measures.</t>
  </si>
  <si>
    <t>New structure of material flows  associated with conjunctive management and/or recycling municipal water</t>
  </si>
  <si>
    <t>New reservoir -&gt; size of stock relative to flow</t>
  </si>
  <si>
    <t>Parameters, don't relate to physical infrastructure/deeper lever changes</t>
  </si>
  <si>
    <t>Building dams will change structure of material flows. Judging rules here to be more like operational; parameters than rules as defined by Meadows.</t>
  </si>
  <si>
    <t>Master plan includes new infrastructure changuing material flows, eg. desalination plants .</t>
  </si>
  <si>
    <t>New reservoirs &amp; water re-use plant consitute new infrastructure &amp; material flow structure.
Education, awareness, &amp; monitoring all relate to flow of information, so could be seen as deeper levers (6), but are represented only as a change in flow, and therefore are at L12. Meadows implies information can lead to new feedback loops &amp; system behaviour, the possibility for which this is not included here.</t>
  </si>
  <si>
    <t>Relocation -&gt; will necessitate changes in material flow structure</t>
  </si>
  <si>
    <t>Changes explicitly relate to changing extent of already existing flows. Some of these levers involve changing rules. Considered in model as changing parameter ranges. (The processes leading to rule change aren't explicitly modelled)</t>
  </si>
  <si>
    <t>Porous pavements &amp; green roofs will change structure of material flows</t>
  </si>
  <si>
    <t>New reservoirs &amp; desalination plants will change structure of material flows</t>
  </si>
  <si>
    <t>Basic levers are operational parameters. Different options relate to different rules, but process of rule change (deeper lever 5)not explicitly considered.</t>
  </si>
  <si>
    <t>• Policy levers and individual strategies 
– Inflow and infiltration (I&amp;I) reduction (mainly leaky pipe &amp; manhole cover repair)
–  Green stormwater infra- structure (GSI)
– waste- water treatment plant (WWTP) expansion
• Interceptor cleaning Combined strategies: "cleaning the existing main
interceptor tunnels along the Allegheny, Monongahela, and Ohio rivers to increase conveyance and storage capacity."</t>
  </si>
  <si>
    <t>Green stormwater  infrastructure -&gt; changing material flows</t>
  </si>
  <si>
    <t>(2016 MTP/SCS as background)
• VMT fee
• ZEV incentives</t>
  </si>
  <si>
    <t>Parameter choices</t>
  </si>
  <si>
    <t>New transport routes -&gt; changing material flow structure</t>
  </si>
  <si>
    <t>New LNG refuelling infrastructure -&gt; changing material flows</t>
  </si>
  <si>
    <t>New/removed transport routes -&gt; changing material flow structure</t>
  </si>
  <si>
    <t>Water availability:
• River flows (linked to climate change)
• Abstraction demands
• Environmental flow releases
Socio-economic:
• Wholesale price of electricity (US$/kWh) in Wet Season (May-Nov)/Dry Season (Dec-Apr)
• Discount Rate
• Estimated Lifetime of the Plant (years)
•Capital Costs (2013 US$)</t>
  </si>
  <si>
    <t>● Future water demand
● Future stream flow (related to climate change)
● Project feasibility (two future conditions—a “full project feasibility” future condition in which the three difficult projects can be implemented, and a “limited project feasibility” future condition in which they cannot. )</t>
  </si>
  <si>
    <t xml:space="preserve">Two categories (referred to as "states of the world (SOW)"):
Scaling factor going into Monte Carlo model in R for probabilities of:
• Low inﬂows 
• High losses 
• High demands 
• High lease prices 
• Losses in Reservoir storage 
(Linked to climate change)
Sampled model parameters (static inputs to Monte Carlo R:
• Initial rights ("The city begins with a volume of water controlled by initial rights, and must satisfy its demands using its portfolio planning strategy.")
•  Demand growth rate (%)
•  Initial reservoir level [106 m3] </t>
  </si>
  <si>
    <t>Physical system uncertainties:
• River flows
• Extraction demands
• Environmenal flow releases
Social, financial, and economic uncertainties:
• Construction cost
• Discount rate
• Plant lifetime
• Electricity price</t>
  </si>
  <si>
    <t>• flood probability before the start of change to the infrastructure
• parameter representative of the exponential distribution for extreme water levels,
• the increase in the water level due to levee heightening [elsewhere described as changing height due to climate change]</t>
  </si>
  <si>
    <t>All Infrastructure Cases</t>
  </si>
  <si>
    <t>Transport Cases</t>
  </si>
  <si>
    <t>Considered</t>
  </si>
  <si>
    <t>Potential</t>
  </si>
  <si>
    <t>L Max Depth</t>
  </si>
  <si>
    <t>DMDU Method</t>
  </si>
  <si>
    <t>DAP</t>
  </si>
  <si>
    <t>AP</t>
  </si>
  <si>
    <t>Adaptation Tipping Points\ and Adaptation pathways</t>
  </si>
  <si>
    <t>Info-gap</t>
  </si>
  <si>
    <t>DAPP</t>
  </si>
  <si>
    <t>IG</t>
  </si>
  <si>
    <t>Environmental
Physical
Economic
Lifetime</t>
  </si>
  <si>
    <t>Economic</t>
  </si>
  <si>
    <t xml:space="preserve"> costs (plant build, water transfer, energy price, lease price, water import/efficiency measures, port handling, fuel conversion kit), discount rates, insurance, economic growth</t>
  </si>
  <si>
    <t xml:space="preserve"> Climate Change Scenario, associated sea level rise, rainfall, changing wind conditions</t>
  </si>
  <si>
    <t xml:space="preserve"> Hydrological scenario, evapotranspiration, nutrient concentration, marsh collapse threshold, environmental flow releases, reservoir sediment, flooding frequency</t>
  </si>
  <si>
    <t>Physical</t>
  </si>
  <si>
    <t xml:space="preserve"> availability of (new) water resource, feasibility of water project implementation, initial reservoir level, response of groundwater basin to urbanization and changes in precipitation patterns, rainfall runoff dynamics, General Circulation Model (GCM), downscaling technique,  increase in the water level due to levee heightening, </t>
  </si>
  <si>
    <t>Technological</t>
  </si>
  <si>
    <t xml:space="preserve"> Noise impact of planes, protection system fragility, pumping effectiveness, fuel efficiency, roadway capacity % increase due to AVs</t>
  </si>
  <si>
    <t xml:space="preserve"> Time to build plant, time to repair roads after flood damage</t>
  </si>
  <si>
    <t>Lifetime</t>
  </si>
  <si>
    <t xml:space="preserve"> Life of plant being built, life of port terminal being upgraded, house lifetime</t>
  </si>
  <si>
    <t>Societal</t>
  </si>
  <si>
    <t>Societal
Environmental
Technological</t>
  </si>
  <si>
    <t>Societal
Economic</t>
  </si>
  <si>
    <t>Economic
Technological
Societal</t>
  </si>
  <si>
    <t>Economic
Societal
Technological</t>
  </si>
  <si>
    <t>Societal
Technological</t>
  </si>
  <si>
    <t>Economic
Societal
Technological
Physical</t>
  </si>
  <si>
    <t>Economic
Lifetime
Implementation Time</t>
  </si>
  <si>
    <t xml:space="preserve">Environmental
Economic
Lifetime
Implementation Time
</t>
  </si>
  <si>
    <t>Implementation Time</t>
  </si>
  <si>
    <t xml:space="preserve"> Elasticities (eg. VMT vs cost, pop growth), population growth/distribution, employment factors, traffic growth, land use,  (parking density, green infrastructure), irrigation system, aeroplane demand, water demand, city water rights, poverty rate, wealth distribution, achievement of water management strategies, millenial behaviour (wrt car uptake), trade volume, agent contact rate, distance thresholds (home to refuelling station), value of travel time, ridesharing usage</t>
  </si>
  <si>
    <t>Climatic</t>
  </si>
  <si>
    <t>Climatic
Economic
Societal</t>
  </si>
  <si>
    <t>Climatic,
Technological,
Societal,
Implementation Time</t>
  </si>
  <si>
    <t>Climatic
Societal
Lifetime
Implementation Time</t>
  </si>
  <si>
    <t>Climatic
Societal</t>
  </si>
  <si>
    <t>Climatic
Environmental
Societal
Technological</t>
  </si>
  <si>
    <t>Climatic
Societal
Physical</t>
  </si>
  <si>
    <t>Climatic
Environmental</t>
  </si>
  <si>
    <t>Climatic
Societal
Economic</t>
  </si>
  <si>
    <t xml:space="preserve">Climatic
Environmental
Societal
Lifetime
</t>
  </si>
  <si>
    <t>Climatic
Societal
Environmental</t>
  </si>
  <si>
    <t>Climatic
Economic
Societal
Physical</t>
  </si>
  <si>
    <t>Climatic
Societal
Physical
Economic</t>
  </si>
  <si>
    <t>Climatic
Environmental
Economic
Societal</t>
  </si>
  <si>
    <t>Climatic
Environmental
Societal</t>
  </si>
  <si>
    <t>Climatic
Physical
Economic
Societal</t>
  </si>
  <si>
    <t>Climatic
Environmental
Physical
Societal</t>
  </si>
  <si>
    <t>Climatic
Environmental
Physical</t>
  </si>
  <si>
    <t>L Types</t>
  </si>
  <si>
    <t>Infrastructure</t>
  </si>
  <si>
    <t>Infrastructure
Operational</t>
  </si>
  <si>
    <t>Infrastruture</t>
  </si>
  <si>
    <t>Infrastructure
Operational
(Dis)incentive
Enforcement</t>
  </si>
  <si>
    <t>Infrastructure
Education</t>
  </si>
  <si>
    <t>Operational</t>
  </si>
  <si>
    <t>Operational
Insurance</t>
  </si>
  <si>
    <t>Infrastructure
Operational
Education
(Dis)incentive</t>
  </si>
  <si>
    <t>Infrastructure
Relocation</t>
  </si>
  <si>
    <t>Infrastructure
Retrofit</t>
  </si>
  <si>
    <t>Operational
Education</t>
  </si>
  <si>
    <t>Infrastructure
Regulation</t>
  </si>
  <si>
    <t>(Dis)incentive</t>
  </si>
  <si>
    <t>(Dis)incentive
Infrastructure</t>
  </si>
  <si>
    <t xml:space="preserve"> Infrastructure changes - build/expand/upgrade/decomission power plants, roads, water pumps, levies, water recycling facilities. reservoirs, rail line. Timing/sequencing/location/scale sometimes a parameter under exploration.</t>
  </si>
  <si>
    <t xml:space="preserve"> change parameters relating to how infrastructure is operated. eg. move flights, change pumping thresholds, maintainenece regimes</t>
  </si>
  <si>
    <t xml:space="preserve"> Impose price/subsidy (eg. water supply price, ), VMT fee, ZEV incentive,</t>
  </si>
  <si>
    <t>Education</t>
  </si>
  <si>
    <t xml:space="preserve"> education programme to reduce urban water use</t>
  </si>
  <si>
    <t>Regulation</t>
  </si>
  <si>
    <t>L categories</t>
  </si>
  <si>
    <t>Insurance</t>
  </si>
  <si>
    <t>Elasticity</t>
  </si>
  <si>
    <t>Transport Model Types</t>
  </si>
  <si>
    <t>OD Pair</t>
  </si>
  <si>
    <t>Cost Benefit</t>
  </si>
  <si>
    <t>Focus</t>
  </si>
  <si>
    <t>Capacity management</t>
  </si>
  <si>
    <t>Resilience</t>
  </si>
  <si>
    <t>Transition</t>
  </si>
  <si>
    <t>Disaster Resilience</t>
  </si>
  <si>
    <t>Transport, Water</t>
  </si>
  <si>
    <t>Scenario/Structural/Both</t>
  </si>
  <si>
    <t>Both</t>
  </si>
  <si>
    <t>Scenario or Structural Uncertainty?</t>
  </si>
  <si>
    <t>Scenario Only</t>
  </si>
  <si>
    <t>Structural Only</t>
  </si>
  <si>
    <t>Infrastructure
Operational
Regulation</t>
  </si>
  <si>
    <t xml:space="preserve"> negotiate noise requirements for air craft, minimum building height (near flood plain).  Better enforce existing rules/laws</t>
  </si>
  <si>
    <t>Transport Model Intent</t>
  </si>
  <si>
    <t>Parameters &amp; new infrastruture.  In practice changing cropping &amp; planting dates would clearly require information flow changes to realise (L6)</t>
  </si>
  <si>
    <t>Profit</t>
  </si>
  <si>
    <t>1. Transcend Paradigm</t>
  </si>
  <si>
    <t>2. Mindset/paradigm</t>
  </si>
  <si>
    <t>3. System goals</t>
  </si>
  <si>
    <t>4. System structure</t>
  </si>
  <si>
    <t>5. Rules of system</t>
  </si>
  <si>
    <t>6. Information flows</t>
  </si>
  <si>
    <t>7. +ve feedback strength</t>
  </si>
  <si>
    <t>8. -ve feedback strength</t>
  </si>
  <si>
    <t>9. Feedback delay</t>
  </si>
  <si>
    <t>10. Physical structure</t>
  </si>
  <si>
    <t>12. Parameters</t>
  </si>
  <si>
    <t>11. Stock size rel. to flow</t>
  </si>
  <si>
    <t>"deep uncertainties" AND "Dynamic Adaptive Policy Pathways" AND "power" AND "energy" AND "case study"</t>
  </si>
  <si>
    <t>"deep uncertainties" AND "info-gap decision theory" " AND "water" AND "case study"</t>
  </si>
  <si>
    <t>"deep uncertainties" AND "info-gap decision theory" " AND "power" AND "energy" AND "case study"</t>
  </si>
  <si>
    <t>"deep uncertainties" AND "info-gap decision theory" " AND "transport" AND "case study"</t>
  </si>
  <si>
    <t>"deep uncertainties" AND "info-gap decision theory" " AND "telecommunications" AND "IT" AND "case study"</t>
  </si>
  <si>
    <t>"deep uncertainties" AND "info-gap decision theory" " AND "waste" AND "case study"</t>
  </si>
  <si>
    <t xml:space="preserve"> Shan X, Wang J, Wen J, Hu H, Wang L, Yin J, et al. Using Multidisciplinary Analysis to Develop Adaptation Options against Extreme Coastal Floods. International Journal of Disaster Risk Science 13(4):577–91. (2022)
Available from: https://doi.org/10.1007/s13753-022-00421-6</t>
  </si>
  <si>
    <t>Ciullo A, Domeneghetti A, Kwakkel J, De Bruijn K, Klijn F, Castellarin A. Belief-Informed Robust Decision Making (BIRDM): Assessing changes in decision robustness due to changing assumptions in the distribution of deeply uncertain variables. Environmental Modelling &amp; Software. 2022;159:105560. (2022) 
Available from: https://doi.org/10.1016/j.envsoft.2022.105560</t>
  </si>
  <si>
    <t xml:space="preserve">DAPP </t>
  </si>
  <si>
    <t>Shanghai, China</t>
  </si>
  <si>
    <t>Cost/benefit</t>
  </si>
  <si>
    <t>Water model</t>
  </si>
  <si>
    <t>Sea level rise, land subsidence</t>
  </si>
  <si>
    <t>Dry floodproofing
Wet floodproofing
Elevation</t>
  </si>
  <si>
    <t>two-dimensional hydrodynamic model coupled with land use model</t>
  </si>
  <si>
    <t xml:space="preserve">Po River,  Italy </t>
  </si>
  <si>
    <t>Hydrograph’s duration for the Po River
Hydrograph’s shape class for the Po River
Hydrograph’s shape for the Po River
Hydrograph’s peak discharge and volume for the Secchia and Panaro rivers
Breaching water level at the levee stretches (WL stretch) – deep uncertainty
Damage model parameter (DMRP)</t>
  </si>
  <si>
    <t>Environmental
Physical</t>
  </si>
  <si>
    <t>doing nothing
levees raising
levees strengthening</t>
  </si>
  <si>
    <t>Material infrastructure measure</t>
  </si>
  <si>
    <t xml:space="preserve">quasi-2D hydrodynamic model </t>
  </si>
  <si>
    <t>Structural Uncertainty Location</t>
  </si>
  <si>
    <t>Functional Form</t>
  </si>
  <si>
    <t>Relationships</t>
  </si>
  <si>
    <t>Climate:
Inflows multiplier
Evaporation multiplier
Demand:
Consumer reductions multiplier 
Consumer reductions lag (weeks)
Mean peaking factor
Demand growth multiplier
Standard deviation of demand variations 
Capacity:
Falls Lake municipal supply allocation Jordan Lake municipal supply allocation Cary treatment capacity multiplier Transfer connection capacity multiplier 
Cost:
Transfer cost ($/MG)
Insurance premium multiplier</t>
  </si>
  <si>
    <t>9 "decision criteria" that "reflect the master plan objectives"
3 "additional metrics" described as "ecosystem service metrics, risk reduction metrics, and a critical landform criterion"
Decision criteria:
Distribution of Flood Risk across Socioeconomic Groups, 
Use of Natural Processes,
Sustainability of Land,
Operation and Maintenance Costs at Year 50,
Support of Cultural Heritage,
Flood Protection of Historic Properties,
Support of Navigation,
Flood Protection of Strategic Assets,
Support of Oil and Gas
Additional metrics:
Ecosystem Service Metrics,
Risk Reduction Metrics,
Critical Landform Criterion</t>
  </si>
  <si>
    <t>Divided into two categories:
Environmental uncertainties (1) (grouped to 2 values: "moderate", "less optimistic"  amalgamating sea level rise, subsidence, storm intensity&amp;frequency, river discharge, rainfall, evapotranspiration, nutrient cocentration, marsh collapse threshold),
Risk reduction uncertanties (5): protection system fragility, pumping effectiveness, coast wide growth rate, population dispersion, and effectiveness of non-structural programs.</t>
  </si>
  <si>
    <t>Case study number (organised by sector, then structual uncertainty)</t>
  </si>
  <si>
    <t>Location of structural uncertainty</t>
  </si>
  <si>
    <t>Basic Details</t>
  </si>
  <si>
    <t>Coastal flood adaptation, Shanhai, China</t>
  </si>
  <si>
    <t>Flood management, Po River, Italy</t>
  </si>
  <si>
    <t>Stormwater management, Pennsylvania, USA</t>
  </si>
  <si>
    <t>River flood management, Talegham Iran</t>
  </si>
  <si>
    <t>Uncertainties (X)</t>
  </si>
  <si>
    <t>Actions/Levers (L)</t>
  </si>
  <si>
    <t>Relationships (R)</t>
  </si>
  <si>
    <t>Measures (M)</t>
  </si>
  <si>
    <t>Background</t>
  </si>
  <si>
    <t>An Interactive River-Aquifer Simulation (IRAS-2010, [45]) Koshi River basin model was built and refined in consultation with stake- holders</t>
  </si>
  <si>
    <t xml:space="preserve">• Meta-model built based on four stage model
</t>
  </si>
  <si>
    <t>Elasticity based model</t>
  </si>
  <si>
    <t>L max depth in model (Abson 1 - 12)</t>
  </si>
  <si>
    <t>Not explicitly explored (EMA not RDM)</t>
  </si>
  <si>
    <r>
      <rPr>
        <u/>
        <sz val="10"/>
        <color theme="1"/>
        <rFont val="Arial"/>
        <family val="2"/>
      </rPr>
      <t>Water</t>
    </r>
    <r>
      <rPr>
        <sz val="10"/>
        <color theme="1"/>
        <rFont val="Arial"/>
        <family val="2"/>
      </rPr>
      <t xml:space="preserve">
1 48 km pipeline from Deerhurst to Cricklade
2 58 km pipeline from Deerhurst to Radcot
3 87 km pipeline from Lechlade to Culham
4 Indirect effluent reuse scheme
5 Brackish desalination at Beckton
6 Seawater desalination at Beckton
7 21 km transfer from Draycote
8 40 km transfer from Minworth
9 5 km transfer from Mythe
10 170 km transfer from Lake
Vyrnwy
</t>
    </r>
    <r>
      <rPr>
        <u/>
        <sz val="10"/>
        <color theme="1"/>
        <rFont val="Arial"/>
        <family val="2"/>
      </rPr>
      <t>Energy</t>
    </r>
    <r>
      <rPr>
        <sz val="10"/>
        <color theme="1"/>
        <rFont val="Arial"/>
        <family val="2"/>
      </rPr>
      <t xml:space="preserve">
11 Solar PV
12 Wind turbines
13 Biogas</t>
    </r>
  </si>
  <si>
    <r>
      <t>• Precipitation
– 2003 Typical Year
– Recent Historical (2004–2013) – Climate-adjusted (2038–2047)
• Temperature
– Recent Historical (2004–2013) – Climate-adjusted (2038–2047)
• Impervious area (land use) – Current
– Southwestern Pennsylvania Commission (SPC) growth
– 2xPGH (high growth)
• Wastewater customers
• green stormwater infra- structure (GSI) infiltration rate:</t>
    </r>
    <r>
      <rPr>
        <i/>
        <sz val="10"/>
        <color theme="1"/>
        <rFont val="Arial"/>
        <family val="2"/>
      </rPr>
      <t xml:space="preserve"> "GSI is intended to divert and capture water either temporarily (with eventual flow back to the system) or permanently (through infiltration into the ground, evapotranspiration, or another path of flow to the rivers) using vegetation, soils, or other natural elements, rather than allow it to flow directly into the sewer system during a storm."</t>
    </r>
    <r>
      <rPr>
        <sz val="10"/>
        <color theme="1"/>
        <rFont val="Arial"/>
        <family val="2"/>
      </rPr>
      <t xml:space="preserve">
• Capital cost uncertainty</t>
    </r>
  </si>
  <si>
    <t>Relationships/model(s) (R)</t>
  </si>
  <si>
    <t>Total all time</t>
  </si>
  <si>
    <t xml:space="preserve">Singh P, Ashuri B, Amekudzi-Kennedy A. Application of dynamic adaptive planning and risk-adjusted decision trees to capture the value of flexibility in resilience and transportation planning. Transportation Research Record. 2020;2674(9):298–310. </t>
  </si>
  <si>
    <t>Flood resilience for San Francisco–Oakland Bridge, Califronia, USA</t>
  </si>
  <si>
    <t>California, USA</t>
  </si>
  <si>
    <t>Sea level rise timing (linked to climnate scenario)</t>
  </si>
  <si>
    <t>Flood wall
Raise Roadway
Berm</t>
  </si>
  <si>
    <t>NPV model</t>
  </si>
  <si>
    <t>Hits (post 2020)</t>
  </si>
  <si>
    <t>Relevant Hits (post 2020)</t>
  </si>
  <si>
    <t>(Final searches conducted 17 Dec 2022)</t>
  </si>
  <si>
    <t>Building dams will change structure of material flows.  Judging rules here to be more like operational; parameters than rules as defined by Meadows.</t>
  </si>
  <si>
    <t>Year of construction rather than whether to construct -&gt; parameter</t>
  </si>
  <si>
    <t>Google Scholar Search Info</t>
  </si>
  <si>
    <t>This spreadsheet contains supporting information to the article "Decision making for transformative change: Exploring systemic uncertainty and deep leverage points in methods for Decision Making Under Deep Uncertainty" by Sheridan Few, Muriel Bonjean Stanton, and Katy Roelich.</t>
  </si>
  <si>
    <t>Cover Sheet</t>
  </si>
  <si>
    <t>The "Search Terms" sheet shows the search terms used in conducting this reiew, and the number of hits for different search terms.</t>
  </si>
  <si>
    <t>Exploratory Modeling</t>
  </si>
  <si>
    <t>"deep uncertainties" AND "Exploratory Modeling" AND "water" AND "case study"</t>
  </si>
  <si>
    <t>"deep uncertainties" AND "Exploratory Modeling" AND "power" AND "energy" AND "case study"</t>
  </si>
  <si>
    <t>"deep uncertainties" AND "Exploratory Modeling" AND "transport" AND "case study"</t>
  </si>
  <si>
    <t>"deep uncertainties" AND "Exploratory Modeling" AND "telecommunications" AND "IT" AND "case study"</t>
  </si>
  <si>
    <t>"deep uncertainties" AND "Exploratory Modeling" AND "waste" AND "case study"</t>
  </si>
  <si>
    <t>Babovic F, Mijic A, Water 2019, 11(3), 531; https://doi.org/10.3390/w11030531</t>
  </si>
  <si>
    <t>﻿Zischg, J. et al. (2019) ‘Future trajectories of urban drainage systems: A simple exploratory modeling approach for assessing socio-technical transitions’, Science of the Total Environment. Elsevier B.V., 651, pp. 1709–1719. doi: 10.1016/j.scitotenv.2018.10.061.</t>
  </si>
  <si>
    <t>Kiruna, Sweden</t>
  </si>
  <si>
    <t>Population growth, policy environment, climatic conditions</t>
  </si>
  <si>
    <t>Green Roofs
Raingardens
Sand filters
Pervious Pavements</t>
  </si>
  <si>
    <t>Biophysical model</t>
  </si>
  <si>
    <t>Flood volume
Runoff</t>
  </si>
  <si>
    <t>Urban drainage in Kiruna, Sweden</t>
  </si>
  <si>
    <t>Economic,
Technological,
Societal</t>
  </si>
  <si>
    <t>﻿Hamarat, C. et al. (2014) ‘An exploratory approach for adaptive policymaking by using multi-objective robust optimization’, Simulation Modelling Practice and Theory. Elsevier B.V., 46, pp. 25–39. doi: 10.1016/j.simpat.2014.02.008.</t>
  </si>
  <si>
    <t>EU</t>
  </si>
  <si>
    <t>EU power sector emissions reduction</t>
  </si>
  <si>
    <t>EU electricity system model</t>
  </si>
  <si>
    <t>Economic lifetime
Learning curve Economic growth
Electrification rate 
Physical limits 
Preference weights
Battery storage
Time of nuclear ban
Price – demand elasticity</t>
  </si>
  <si>
    <t>Renewable fraction
CO2 reduction
Cost</t>
  </si>
  <si>
    <t>Parameter changes as per Meadows' definitions</t>
  </si>
  <si>
    <t xml:space="preserve">The "Paper Summaries" sheet contains details of all the papers fully reviewed for this study. They are arranged by sector. The extent to which these papers consider structural uncertainty according to our review  is indicated in the column "Structural Uncertainty Location". The deepest leverage point for change which case studies target is assessed according to Abson et al.'s 12 point heirarchy. </t>
  </si>
  <si>
    <t xml:space="preserve">The "Analysis" sheet counts the number of papers using each RDM method, addressing each sector, addressing uncertainty to differing extents, and targetting different leverage points for transformative change based upon entries in the "Paper Summaries" sheet. </t>
  </si>
  <si>
    <t xml:space="preserve">Subsidy
Additional decommissioning of nonrenewables 
</t>
  </si>
  <si>
    <t>EM</t>
  </si>
  <si>
    <t>Hits (post 2010)</t>
  </si>
  <si>
    <t>Sector(s)</t>
  </si>
  <si>
    <t>Power, Water</t>
  </si>
  <si>
    <t>NB. Searches with the DMDU method "Exploratory Modeling" were carried out for all studies published between 2010 and December 2022. Searches with other DMDU methods had been conducted up to February 2020 in Bonjean-Stanton's (2021) literature review, and so additional searches were conducted to cover the period between when Bonjean-Stanton's (2021) literature search concluded and the cutoff date for the current study (February 2020 to December 2022)</t>
  </si>
  <si>
    <t>EOA</t>
  </si>
  <si>
    <t>Acronym</t>
  </si>
  <si>
    <t>Total post-2020 (non EM)</t>
  </si>
  <si>
    <t>Pre-2020 (non EM)</t>
  </si>
  <si>
    <t>All time (EM)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</si>
</sst>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0"/>
      <color theme="1"/>
      <name val="Calibri"/>
      <family val="2"/>
      <scheme val="minor"/>
    </font>
    <font>
      <b/>
      <sz val="12"/>
      <color theme="1"/>
      <name val="Calibri"/>
      <family val="2"/>
      <scheme val="minor"/>
    </font>
    <font>
      <sz val="10"/>
      <color theme="1"/>
      <name val="Arial"/>
      <family val="2"/>
    </font>
    <font>
      <sz val="12"/>
      <color theme="1"/>
      <name val="Arial"/>
      <family val="2"/>
    </font>
    <font>
      <sz val="10"/>
      <color rgb="FF000000"/>
      <name val="Arial"/>
      <family val="2"/>
    </font>
    <font>
      <u/>
      <sz val="10"/>
      <color theme="1"/>
      <name val="Arial"/>
      <family val="2"/>
    </font>
    <font>
      <i/>
      <sz val="10"/>
      <color theme="1"/>
      <name val="Arial"/>
      <family val="2"/>
    </font>
    <font>
      <b/>
      <sz val="12"/>
      <color theme="0"/>
      <name val="Arial"/>
      <family val="2"/>
    </font>
    <font>
      <b/>
      <sz val="10"/>
      <color theme="1"/>
      <name val="Arial"/>
      <family val="2"/>
    </font>
    <font>
      <b/>
      <sz val="10"/>
      <color rgb="FF000000"/>
      <name val="Arial"/>
      <family val="2"/>
    </font>
  </fonts>
  <fills count="9">
    <fill>
      <patternFill patternType="none"/>
    </fill>
    <fill>
      <patternFill patternType="gray125"/>
    </fill>
    <fill>
      <patternFill patternType="solid">
        <fgColor rgb="FFD9D9D9"/>
        <bgColor indexed="64"/>
      </patternFill>
    </fill>
    <fill>
      <patternFill patternType="solid">
        <fgColor theme="4"/>
        <bgColor indexed="64"/>
      </patternFill>
    </fill>
    <fill>
      <patternFill patternType="solid">
        <fgColor theme="6"/>
        <bgColor indexed="64"/>
      </patternFill>
    </fill>
    <fill>
      <patternFill patternType="solid">
        <fgColor theme="5"/>
        <bgColor indexed="64"/>
      </patternFill>
    </fill>
    <fill>
      <patternFill patternType="solid">
        <fgColor rgb="FF7030A0"/>
        <bgColor indexed="64"/>
      </patternFill>
    </fill>
    <fill>
      <patternFill patternType="solid">
        <fgColor rgb="FF00B050"/>
        <bgColor indexed="64"/>
      </patternFill>
    </fill>
    <fill>
      <patternFill patternType="solid">
        <fgColor theme="7"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1">
    <xf numFmtId="0" fontId="0" fillId="0" borderId="0" xfId="0"/>
    <xf numFmtId="0" fontId="2" fillId="0" borderId="0" xfId="0" applyFont="1"/>
    <xf numFmtId="0" fontId="0" fillId="0" borderId="0" xfId="0" applyAlignment="1">
      <alignment wrapText="1"/>
    </xf>
    <xf numFmtId="0" fontId="1" fillId="0" borderId="0" xfId="0" applyFont="1" applyAlignment="1">
      <alignment vertical="center" wrapText="1"/>
    </xf>
    <xf numFmtId="14" fontId="0" fillId="0" borderId="0" xfId="0" applyNumberFormat="1"/>
    <xf numFmtId="0" fontId="1" fillId="0" borderId="0" xfId="0" applyFont="1"/>
    <xf numFmtId="0" fontId="1" fillId="0" borderId="0" xfId="0" applyFont="1" applyAlignment="1">
      <alignment horizontal="left" vertical="top"/>
    </xf>
    <xf numFmtId="0" fontId="0" fillId="0" borderId="0" xfId="0" quotePrefix="1"/>
    <xf numFmtId="0" fontId="3" fillId="0" borderId="0" xfId="0" applyFont="1" applyAlignment="1">
      <alignment vertical="center" wrapText="1"/>
    </xf>
    <xf numFmtId="0" fontId="3"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wrapText="1"/>
    </xf>
    <xf numFmtId="0" fontId="5" fillId="0" borderId="0" xfId="0" applyFont="1" applyAlignment="1">
      <alignment vertical="center" wrapText="1"/>
    </xf>
    <xf numFmtId="0" fontId="8" fillId="4" borderId="2" xfId="0" applyFont="1" applyFill="1" applyBorder="1"/>
    <xf numFmtId="0" fontId="8" fillId="8" borderId="2" xfId="0" applyFont="1" applyFill="1" applyBorder="1"/>
    <xf numFmtId="0" fontId="8" fillId="3" borderId="2" xfId="0" applyFont="1" applyFill="1" applyBorder="1"/>
    <xf numFmtId="0" fontId="8" fillId="5" borderId="2" xfId="0" applyFont="1" applyFill="1" applyBorder="1"/>
    <xf numFmtId="0" fontId="8" fillId="6" borderId="2" xfId="0" applyFont="1" applyFill="1" applyBorder="1"/>
    <xf numFmtId="0" fontId="8" fillId="7" borderId="2" xfId="0" applyFont="1" applyFill="1" applyBorder="1"/>
    <xf numFmtId="0" fontId="8" fillId="0" borderId="0" xfId="0" applyFont="1"/>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4" fillId="0" borderId="1" xfId="0" applyFont="1" applyBorder="1" applyAlignment="1">
      <alignment wrapText="1"/>
    </xf>
    <xf numFmtId="0" fontId="8" fillId="8" borderId="0" xfId="0" applyFont="1" applyFill="1"/>
    <xf numFmtId="0" fontId="0" fillId="0" borderId="0" xfId="0" applyAlignment="1">
      <alignment vertical="top" wrapText="1"/>
    </xf>
    <xf numFmtId="0" fontId="2" fillId="0" borderId="0" xfId="0" applyFont="1" applyAlignment="1">
      <alignment wrapText="1"/>
    </xf>
    <xf numFmtId="0" fontId="8" fillId="4" borderId="2" xfId="0" applyFont="1" applyFill="1" applyBorder="1" applyAlignment="1">
      <alignment wrapText="1"/>
    </xf>
    <xf numFmtId="0" fontId="0" fillId="0" borderId="0" xfId="0" applyAlignment="1">
      <alignment horizontal="center"/>
    </xf>
    <xf numFmtId="0" fontId="3" fillId="0" borderId="0" xfId="0" applyFont="1"/>
    <xf numFmtId="0" fontId="3" fillId="0" borderId="0" xfId="0" applyFont="1" applyAlignment="1">
      <alignment horizontal="left" vertical="top"/>
    </xf>
    <xf numFmtId="0" fontId="0"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S Reference Sans Serif" panose="020B0604030504040204" pitchFamily="34" charset="0"/>
                <a:ea typeface="+mn-ea"/>
                <a:cs typeface="+mn-cs"/>
              </a:defRPr>
            </a:pPr>
            <a:r>
              <a:rPr lang="en-GB"/>
              <a:t>Uncertainty Categories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S Reference Sans Serif" panose="020B0604030504040204" pitchFamily="34" charset="0"/>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Analysis!$A$21:$A$28</c:f>
              <c:strCache>
                <c:ptCount val="8"/>
                <c:pt idx="0">
                  <c:v>Societal</c:v>
                </c:pt>
                <c:pt idx="1">
                  <c:v>Climatic</c:v>
                </c:pt>
                <c:pt idx="2">
                  <c:v>Economic</c:v>
                </c:pt>
                <c:pt idx="3">
                  <c:v>Environmental</c:v>
                </c:pt>
                <c:pt idx="4">
                  <c:v>Physical</c:v>
                </c:pt>
                <c:pt idx="5">
                  <c:v>Technological</c:v>
                </c:pt>
                <c:pt idx="6">
                  <c:v>Lifetime</c:v>
                </c:pt>
                <c:pt idx="7">
                  <c:v>Implementation Time</c:v>
                </c:pt>
              </c:strCache>
            </c:strRef>
          </c:cat>
          <c:val>
            <c:numRef>
              <c:f>Analysis!$B$21:$B$28</c:f>
              <c:numCache>
                <c:formatCode>General</c:formatCode>
                <c:ptCount val="8"/>
                <c:pt idx="0">
                  <c:v>32</c:v>
                </c:pt>
                <c:pt idx="1">
                  <c:v>30</c:v>
                </c:pt>
                <c:pt idx="2">
                  <c:v>17</c:v>
                </c:pt>
                <c:pt idx="3">
                  <c:v>13</c:v>
                </c:pt>
                <c:pt idx="4">
                  <c:v>11</c:v>
                </c:pt>
                <c:pt idx="5">
                  <c:v>9</c:v>
                </c:pt>
                <c:pt idx="6">
                  <c:v>5</c:v>
                </c:pt>
                <c:pt idx="7">
                  <c:v>4</c:v>
                </c:pt>
              </c:numCache>
            </c:numRef>
          </c:val>
          <c:extLst>
            <c:ext xmlns:c16="http://schemas.microsoft.com/office/drawing/2014/chart" uri="{C3380CC4-5D6E-409C-BE32-E72D297353CC}">
              <c16:uniqueId val="{00000000-0708-5E4E-BA29-6AC2980A2139}"/>
            </c:ext>
          </c:extLst>
        </c:ser>
        <c:dLbls>
          <c:showLegendKey val="0"/>
          <c:showVal val="0"/>
          <c:showCatName val="0"/>
          <c:showSerName val="0"/>
          <c:showPercent val="0"/>
          <c:showBubbleSize val="0"/>
        </c:dLbls>
        <c:gapWidth val="219"/>
        <c:overlap val="-27"/>
        <c:axId val="194656752"/>
        <c:axId val="197180416"/>
      </c:barChart>
      <c:catAx>
        <c:axId val="19465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crossAx val="197180416"/>
        <c:crosses val="autoZero"/>
        <c:auto val="1"/>
        <c:lblAlgn val="ctr"/>
        <c:lblOffset val="100"/>
        <c:noMultiLvlLbl val="0"/>
      </c:catAx>
      <c:valAx>
        <c:axId val="1971804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S Reference Sans Serif" panose="020B0604030504040204" pitchFamily="34" charset="0"/>
                    <a:ea typeface="+mn-ea"/>
                    <a:cs typeface="+mn-cs"/>
                  </a:defRPr>
                </a:pPr>
                <a:r>
                  <a:rPr lang="en-GB"/>
                  <a:t>Number of Studies</a:t>
                </a:r>
              </a:p>
              <a:p>
                <a:pPr>
                  <a:defRPr/>
                </a:pP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crossAx val="194656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S Reference Sans Serif" panose="020B060403050404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S Reference Sans Serif" panose="020B0604030504040204" pitchFamily="34" charset="0"/>
                <a:ea typeface="+mn-ea"/>
                <a:cs typeface="+mn-cs"/>
              </a:defRPr>
            </a:pPr>
            <a:r>
              <a:rPr lang="en-GB"/>
              <a:t>Structural Uncertainty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S Reference Sans Serif" panose="020B0604030504040204" pitchFamily="34" charset="0"/>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Analysis!$A$36:$A$39</c:f>
              <c:strCache>
                <c:ptCount val="4"/>
                <c:pt idx="0">
                  <c:v>None</c:v>
                </c:pt>
                <c:pt idx="1">
                  <c:v>Parameter</c:v>
                </c:pt>
                <c:pt idx="2">
                  <c:v>Functional Form</c:v>
                </c:pt>
                <c:pt idx="3">
                  <c:v>Relationships</c:v>
                </c:pt>
              </c:strCache>
            </c:strRef>
          </c:cat>
          <c:val>
            <c:numRef>
              <c:f>Analysis!$B$36:$B$39</c:f>
              <c:numCache>
                <c:formatCode>General</c:formatCode>
                <c:ptCount val="4"/>
                <c:pt idx="0">
                  <c:v>23</c:v>
                </c:pt>
                <c:pt idx="1">
                  <c:v>16</c:v>
                </c:pt>
                <c:pt idx="2">
                  <c:v>4</c:v>
                </c:pt>
                <c:pt idx="3">
                  <c:v>1</c:v>
                </c:pt>
              </c:numCache>
            </c:numRef>
          </c:val>
          <c:extLst>
            <c:ext xmlns:c16="http://schemas.microsoft.com/office/drawing/2014/chart" uri="{C3380CC4-5D6E-409C-BE32-E72D297353CC}">
              <c16:uniqueId val="{00000000-59B7-D942-B032-7EAEE10A117E}"/>
            </c:ext>
          </c:extLst>
        </c:ser>
        <c:dLbls>
          <c:showLegendKey val="0"/>
          <c:showVal val="0"/>
          <c:showCatName val="0"/>
          <c:showSerName val="0"/>
          <c:showPercent val="0"/>
          <c:showBubbleSize val="0"/>
        </c:dLbls>
        <c:gapWidth val="219"/>
        <c:overlap val="-27"/>
        <c:axId val="194656752"/>
        <c:axId val="197180416"/>
      </c:barChart>
      <c:catAx>
        <c:axId val="19465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crossAx val="197180416"/>
        <c:crosses val="autoZero"/>
        <c:auto val="1"/>
        <c:lblAlgn val="ctr"/>
        <c:lblOffset val="100"/>
        <c:noMultiLvlLbl val="0"/>
      </c:catAx>
      <c:valAx>
        <c:axId val="1971804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S Reference Sans Serif" panose="020B0604030504040204" pitchFamily="34" charset="0"/>
                    <a:ea typeface="+mn-ea"/>
                    <a:cs typeface="+mn-cs"/>
                  </a:defRPr>
                </a:pPr>
                <a:r>
                  <a:rPr lang="en-GB"/>
                  <a:t>Number of Studies</a:t>
                </a:r>
              </a:p>
              <a:p>
                <a:pPr>
                  <a:defRPr/>
                </a:pP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crossAx val="194656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S Reference Sans Serif"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S Reference Sans Serif" panose="020B0604030504040204" pitchFamily="34" charset="0"/>
                <a:ea typeface="+mn-ea"/>
                <a:cs typeface="+mn-cs"/>
              </a:defRPr>
            </a:pPr>
            <a:r>
              <a:rPr lang="en-GB"/>
              <a:t>Max lever depth across transport studies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S Reference Sans Serif" panose="020B0604030504040204" pitchFamily="34" charset="0"/>
              <a:ea typeface="+mn-ea"/>
              <a:cs typeface="+mn-cs"/>
            </a:defRPr>
          </a:pPr>
          <a:endParaRPr lang="en-US"/>
        </a:p>
      </c:txPr>
    </c:title>
    <c:autoTitleDeleted val="0"/>
    <c:plotArea>
      <c:layout/>
      <c:barChart>
        <c:barDir val="bar"/>
        <c:grouping val="clustered"/>
        <c:varyColors val="0"/>
        <c:ser>
          <c:idx val="0"/>
          <c:order val="0"/>
          <c:tx>
            <c:strRef>
              <c:f>Analysis!$E$71</c:f>
              <c:strCache>
                <c:ptCount val="1"/>
                <c:pt idx="0">
                  <c:v>Considered</c:v>
                </c:pt>
              </c:strCache>
            </c:strRef>
          </c:tx>
          <c:spPr>
            <a:solidFill>
              <a:schemeClr val="accent2">
                <a:lumMod val="50000"/>
              </a:schemeClr>
            </a:solidFill>
            <a:ln>
              <a:noFill/>
            </a:ln>
            <a:effectLst/>
          </c:spPr>
          <c:invertIfNegative val="0"/>
          <c:cat>
            <c:strRef>
              <c:f>Analysis!$B$72:$B$83</c:f>
              <c:strCache>
                <c:ptCount val="12"/>
                <c:pt idx="0">
                  <c:v>1. Transcend Paradigm</c:v>
                </c:pt>
                <c:pt idx="1">
                  <c:v>2. Mindset/paradigm</c:v>
                </c:pt>
                <c:pt idx="2">
                  <c:v>3. System goals</c:v>
                </c:pt>
                <c:pt idx="3">
                  <c:v>4. System structure</c:v>
                </c:pt>
                <c:pt idx="4">
                  <c:v>5. Rules of system</c:v>
                </c:pt>
                <c:pt idx="5">
                  <c:v>6. Information flows</c:v>
                </c:pt>
                <c:pt idx="6">
                  <c:v>7. +ve feedback strength</c:v>
                </c:pt>
                <c:pt idx="7">
                  <c:v>8. -ve feedback strength</c:v>
                </c:pt>
                <c:pt idx="8">
                  <c:v>9. Feedback delay</c:v>
                </c:pt>
                <c:pt idx="9">
                  <c:v>10. Physical structure</c:v>
                </c:pt>
                <c:pt idx="10">
                  <c:v>11. Stock size rel. to flow</c:v>
                </c:pt>
                <c:pt idx="11">
                  <c:v>12. Parameters</c:v>
                </c:pt>
              </c:strCache>
            </c:strRef>
          </c:cat>
          <c:val>
            <c:numRef>
              <c:f>Analysis!$E$72:$E$83</c:f>
              <c:numCache>
                <c:formatCode>General</c:formatCode>
                <c:ptCount val="12"/>
                <c:pt idx="0">
                  <c:v>0</c:v>
                </c:pt>
                <c:pt idx="1">
                  <c:v>0</c:v>
                </c:pt>
                <c:pt idx="2">
                  <c:v>0</c:v>
                </c:pt>
                <c:pt idx="3">
                  <c:v>0</c:v>
                </c:pt>
                <c:pt idx="4">
                  <c:v>0</c:v>
                </c:pt>
                <c:pt idx="5">
                  <c:v>0</c:v>
                </c:pt>
                <c:pt idx="6">
                  <c:v>0</c:v>
                </c:pt>
                <c:pt idx="7">
                  <c:v>0</c:v>
                </c:pt>
                <c:pt idx="8">
                  <c:v>0</c:v>
                </c:pt>
                <c:pt idx="9">
                  <c:v>8</c:v>
                </c:pt>
                <c:pt idx="10">
                  <c:v>0</c:v>
                </c:pt>
                <c:pt idx="11">
                  <c:v>2</c:v>
                </c:pt>
              </c:numCache>
            </c:numRef>
          </c:val>
          <c:extLst>
            <c:ext xmlns:c16="http://schemas.microsoft.com/office/drawing/2014/chart" uri="{C3380CC4-5D6E-409C-BE32-E72D297353CC}">
              <c16:uniqueId val="{00000000-E433-DB4A-AA74-CB4367DE034A}"/>
            </c:ext>
          </c:extLst>
        </c:ser>
        <c:ser>
          <c:idx val="1"/>
          <c:order val="1"/>
          <c:tx>
            <c:strRef>
              <c:f>Analysis!$F$71</c:f>
              <c:strCache>
                <c:ptCount val="1"/>
                <c:pt idx="0">
                  <c:v>Potential</c:v>
                </c:pt>
              </c:strCache>
            </c:strRef>
          </c:tx>
          <c:spPr>
            <a:solidFill>
              <a:schemeClr val="accent2"/>
            </a:solidFill>
            <a:ln>
              <a:noFill/>
            </a:ln>
            <a:effectLst/>
          </c:spPr>
          <c:invertIfNegative val="0"/>
          <c:cat>
            <c:strRef>
              <c:f>Analysis!$B$72:$B$83</c:f>
              <c:strCache>
                <c:ptCount val="12"/>
                <c:pt idx="0">
                  <c:v>1. Transcend Paradigm</c:v>
                </c:pt>
                <c:pt idx="1">
                  <c:v>2. Mindset/paradigm</c:v>
                </c:pt>
                <c:pt idx="2">
                  <c:v>3. System goals</c:v>
                </c:pt>
                <c:pt idx="3">
                  <c:v>4. System structure</c:v>
                </c:pt>
                <c:pt idx="4">
                  <c:v>5. Rules of system</c:v>
                </c:pt>
                <c:pt idx="5">
                  <c:v>6. Information flows</c:v>
                </c:pt>
                <c:pt idx="6">
                  <c:v>7. +ve feedback strength</c:v>
                </c:pt>
                <c:pt idx="7">
                  <c:v>8. -ve feedback strength</c:v>
                </c:pt>
                <c:pt idx="8">
                  <c:v>9. Feedback delay</c:v>
                </c:pt>
                <c:pt idx="9">
                  <c:v>10. Physical structure</c:v>
                </c:pt>
                <c:pt idx="10">
                  <c:v>11. Stock size rel. to flow</c:v>
                </c:pt>
                <c:pt idx="11">
                  <c:v>12. Parameters</c:v>
                </c:pt>
              </c:strCache>
            </c:strRef>
          </c:cat>
          <c:val>
            <c:numRef>
              <c:f>Analysis!$F$72:$F$83</c:f>
              <c:numCache>
                <c:formatCode>General</c:formatCode>
                <c:ptCount val="12"/>
                <c:pt idx="0">
                  <c:v>0</c:v>
                </c:pt>
                <c:pt idx="1">
                  <c:v>0</c:v>
                </c:pt>
                <c:pt idx="2">
                  <c:v>0</c:v>
                </c:pt>
                <c:pt idx="3">
                  <c:v>0</c:v>
                </c:pt>
                <c:pt idx="4">
                  <c:v>1</c:v>
                </c:pt>
                <c:pt idx="5">
                  <c:v>0</c:v>
                </c:pt>
                <c:pt idx="6">
                  <c:v>0</c:v>
                </c:pt>
                <c:pt idx="7">
                  <c:v>0</c:v>
                </c:pt>
                <c:pt idx="8">
                  <c:v>0</c:v>
                </c:pt>
                <c:pt idx="9">
                  <c:v>7</c:v>
                </c:pt>
                <c:pt idx="10">
                  <c:v>0</c:v>
                </c:pt>
                <c:pt idx="11">
                  <c:v>2</c:v>
                </c:pt>
              </c:numCache>
            </c:numRef>
          </c:val>
          <c:extLst>
            <c:ext xmlns:c16="http://schemas.microsoft.com/office/drawing/2014/chart" uri="{C3380CC4-5D6E-409C-BE32-E72D297353CC}">
              <c16:uniqueId val="{00000001-E433-DB4A-AA74-CB4367DE034A}"/>
            </c:ext>
          </c:extLst>
        </c:ser>
        <c:dLbls>
          <c:showLegendKey val="0"/>
          <c:showVal val="0"/>
          <c:showCatName val="0"/>
          <c:showSerName val="0"/>
          <c:showPercent val="0"/>
          <c:showBubbleSize val="0"/>
        </c:dLbls>
        <c:gapWidth val="182"/>
        <c:axId val="467369856"/>
        <c:axId val="469156528"/>
      </c:barChart>
      <c:catAx>
        <c:axId val="467369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crossAx val="469156528"/>
        <c:crosses val="autoZero"/>
        <c:auto val="1"/>
        <c:lblAlgn val="ctr"/>
        <c:lblOffset val="100"/>
        <c:noMultiLvlLbl val="0"/>
      </c:catAx>
      <c:valAx>
        <c:axId val="4691565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crossAx val="467369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MS Reference Sans Serif"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S Reference Sans Serif" panose="020B0604030504040204" pitchFamily="34" charset="0"/>
                <a:ea typeface="+mn-ea"/>
                <a:cs typeface="+mn-cs"/>
              </a:defRPr>
            </a:pPr>
            <a:r>
              <a:rPr lang="en-GB" sz="1400"/>
              <a:t>Sector</a:t>
            </a:r>
          </a:p>
        </c:rich>
      </c:tx>
      <c:layout>
        <c:manualLayout>
          <c:xMode val="edge"/>
          <c:yMode val="edge"/>
          <c:x val="0.14340320037241461"/>
          <c:y val="5.6322141956189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S Reference Sans Serif" panose="020B0604030504040204" pitchFamily="34" charset="0"/>
              <a:ea typeface="+mn-ea"/>
              <a:cs typeface="+mn-cs"/>
            </a:defRPr>
          </a:pPr>
          <a:endParaRPr lang="en-US"/>
        </a:p>
      </c:txPr>
    </c:title>
    <c:autoTitleDeleted val="0"/>
    <c:plotArea>
      <c:layout/>
      <c:pieChart>
        <c:varyColors val="1"/>
        <c:ser>
          <c:idx val="0"/>
          <c:order val="0"/>
          <c:spPr>
            <a:solidFill>
              <a:schemeClr val="bg1"/>
            </a:solidFill>
            <a:ln>
              <a:solidFill>
                <a:sysClr val="windowText" lastClr="000000"/>
              </a:solidFill>
            </a:ln>
          </c:spPr>
          <c:dPt>
            <c:idx val="0"/>
            <c:bubble3D val="0"/>
            <c:spPr>
              <a:solidFill>
                <a:schemeClr val="bg1"/>
              </a:solidFill>
              <a:ln w="19050">
                <a:solidFill>
                  <a:sysClr val="windowText" lastClr="000000"/>
                </a:solidFill>
              </a:ln>
              <a:effectLst/>
            </c:spPr>
            <c:extLst>
              <c:ext xmlns:c16="http://schemas.microsoft.com/office/drawing/2014/chart" uri="{C3380CC4-5D6E-409C-BE32-E72D297353CC}">
                <c16:uniqueId val="{00000001-167F-284D-B49A-7F683B8BC7F2}"/>
              </c:ext>
            </c:extLst>
          </c:dPt>
          <c:dPt>
            <c:idx val="1"/>
            <c:bubble3D val="0"/>
            <c:spPr>
              <a:solidFill>
                <a:schemeClr val="bg1"/>
              </a:solidFill>
              <a:ln w="19050">
                <a:solidFill>
                  <a:sysClr val="windowText" lastClr="000000"/>
                </a:solidFill>
              </a:ln>
              <a:effectLst/>
            </c:spPr>
            <c:extLst>
              <c:ext xmlns:c16="http://schemas.microsoft.com/office/drawing/2014/chart" uri="{C3380CC4-5D6E-409C-BE32-E72D297353CC}">
                <c16:uniqueId val="{00000003-167F-284D-B49A-7F683B8BC7F2}"/>
              </c:ext>
            </c:extLst>
          </c:dPt>
          <c:dPt>
            <c:idx val="2"/>
            <c:bubble3D val="0"/>
            <c:spPr>
              <a:solidFill>
                <a:schemeClr val="bg1"/>
              </a:solidFill>
              <a:ln w="19050">
                <a:solidFill>
                  <a:sysClr val="windowText" lastClr="000000"/>
                </a:solidFill>
              </a:ln>
              <a:effectLst/>
            </c:spPr>
            <c:extLst>
              <c:ext xmlns:c16="http://schemas.microsoft.com/office/drawing/2014/chart" uri="{C3380CC4-5D6E-409C-BE32-E72D297353CC}">
                <c16:uniqueId val="{00000005-167F-284D-B49A-7F683B8BC7F2}"/>
              </c:ext>
            </c:extLst>
          </c:dPt>
          <c:dLbls>
            <c:dLbl>
              <c:idx val="0"/>
              <c:dLblPos val="outEnd"/>
              <c:showLegendKey val="0"/>
              <c:showVal val="1"/>
              <c:showCatName val="1"/>
              <c:showSerName val="0"/>
              <c:showPercent val="0"/>
              <c:showBubbleSize val="0"/>
              <c:extLst>
                <c:ext xmlns:c15="http://schemas.microsoft.com/office/drawing/2012/chart" uri="{CE6537A1-D6FC-4f65-9D91-7224C49458BB}">
                  <c15:layout>
                    <c:manualLayout>
                      <c:w val="0.11151691909553009"/>
                      <c:h val="0.16570396681072355"/>
                    </c:manualLayout>
                  </c15:layout>
                </c:ext>
                <c:ext xmlns:c16="http://schemas.microsoft.com/office/drawing/2014/chart" uri="{C3380CC4-5D6E-409C-BE32-E72D297353CC}">
                  <c16:uniqueId val="{00000001-167F-284D-B49A-7F683B8BC7F2}"/>
                </c:ext>
              </c:extLst>
            </c:dLbl>
            <c:dLbl>
              <c:idx val="1"/>
              <c:dLblPos val="outEnd"/>
              <c:showLegendKey val="0"/>
              <c:showVal val="1"/>
              <c:showCatName val="1"/>
              <c:showSerName val="0"/>
              <c:showPercent val="0"/>
              <c:showBubbleSize val="0"/>
              <c:extLst>
                <c:ext xmlns:c15="http://schemas.microsoft.com/office/drawing/2012/chart" uri="{CE6537A1-D6FC-4f65-9D91-7224C49458BB}">
                  <c15:layout>
                    <c:manualLayout>
                      <c:w val="0.16894294606669838"/>
                      <c:h val="0.26043262352898133"/>
                    </c:manualLayout>
                  </c15:layout>
                </c:ext>
                <c:ext xmlns:c16="http://schemas.microsoft.com/office/drawing/2014/chart" uri="{C3380CC4-5D6E-409C-BE32-E72D297353CC}">
                  <c16:uniqueId val="{00000003-167F-284D-B49A-7F683B8BC7F2}"/>
                </c:ext>
              </c:extLst>
            </c:dLbl>
            <c:dLbl>
              <c:idx val="2"/>
              <c:dLblPos val="outEnd"/>
              <c:showLegendKey val="0"/>
              <c:showVal val="1"/>
              <c:showCatName val="1"/>
              <c:showSerName val="0"/>
              <c:showPercent val="0"/>
              <c:showBubbleSize val="0"/>
              <c:extLst>
                <c:ext xmlns:c15="http://schemas.microsoft.com/office/drawing/2012/chart" uri="{CE6537A1-D6FC-4f65-9D91-7224C49458BB}">
                  <c15:layout>
                    <c:manualLayout>
                      <c:w val="0.14073476770596016"/>
                      <c:h val="0.18925717968721995"/>
                    </c:manualLayout>
                  </c15:layout>
                </c:ext>
                <c:ext xmlns:c16="http://schemas.microsoft.com/office/drawing/2014/chart" uri="{C3380CC4-5D6E-409C-BE32-E72D297353CC}">
                  <c16:uniqueId val="{00000005-167F-284D-B49A-7F683B8BC7F2}"/>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S Reference Sans Serif" panose="020B0604030504040204" pitchFamily="34" charset="0"/>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Analysis!$A$4:$A$6</c:f>
              <c:strCache>
                <c:ptCount val="3"/>
                <c:pt idx="0">
                  <c:v>Water</c:v>
                </c:pt>
                <c:pt idx="1">
                  <c:v>Transport</c:v>
                </c:pt>
                <c:pt idx="2">
                  <c:v>Power</c:v>
                </c:pt>
              </c:strCache>
            </c:strRef>
          </c:cat>
          <c:val>
            <c:numRef>
              <c:f>Analysis!$B$4:$B$6</c:f>
              <c:numCache>
                <c:formatCode>General</c:formatCode>
                <c:ptCount val="3"/>
                <c:pt idx="0">
                  <c:v>34</c:v>
                </c:pt>
                <c:pt idx="1">
                  <c:v>12</c:v>
                </c:pt>
                <c:pt idx="2">
                  <c:v>4</c:v>
                </c:pt>
              </c:numCache>
            </c:numRef>
          </c:val>
          <c:extLst>
            <c:ext xmlns:c16="http://schemas.microsoft.com/office/drawing/2014/chart" uri="{C3380CC4-5D6E-409C-BE32-E72D297353CC}">
              <c16:uniqueId val="{00000000-F5B4-0F43-B0FB-803C3EE47347}"/>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S Reference Sans Serif"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S Reference Sans Serif" panose="020B0604030504040204" pitchFamily="34" charset="0"/>
                <a:ea typeface="+mn-ea"/>
                <a:cs typeface="+mn-cs"/>
              </a:defRPr>
            </a:pPr>
            <a:r>
              <a:rPr lang="en-GB"/>
              <a:t>DMDU Method</a:t>
            </a:r>
          </a:p>
        </c:rich>
      </c:tx>
      <c:layout>
        <c:manualLayout>
          <c:xMode val="edge"/>
          <c:yMode val="edge"/>
          <c:x val="0.11710834326961252"/>
          <c:y val="1.877404731872973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S Reference Sans Serif" panose="020B0604030504040204" pitchFamily="34" charset="0"/>
              <a:ea typeface="+mn-ea"/>
              <a:cs typeface="+mn-cs"/>
            </a:defRPr>
          </a:pPr>
          <a:endParaRPr lang="en-US"/>
        </a:p>
      </c:txPr>
    </c:title>
    <c:autoTitleDeleted val="0"/>
    <c:plotArea>
      <c:layout/>
      <c:pieChart>
        <c:varyColors val="1"/>
        <c:ser>
          <c:idx val="0"/>
          <c:order val="0"/>
          <c:spPr>
            <a:solidFill>
              <a:schemeClr val="bg1"/>
            </a:solidFill>
            <a:ln>
              <a:solidFill>
                <a:sysClr val="windowText" lastClr="000000"/>
              </a:solidFill>
            </a:ln>
          </c:spPr>
          <c:dPt>
            <c:idx val="0"/>
            <c:bubble3D val="0"/>
            <c:spPr>
              <a:solidFill>
                <a:schemeClr val="bg1"/>
              </a:solidFill>
              <a:ln w="19050">
                <a:solidFill>
                  <a:sysClr val="windowText" lastClr="000000"/>
                </a:solidFill>
              </a:ln>
              <a:effectLst/>
            </c:spPr>
            <c:extLst>
              <c:ext xmlns:c16="http://schemas.microsoft.com/office/drawing/2014/chart" uri="{C3380CC4-5D6E-409C-BE32-E72D297353CC}">
                <c16:uniqueId val="{00000001-0097-954B-869A-3F06F6FCF24E}"/>
              </c:ext>
            </c:extLst>
          </c:dPt>
          <c:dPt>
            <c:idx val="1"/>
            <c:bubble3D val="0"/>
            <c:spPr>
              <a:solidFill>
                <a:schemeClr val="bg1"/>
              </a:solidFill>
              <a:ln w="19050">
                <a:solidFill>
                  <a:sysClr val="windowText" lastClr="000000"/>
                </a:solidFill>
              </a:ln>
              <a:effectLst/>
            </c:spPr>
            <c:extLst>
              <c:ext xmlns:c16="http://schemas.microsoft.com/office/drawing/2014/chart" uri="{C3380CC4-5D6E-409C-BE32-E72D297353CC}">
                <c16:uniqueId val="{00000003-0097-954B-869A-3F06F6FCF24E}"/>
              </c:ext>
            </c:extLst>
          </c:dPt>
          <c:dPt>
            <c:idx val="2"/>
            <c:bubble3D val="0"/>
            <c:spPr>
              <a:solidFill>
                <a:schemeClr val="bg1"/>
              </a:solidFill>
              <a:ln w="19050">
                <a:solidFill>
                  <a:sysClr val="windowText" lastClr="000000"/>
                </a:solidFill>
              </a:ln>
              <a:effectLst/>
            </c:spPr>
            <c:extLst>
              <c:ext xmlns:c16="http://schemas.microsoft.com/office/drawing/2014/chart" uri="{C3380CC4-5D6E-409C-BE32-E72D297353CC}">
                <c16:uniqueId val="{00000005-0097-954B-869A-3F06F6FCF24E}"/>
              </c:ext>
            </c:extLst>
          </c:dPt>
          <c:dPt>
            <c:idx val="3"/>
            <c:bubble3D val="0"/>
            <c:spPr>
              <a:solidFill>
                <a:schemeClr val="bg1"/>
              </a:solidFill>
              <a:ln w="19050">
                <a:solidFill>
                  <a:sysClr val="windowText" lastClr="000000"/>
                </a:solidFill>
              </a:ln>
              <a:effectLst/>
            </c:spPr>
            <c:extLst>
              <c:ext xmlns:c16="http://schemas.microsoft.com/office/drawing/2014/chart" uri="{C3380CC4-5D6E-409C-BE32-E72D297353CC}">
                <c16:uniqueId val="{00000007-A3A9-DB43-96CC-822DCEA274CF}"/>
              </c:ext>
            </c:extLst>
          </c:dPt>
          <c:dPt>
            <c:idx val="4"/>
            <c:bubble3D val="0"/>
            <c:spPr>
              <a:solidFill>
                <a:schemeClr val="bg1"/>
              </a:solidFill>
              <a:ln w="19050">
                <a:solidFill>
                  <a:sysClr val="windowText" lastClr="000000"/>
                </a:solidFill>
              </a:ln>
              <a:effectLst/>
            </c:spPr>
            <c:extLst>
              <c:ext xmlns:c16="http://schemas.microsoft.com/office/drawing/2014/chart" uri="{C3380CC4-5D6E-409C-BE32-E72D297353CC}">
                <c16:uniqueId val="{00000009-A3A9-DB43-96CC-822DCEA274CF}"/>
              </c:ext>
            </c:extLst>
          </c:dPt>
          <c:dPt>
            <c:idx val="5"/>
            <c:bubble3D val="0"/>
            <c:spPr>
              <a:solidFill>
                <a:schemeClr val="bg1"/>
              </a:solidFill>
              <a:ln w="19050">
                <a:solidFill>
                  <a:sysClr val="windowText" lastClr="000000"/>
                </a:solidFill>
              </a:ln>
              <a:effectLst/>
            </c:spPr>
            <c:extLst>
              <c:ext xmlns:c16="http://schemas.microsoft.com/office/drawing/2014/chart" uri="{C3380CC4-5D6E-409C-BE32-E72D297353CC}">
                <c16:uniqueId val="{0000000B-A3A9-DB43-96CC-822DCEA274CF}"/>
              </c:ext>
            </c:extLst>
          </c:dPt>
          <c:dPt>
            <c:idx val="6"/>
            <c:bubble3D val="0"/>
            <c:spPr>
              <a:solidFill>
                <a:schemeClr val="bg1"/>
              </a:solidFill>
              <a:ln w="19050">
                <a:solidFill>
                  <a:sysClr val="windowText" lastClr="000000"/>
                </a:solidFill>
              </a:ln>
              <a:effectLst/>
            </c:spPr>
            <c:extLst>
              <c:ext xmlns:c16="http://schemas.microsoft.com/office/drawing/2014/chart" uri="{C3380CC4-5D6E-409C-BE32-E72D297353CC}">
                <c16:uniqueId val="{0000000D-A3A9-DB43-96CC-822DCEA274CF}"/>
              </c:ext>
            </c:extLst>
          </c:dPt>
          <c:dLbls>
            <c:dLbl>
              <c:idx val="5"/>
              <c:dLblPos val="outEnd"/>
              <c:showLegendKey val="0"/>
              <c:showVal val="1"/>
              <c:showCatName val="1"/>
              <c:showSerName val="0"/>
              <c:showPercent val="0"/>
              <c:showBubbleSize val="0"/>
              <c:extLst>
                <c:ext xmlns:c15="http://schemas.microsoft.com/office/drawing/2012/chart" uri="{CE6537A1-D6FC-4f65-9D91-7224C49458BB}">
                  <c15:layout>
                    <c:manualLayout>
                      <c:w val="8.7823626738630839E-2"/>
                      <c:h val="0.13263494862821953"/>
                    </c:manualLayout>
                  </c15:layout>
                </c:ext>
                <c:ext xmlns:c16="http://schemas.microsoft.com/office/drawing/2014/chart" uri="{C3380CC4-5D6E-409C-BE32-E72D297353CC}">
                  <c16:uniqueId val="{0000000B-A3A9-DB43-96CC-822DCEA274CF}"/>
                </c:ext>
              </c:extLst>
            </c:dLbl>
            <c:dLbl>
              <c:idx val="6"/>
              <c:layout>
                <c:manualLayout>
                  <c:x val="3.5995166051958183E-2"/>
                  <c:y val="1.8774232102660039E-2"/>
                </c:manualLayout>
              </c:layout>
              <c:dLblPos val="bestFit"/>
              <c:showLegendKey val="0"/>
              <c:showVal val="1"/>
              <c:showCatName val="1"/>
              <c:showSerName val="0"/>
              <c:showPercent val="0"/>
              <c:showBubbleSize val="0"/>
              <c:extLst>
                <c:ext xmlns:c15="http://schemas.microsoft.com/office/drawing/2012/chart" uri="{CE6537A1-D6FC-4f65-9D91-7224C49458BB}">
                  <c15:layout>
                    <c:manualLayout>
                      <c:w val="0.12223988914099315"/>
                      <c:h val="0.15136612607511907"/>
                    </c:manualLayout>
                  </c15:layout>
                </c:ext>
                <c:ext xmlns:c16="http://schemas.microsoft.com/office/drawing/2014/chart" uri="{C3380CC4-5D6E-409C-BE32-E72D297353CC}">
                  <c16:uniqueId val="{0000000D-A3A9-DB43-96CC-822DCEA274CF}"/>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S Reference Sans Serif" panose="020B0604030504040204" pitchFamily="34" charset="0"/>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Analysis!$C$11:$C$17</c:f>
              <c:strCache>
                <c:ptCount val="7"/>
                <c:pt idx="0">
                  <c:v>RDM</c:v>
                </c:pt>
                <c:pt idx="1">
                  <c:v>EM</c:v>
                </c:pt>
                <c:pt idx="2">
                  <c:v>AP</c:v>
                </c:pt>
                <c:pt idx="3">
                  <c:v>MORDM</c:v>
                </c:pt>
                <c:pt idx="4">
                  <c:v>DAPP</c:v>
                </c:pt>
                <c:pt idx="5">
                  <c:v>IG</c:v>
                </c:pt>
                <c:pt idx="6">
                  <c:v>DAP</c:v>
                </c:pt>
              </c:strCache>
            </c:strRef>
          </c:cat>
          <c:val>
            <c:numRef>
              <c:f>Analysis!$B$11:$B$17</c:f>
              <c:numCache>
                <c:formatCode>General</c:formatCode>
                <c:ptCount val="7"/>
                <c:pt idx="0">
                  <c:v>22</c:v>
                </c:pt>
                <c:pt idx="1">
                  <c:v>6</c:v>
                </c:pt>
                <c:pt idx="2">
                  <c:v>5</c:v>
                </c:pt>
                <c:pt idx="3">
                  <c:v>3</c:v>
                </c:pt>
                <c:pt idx="4">
                  <c:v>2</c:v>
                </c:pt>
                <c:pt idx="5">
                  <c:v>2</c:v>
                </c:pt>
                <c:pt idx="6">
                  <c:v>2</c:v>
                </c:pt>
              </c:numCache>
            </c:numRef>
          </c:val>
          <c:extLst>
            <c:ext xmlns:c16="http://schemas.microsoft.com/office/drawing/2014/chart" uri="{C3380CC4-5D6E-409C-BE32-E72D297353CC}">
              <c16:uniqueId val="{00000006-0097-954B-869A-3F06F6FCF24E}"/>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S Reference Sans Serif"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S Reference Sans Serif" panose="020B0604030504040204" pitchFamily="34" charset="0"/>
                <a:ea typeface="+mn-ea"/>
                <a:cs typeface="+mn-cs"/>
              </a:defRPr>
            </a:pPr>
            <a:r>
              <a:rPr lang="en-GB"/>
              <a:t>Deepest leverage point accessed by policy actions in studies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S Reference Sans Serif" panose="020B0604030504040204" pitchFamily="34" charset="0"/>
              <a:ea typeface="+mn-ea"/>
              <a:cs typeface="+mn-cs"/>
            </a:defRPr>
          </a:pPr>
          <a:endParaRPr lang="en-US"/>
        </a:p>
      </c:txPr>
    </c:title>
    <c:autoTitleDeleted val="0"/>
    <c:plotArea>
      <c:layout/>
      <c:barChart>
        <c:barDir val="bar"/>
        <c:grouping val="clustered"/>
        <c:varyColors val="0"/>
        <c:ser>
          <c:idx val="0"/>
          <c:order val="0"/>
          <c:tx>
            <c:strRef>
              <c:f>Analysis!$C$71</c:f>
              <c:strCache>
                <c:ptCount val="1"/>
                <c:pt idx="0">
                  <c:v>Considered</c:v>
                </c:pt>
              </c:strCache>
            </c:strRef>
          </c:tx>
          <c:spPr>
            <a:solidFill>
              <a:schemeClr val="accent6">
                <a:lumMod val="75000"/>
              </a:schemeClr>
            </a:solidFill>
            <a:ln>
              <a:noFill/>
            </a:ln>
            <a:effectLst/>
          </c:spPr>
          <c:invertIfNegative val="0"/>
          <c:cat>
            <c:strRef>
              <c:f>Analysis!$B$72:$B$83</c:f>
              <c:strCache>
                <c:ptCount val="12"/>
                <c:pt idx="0">
                  <c:v>1. Transcend Paradigm</c:v>
                </c:pt>
                <c:pt idx="1">
                  <c:v>2. Mindset/paradigm</c:v>
                </c:pt>
                <c:pt idx="2">
                  <c:v>3. System goals</c:v>
                </c:pt>
                <c:pt idx="3">
                  <c:v>4. System structure</c:v>
                </c:pt>
                <c:pt idx="4">
                  <c:v>5. Rules of system</c:v>
                </c:pt>
                <c:pt idx="5">
                  <c:v>6. Information flows</c:v>
                </c:pt>
                <c:pt idx="6">
                  <c:v>7. +ve feedback strength</c:v>
                </c:pt>
                <c:pt idx="7">
                  <c:v>8. -ve feedback strength</c:v>
                </c:pt>
                <c:pt idx="8">
                  <c:v>9. Feedback delay</c:v>
                </c:pt>
                <c:pt idx="9">
                  <c:v>10. Physical structure</c:v>
                </c:pt>
                <c:pt idx="10">
                  <c:v>11. Stock size rel. to flow</c:v>
                </c:pt>
                <c:pt idx="11">
                  <c:v>12. Parameters</c:v>
                </c:pt>
              </c:strCache>
            </c:strRef>
          </c:cat>
          <c:val>
            <c:numRef>
              <c:f>Analysis!$C$72:$C$83</c:f>
              <c:numCache>
                <c:formatCode>General</c:formatCode>
                <c:ptCount val="12"/>
                <c:pt idx="0">
                  <c:v>0</c:v>
                </c:pt>
                <c:pt idx="1">
                  <c:v>0</c:v>
                </c:pt>
                <c:pt idx="2">
                  <c:v>0</c:v>
                </c:pt>
                <c:pt idx="3">
                  <c:v>0</c:v>
                </c:pt>
                <c:pt idx="4">
                  <c:v>0</c:v>
                </c:pt>
                <c:pt idx="5">
                  <c:v>0</c:v>
                </c:pt>
                <c:pt idx="6">
                  <c:v>0</c:v>
                </c:pt>
                <c:pt idx="7">
                  <c:v>0</c:v>
                </c:pt>
                <c:pt idx="8">
                  <c:v>0</c:v>
                </c:pt>
                <c:pt idx="9">
                  <c:v>33</c:v>
                </c:pt>
                <c:pt idx="10">
                  <c:v>1</c:v>
                </c:pt>
                <c:pt idx="11">
                  <c:v>8</c:v>
                </c:pt>
              </c:numCache>
            </c:numRef>
          </c:val>
          <c:extLst>
            <c:ext xmlns:c16="http://schemas.microsoft.com/office/drawing/2014/chart" uri="{C3380CC4-5D6E-409C-BE32-E72D297353CC}">
              <c16:uniqueId val="{00000000-81FF-0D4E-BD9B-C8B0ECAA68CC}"/>
            </c:ext>
          </c:extLst>
        </c:ser>
        <c:dLbls>
          <c:showLegendKey val="0"/>
          <c:showVal val="0"/>
          <c:showCatName val="0"/>
          <c:showSerName val="0"/>
          <c:showPercent val="0"/>
          <c:showBubbleSize val="0"/>
        </c:dLbls>
        <c:gapWidth val="182"/>
        <c:axId val="467369856"/>
        <c:axId val="469156528"/>
      </c:barChart>
      <c:catAx>
        <c:axId val="467369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crossAx val="469156528"/>
        <c:crosses val="autoZero"/>
        <c:auto val="1"/>
        <c:lblAlgn val="ctr"/>
        <c:lblOffset val="100"/>
        <c:noMultiLvlLbl val="0"/>
      </c:catAx>
      <c:valAx>
        <c:axId val="4691565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Reference Sans Serif" panose="020B0604030504040204" pitchFamily="34" charset="0"/>
                    <a:ea typeface="+mn-ea"/>
                    <a:cs typeface="+mn-cs"/>
                  </a:defRPr>
                </a:pPr>
                <a:r>
                  <a:rPr lang="en-GB"/>
                  <a:t>Number of studies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crossAx val="467369856"/>
        <c:crosses val="autoZero"/>
        <c:crossBetween val="between"/>
        <c:majorUnit val="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S Reference Sans Serif"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S Reference Sans Serif" panose="020B0604030504040204" pitchFamily="34" charset="0"/>
                <a:ea typeface="+mn-ea"/>
                <a:cs typeface="+mn-cs"/>
              </a:defRPr>
            </a:pPr>
            <a:r>
              <a:rPr lang="en-GB"/>
              <a:t>Deepest leverage point potentially accessible by policy actions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S Reference Sans Serif" panose="020B0604030504040204" pitchFamily="34" charset="0"/>
              <a:ea typeface="+mn-ea"/>
              <a:cs typeface="+mn-cs"/>
            </a:defRPr>
          </a:pPr>
          <a:endParaRPr lang="en-US"/>
        </a:p>
      </c:txPr>
    </c:title>
    <c:autoTitleDeleted val="0"/>
    <c:plotArea>
      <c:layout/>
      <c:barChart>
        <c:barDir val="bar"/>
        <c:grouping val="clustered"/>
        <c:varyColors val="0"/>
        <c:ser>
          <c:idx val="0"/>
          <c:order val="0"/>
          <c:tx>
            <c:strRef>
              <c:f>Analysis!$D$71</c:f>
              <c:strCache>
                <c:ptCount val="1"/>
                <c:pt idx="0">
                  <c:v>Potential</c:v>
                </c:pt>
              </c:strCache>
            </c:strRef>
          </c:tx>
          <c:spPr>
            <a:solidFill>
              <a:schemeClr val="accent6">
                <a:lumMod val="60000"/>
                <a:lumOff val="40000"/>
              </a:schemeClr>
            </a:solidFill>
            <a:ln>
              <a:noFill/>
            </a:ln>
            <a:effectLst/>
          </c:spPr>
          <c:invertIfNegative val="0"/>
          <c:cat>
            <c:strRef>
              <c:f>Analysis!$B$72:$B$83</c:f>
              <c:strCache>
                <c:ptCount val="12"/>
                <c:pt idx="0">
                  <c:v>1. Transcend Paradigm</c:v>
                </c:pt>
                <c:pt idx="1">
                  <c:v>2. Mindset/paradigm</c:v>
                </c:pt>
                <c:pt idx="2">
                  <c:v>3. System goals</c:v>
                </c:pt>
                <c:pt idx="3">
                  <c:v>4. System structure</c:v>
                </c:pt>
                <c:pt idx="4">
                  <c:v>5. Rules of system</c:v>
                </c:pt>
                <c:pt idx="5">
                  <c:v>6. Information flows</c:v>
                </c:pt>
                <c:pt idx="6">
                  <c:v>7. +ve feedback strength</c:v>
                </c:pt>
                <c:pt idx="7">
                  <c:v>8. -ve feedback strength</c:v>
                </c:pt>
                <c:pt idx="8">
                  <c:v>9. Feedback delay</c:v>
                </c:pt>
                <c:pt idx="9">
                  <c:v>10. Physical structure</c:v>
                </c:pt>
                <c:pt idx="10">
                  <c:v>11. Stock size rel. to flow</c:v>
                </c:pt>
                <c:pt idx="11">
                  <c:v>12. Parameters</c:v>
                </c:pt>
              </c:strCache>
            </c:strRef>
          </c:cat>
          <c:val>
            <c:numRef>
              <c:f>Analysis!$D$72:$D$83</c:f>
              <c:numCache>
                <c:formatCode>General</c:formatCode>
                <c:ptCount val="12"/>
                <c:pt idx="0">
                  <c:v>0</c:v>
                </c:pt>
                <c:pt idx="1">
                  <c:v>0</c:v>
                </c:pt>
                <c:pt idx="2">
                  <c:v>0</c:v>
                </c:pt>
                <c:pt idx="3">
                  <c:v>0</c:v>
                </c:pt>
                <c:pt idx="4">
                  <c:v>5</c:v>
                </c:pt>
                <c:pt idx="5">
                  <c:v>3</c:v>
                </c:pt>
                <c:pt idx="6">
                  <c:v>0</c:v>
                </c:pt>
                <c:pt idx="7">
                  <c:v>0</c:v>
                </c:pt>
                <c:pt idx="8">
                  <c:v>0</c:v>
                </c:pt>
                <c:pt idx="9">
                  <c:v>28</c:v>
                </c:pt>
                <c:pt idx="10">
                  <c:v>1</c:v>
                </c:pt>
                <c:pt idx="11">
                  <c:v>5</c:v>
                </c:pt>
              </c:numCache>
            </c:numRef>
          </c:val>
          <c:extLst>
            <c:ext xmlns:c16="http://schemas.microsoft.com/office/drawing/2014/chart" uri="{C3380CC4-5D6E-409C-BE32-E72D297353CC}">
              <c16:uniqueId val="{00000000-427A-4646-AE17-C67F91CD4369}"/>
            </c:ext>
          </c:extLst>
        </c:ser>
        <c:dLbls>
          <c:showLegendKey val="0"/>
          <c:showVal val="0"/>
          <c:showCatName val="0"/>
          <c:showSerName val="0"/>
          <c:showPercent val="0"/>
          <c:showBubbleSize val="0"/>
        </c:dLbls>
        <c:gapWidth val="182"/>
        <c:axId val="467369856"/>
        <c:axId val="469156528"/>
      </c:barChart>
      <c:catAx>
        <c:axId val="467369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crossAx val="469156528"/>
        <c:crosses val="autoZero"/>
        <c:auto val="1"/>
        <c:lblAlgn val="ctr"/>
        <c:lblOffset val="100"/>
        <c:noMultiLvlLbl val="0"/>
      </c:catAx>
      <c:valAx>
        <c:axId val="4691565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Reference Sans Serif" panose="020B0604030504040204" pitchFamily="34" charset="0"/>
                    <a:ea typeface="+mn-ea"/>
                    <a:cs typeface="+mn-cs"/>
                  </a:defRPr>
                </a:pPr>
                <a:r>
                  <a:rPr lang="en-GB"/>
                  <a:t>Number of studies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crossAx val="4673698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MS Reference Sans Serif"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S Reference Sans Serif" panose="020B0604030504040204" pitchFamily="34" charset="0"/>
                <a:ea typeface="+mn-ea"/>
                <a:cs typeface="+mn-cs"/>
              </a:defRPr>
            </a:pPr>
            <a:r>
              <a:rPr lang="en-GB" sz="1600"/>
              <a:t>Action Categories</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S Reference Sans Serif" panose="020B0604030504040204" pitchFamily="34" charset="0"/>
              <a:ea typeface="+mn-ea"/>
              <a:cs typeface="+mn-cs"/>
            </a:defRPr>
          </a:pPr>
          <a:endParaRPr lang="en-US"/>
        </a:p>
      </c:txPr>
    </c:title>
    <c:autoTitleDeleted val="0"/>
    <c:plotArea>
      <c:layout/>
      <c:barChart>
        <c:barDir val="col"/>
        <c:grouping val="clustered"/>
        <c:varyColors val="0"/>
        <c:ser>
          <c:idx val="0"/>
          <c:order val="0"/>
          <c:spPr>
            <a:solidFill>
              <a:schemeClr val="accent6">
                <a:lumMod val="75000"/>
              </a:schemeClr>
            </a:solidFill>
            <a:ln>
              <a:noFill/>
            </a:ln>
            <a:effectLst/>
          </c:spPr>
          <c:invertIfNegative val="0"/>
          <c:cat>
            <c:strRef>
              <c:f>Analysis!$A$43:$A$48</c:f>
              <c:strCache>
                <c:ptCount val="6"/>
                <c:pt idx="0">
                  <c:v>Infrastructure</c:v>
                </c:pt>
                <c:pt idx="1">
                  <c:v>Operational</c:v>
                </c:pt>
                <c:pt idx="2">
                  <c:v>(Dis)incentive</c:v>
                </c:pt>
                <c:pt idx="3">
                  <c:v>Education</c:v>
                </c:pt>
                <c:pt idx="4">
                  <c:v>Regulation</c:v>
                </c:pt>
                <c:pt idx="5">
                  <c:v>Insurance</c:v>
                </c:pt>
              </c:strCache>
            </c:strRef>
          </c:cat>
          <c:val>
            <c:numRef>
              <c:f>Analysis!$B$43:$B$48</c:f>
              <c:numCache>
                <c:formatCode>General</c:formatCode>
                <c:ptCount val="6"/>
                <c:pt idx="0">
                  <c:v>33</c:v>
                </c:pt>
                <c:pt idx="1">
                  <c:v>17</c:v>
                </c:pt>
                <c:pt idx="2">
                  <c:v>5</c:v>
                </c:pt>
                <c:pt idx="3">
                  <c:v>3</c:v>
                </c:pt>
                <c:pt idx="4">
                  <c:v>2</c:v>
                </c:pt>
                <c:pt idx="5">
                  <c:v>1</c:v>
                </c:pt>
              </c:numCache>
            </c:numRef>
          </c:val>
          <c:extLst>
            <c:ext xmlns:c16="http://schemas.microsoft.com/office/drawing/2014/chart" uri="{C3380CC4-5D6E-409C-BE32-E72D297353CC}">
              <c16:uniqueId val="{00000000-5073-5845-8DED-B6499D9B0D05}"/>
            </c:ext>
          </c:extLst>
        </c:ser>
        <c:dLbls>
          <c:showLegendKey val="0"/>
          <c:showVal val="0"/>
          <c:showCatName val="0"/>
          <c:showSerName val="0"/>
          <c:showPercent val="0"/>
          <c:showBubbleSize val="0"/>
        </c:dLbls>
        <c:gapWidth val="219"/>
        <c:overlap val="-27"/>
        <c:axId val="194656752"/>
        <c:axId val="197180416"/>
      </c:barChart>
      <c:catAx>
        <c:axId val="19465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crossAx val="197180416"/>
        <c:crosses val="autoZero"/>
        <c:auto val="1"/>
        <c:lblAlgn val="ctr"/>
        <c:lblOffset val="100"/>
        <c:noMultiLvlLbl val="0"/>
      </c:catAx>
      <c:valAx>
        <c:axId val="197180416"/>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S Reference Sans Serif" panose="020B0604030504040204" pitchFamily="34" charset="0"/>
                    <a:ea typeface="+mn-ea"/>
                    <a:cs typeface="+mn-cs"/>
                  </a:defRPr>
                </a:pPr>
                <a:r>
                  <a:rPr lang="en-GB" sz="1200"/>
                  <a:t>Number of Studies</a:t>
                </a:r>
              </a:p>
              <a:p>
                <a:pPr>
                  <a:defRPr sz="1200"/>
                </a:pPr>
                <a:endParaRPr lang="en-GB"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S Reference Sans Serif" panose="020B0604030504040204" pitchFamily="34" charset="0"/>
                <a:ea typeface="+mn-ea"/>
                <a:cs typeface="+mn-cs"/>
              </a:defRPr>
            </a:pPr>
            <a:endParaRPr lang="en-US"/>
          </a:p>
        </c:txPr>
        <c:crossAx val="194656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S Reference Sans Serif" panose="020B060403050404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pieChart>
        <c:varyColors val="1"/>
        <c:ser>
          <c:idx val="0"/>
          <c:order val="0"/>
          <c:spPr>
            <a:solidFill>
              <a:schemeClr val="bg1"/>
            </a:solidFill>
            <a:ln>
              <a:solidFill>
                <a:schemeClr val="tx1"/>
              </a:solidFill>
            </a:ln>
          </c:spPr>
          <c:dPt>
            <c:idx val="0"/>
            <c:bubble3D val="0"/>
            <c:spPr>
              <a:solidFill>
                <a:schemeClr val="bg1"/>
              </a:solidFill>
              <a:ln w="19050">
                <a:solidFill>
                  <a:schemeClr val="tx1"/>
                </a:solidFill>
              </a:ln>
              <a:effectLst/>
            </c:spPr>
            <c:extLst>
              <c:ext xmlns:c16="http://schemas.microsoft.com/office/drawing/2014/chart" uri="{C3380CC4-5D6E-409C-BE32-E72D297353CC}">
                <c16:uniqueId val="{00000001-0234-C547-8C2C-C7E928C9A750}"/>
              </c:ext>
            </c:extLst>
          </c:dPt>
          <c:dPt>
            <c:idx val="1"/>
            <c:bubble3D val="0"/>
            <c:spPr>
              <a:solidFill>
                <a:schemeClr val="bg1"/>
              </a:solidFill>
              <a:ln w="19050">
                <a:solidFill>
                  <a:schemeClr val="tx1"/>
                </a:solidFill>
              </a:ln>
              <a:effectLst/>
            </c:spPr>
            <c:extLst>
              <c:ext xmlns:c16="http://schemas.microsoft.com/office/drawing/2014/chart" uri="{C3380CC4-5D6E-409C-BE32-E72D297353CC}">
                <c16:uniqueId val="{00000003-0234-C547-8C2C-C7E928C9A750}"/>
              </c:ext>
            </c:extLst>
          </c:dPt>
          <c:dPt>
            <c:idx val="2"/>
            <c:bubble3D val="0"/>
            <c:spPr>
              <a:solidFill>
                <a:schemeClr val="bg1"/>
              </a:solidFill>
              <a:ln w="19050">
                <a:solidFill>
                  <a:schemeClr val="tx1"/>
                </a:solidFill>
              </a:ln>
              <a:effectLst/>
            </c:spPr>
            <c:extLst>
              <c:ext xmlns:c16="http://schemas.microsoft.com/office/drawing/2014/chart" uri="{C3380CC4-5D6E-409C-BE32-E72D297353CC}">
                <c16:uniqueId val="{00000005-0234-C547-8C2C-C7E928C9A750}"/>
              </c:ext>
            </c:extLst>
          </c:dPt>
          <c:dPt>
            <c:idx val="3"/>
            <c:bubble3D val="0"/>
            <c:spPr>
              <a:solidFill>
                <a:schemeClr val="bg1"/>
              </a:solidFill>
              <a:ln w="19050">
                <a:solidFill>
                  <a:schemeClr val="tx1"/>
                </a:solidFill>
              </a:ln>
              <a:effectLst/>
            </c:spPr>
            <c:extLst>
              <c:ext xmlns:c16="http://schemas.microsoft.com/office/drawing/2014/chart" uri="{C3380CC4-5D6E-409C-BE32-E72D297353CC}">
                <c16:uniqueId val="{00000007-3A3C-F247-A6B9-CDAD972C1579}"/>
              </c:ext>
            </c:extLst>
          </c:dPt>
          <c:dPt>
            <c:idx val="4"/>
            <c:bubble3D val="0"/>
            <c:spPr>
              <a:solidFill>
                <a:schemeClr val="bg1"/>
              </a:solidFill>
              <a:ln w="19050">
                <a:solidFill>
                  <a:schemeClr val="tx1"/>
                </a:solidFill>
              </a:ln>
              <a:effectLst/>
            </c:spPr>
            <c:extLst>
              <c:ext xmlns:c16="http://schemas.microsoft.com/office/drawing/2014/chart" uri="{C3380CC4-5D6E-409C-BE32-E72D297353CC}">
                <c16:uniqueId val="{00000009-3A3C-F247-A6B9-CDAD972C1579}"/>
              </c:ext>
            </c:extLst>
          </c:dPt>
          <c:dPt>
            <c:idx val="5"/>
            <c:bubble3D val="0"/>
            <c:spPr>
              <a:solidFill>
                <a:schemeClr val="bg1"/>
              </a:solidFill>
              <a:ln w="19050">
                <a:solidFill>
                  <a:schemeClr val="tx1"/>
                </a:solidFill>
              </a:ln>
              <a:effectLst/>
            </c:spPr>
            <c:extLst>
              <c:ext xmlns:c16="http://schemas.microsoft.com/office/drawing/2014/chart" uri="{C3380CC4-5D6E-409C-BE32-E72D297353CC}">
                <c16:uniqueId val="{0000000B-3A3C-F247-A6B9-CDAD972C1579}"/>
              </c:ext>
            </c:extLst>
          </c:dPt>
          <c:dPt>
            <c:idx val="6"/>
            <c:bubble3D val="0"/>
            <c:spPr>
              <a:solidFill>
                <a:schemeClr val="bg1"/>
              </a:solidFill>
              <a:ln w="19050">
                <a:solidFill>
                  <a:schemeClr val="tx1"/>
                </a:solidFill>
              </a:ln>
              <a:effectLst/>
            </c:spPr>
            <c:extLst>
              <c:ext xmlns:c16="http://schemas.microsoft.com/office/drawing/2014/chart" uri="{C3380CC4-5D6E-409C-BE32-E72D297353CC}">
                <c16:uniqueId val="{0000000D-3A3C-F247-A6B9-CDAD972C157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Reference Sans Serif" panose="020B0604030504040204" pitchFamily="34" charset="0"/>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Analysis!$A$62:$A$68</c:f>
              <c:strCache>
                <c:ptCount val="7"/>
                <c:pt idx="0">
                  <c:v>OD Pair</c:v>
                </c:pt>
                <c:pt idx="1">
                  <c:v>Cost Benefit</c:v>
                </c:pt>
                <c:pt idx="2">
                  <c:v>Elasticity</c:v>
                </c:pt>
                <c:pt idx="3">
                  <c:v>Four Stage</c:v>
                </c:pt>
                <c:pt idx="4">
                  <c:v>System Dynamics</c:v>
                </c:pt>
                <c:pt idx="5">
                  <c:v>Agent Based</c:v>
                </c:pt>
                <c:pt idx="6">
                  <c:v>Other</c:v>
                </c:pt>
              </c:strCache>
            </c:strRef>
          </c:cat>
          <c:val>
            <c:numRef>
              <c:f>Analysis!$B$62:$B$68</c:f>
              <c:numCache>
                <c:formatCode>General</c:formatCode>
                <c:ptCount val="7"/>
                <c:pt idx="0">
                  <c:v>3</c:v>
                </c:pt>
                <c:pt idx="1">
                  <c:v>3</c:v>
                </c:pt>
                <c:pt idx="2">
                  <c:v>2</c:v>
                </c:pt>
                <c:pt idx="3">
                  <c:v>1</c:v>
                </c:pt>
                <c:pt idx="4">
                  <c:v>1</c:v>
                </c:pt>
                <c:pt idx="5">
                  <c:v>1</c:v>
                </c:pt>
                <c:pt idx="6">
                  <c:v>1</c:v>
                </c:pt>
              </c:numCache>
            </c:numRef>
          </c:val>
          <c:extLst>
            <c:ext xmlns:c16="http://schemas.microsoft.com/office/drawing/2014/chart" uri="{C3380CC4-5D6E-409C-BE32-E72D297353CC}">
              <c16:uniqueId val="{00000006-0234-C547-8C2C-C7E928C9A750}"/>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S Reference Sans Serif" panose="020B060403050404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pieChart>
        <c:varyColors val="1"/>
        <c:ser>
          <c:idx val="0"/>
          <c:order val="0"/>
          <c:spPr>
            <a:solidFill>
              <a:schemeClr val="bg1"/>
            </a:solidFill>
            <a:ln>
              <a:solidFill>
                <a:sysClr val="windowText" lastClr="000000"/>
              </a:solidFill>
            </a:ln>
          </c:spPr>
          <c:dPt>
            <c:idx val="0"/>
            <c:bubble3D val="0"/>
            <c:spPr>
              <a:solidFill>
                <a:schemeClr val="bg1"/>
              </a:solidFill>
              <a:ln w="19050">
                <a:solidFill>
                  <a:sysClr val="windowText" lastClr="000000"/>
                </a:solidFill>
              </a:ln>
              <a:effectLst/>
            </c:spPr>
            <c:extLst>
              <c:ext xmlns:c16="http://schemas.microsoft.com/office/drawing/2014/chart" uri="{C3380CC4-5D6E-409C-BE32-E72D297353CC}">
                <c16:uniqueId val="{00000001-C145-764E-AEE7-E8F920CE62E2}"/>
              </c:ext>
            </c:extLst>
          </c:dPt>
          <c:dPt>
            <c:idx val="1"/>
            <c:bubble3D val="0"/>
            <c:spPr>
              <a:solidFill>
                <a:schemeClr val="bg1"/>
              </a:solidFill>
              <a:ln w="19050">
                <a:solidFill>
                  <a:sysClr val="windowText" lastClr="000000"/>
                </a:solidFill>
              </a:ln>
              <a:effectLst/>
            </c:spPr>
            <c:extLst>
              <c:ext xmlns:c16="http://schemas.microsoft.com/office/drawing/2014/chart" uri="{C3380CC4-5D6E-409C-BE32-E72D297353CC}">
                <c16:uniqueId val="{00000003-C145-764E-AEE7-E8F920CE62E2}"/>
              </c:ext>
            </c:extLst>
          </c:dPt>
          <c:dPt>
            <c:idx val="2"/>
            <c:bubble3D val="0"/>
            <c:spPr>
              <a:solidFill>
                <a:schemeClr val="bg1"/>
              </a:solidFill>
              <a:ln w="19050">
                <a:solidFill>
                  <a:sysClr val="windowText" lastClr="000000"/>
                </a:solidFill>
              </a:ln>
              <a:effectLst/>
            </c:spPr>
            <c:extLst>
              <c:ext xmlns:c16="http://schemas.microsoft.com/office/drawing/2014/chart" uri="{C3380CC4-5D6E-409C-BE32-E72D297353CC}">
                <c16:uniqueId val="{00000005-C145-764E-AEE7-E8F920CE62E2}"/>
              </c:ext>
            </c:extLst>
          </c:dPt>
          <c:dLbls>
            <c:dLbl>
              <c:idx val="0"/>
              <c:dLblPos val="inEnd"/>
              <c:showLegendKey val="0"/>
              <c:showVal val="0"/>
              <c:showCatName val="1"/>
              <c:showSerName val="0"/>
              <c:showPercent val="1"/>
              <c:showBubbleSize val="0"/>
              <c:extLst>
                <c:ext xmlns:c15="http://schemas.microsoft.com/office/drawing/2012/chart" uri="{CE6537A1-D6FC-4f65-9D91-7224C49458BB}">
                  <c15:layout>
                    <c:manualLayout>
                      <c:w val="0.21706841386841386"/>
                      <c:h val="0.25601680072627825"/>
                    </c:manualLayout>
                  </c15:layout>
                </c:ext>
                <c:ext xmlns:c16="http://schemas.microsoft.com/office/drawing/2014/chart" uri="{C3380CC4-5D6E-409C-BE32-E72D297353CC}">
                  <c16:uniqueId val="{00000001-C145-764E-AEE7-E8F920CE62E2}"/>
                </c:ext>
              </c:extLst>
            </c:dLbl>
            <c:dLbl>
              <c:idx val="1"/>
              <c:layout>
                <c:manualLayout>
                  <c:x val="9.9852579852579851E-2"/>
                  <c:y val="-0.2042347521811618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145-764E-AEE7-E8F920CE62E2}"/>
                </c:ext>
              </c:extLst>
            </c:dLbl>
            <c:dLbl>
              <c:idx val="2"/>
              <c:layout>
                <c:manualLayout>
                  <c:x val="0.15686158886158885"/>
                  <c:y val="0.1796105783116688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145-764E-AEE7-E8F920CE62E2}"/>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S Reference Sans Serif" panose="020B0604030504040204" pitchFamily="34" charset="0"/>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Analysis!$A$53:$A$55</c:f>
              <c:strCache>
                <c:ptCount val="3"/>
                <c:pt idx="0">
                  <c:v>Capacity management</c:v>
                </c:pt>
                <c:pt idx="1">
                  <c:v>Resilience</c:v>
                </c:pt>
                <c:pt idx="2">
                  <c:v>Transition</c:v>
                </c:pt>
              </c:strCache>
            </c:strRef>
          </c:cat>
          <c:val>
            <c:numRef>
              <c:f>Analysis!$B$53:$B$55</c:f>
              <c:numCache>
                <c:formatCode>General</c:formatCode>
                <c:ptCount val="3"/>
                <c:pt idx="0">
                  <c:v>4</c:v>
                </c:pt>
                <c:pt idx="1">
                  <c:v>5</c:v>
                </c:pt>
                <c:pt idx="2">
                  <c:v>3</c:v>
                </c:pt>
              </c:numCache>
            </c:numRef>
          </c:val>
          <c:extLst>
            <c:ext xmlns:c16="http://schemas.microsoft.com/office/drawing/2014/chart" uri="{C3380CC4-5D6E-409C-BE32-E72D297353CC}">
              <c16:uniqueId val="{0000000E-C145-764E-AEE7-E8F920CE62E2}"/>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MS Reference Sans Serif"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6">
  <a:schemeClr val="accent3"/>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6">
  <a:schemeClr val="accent3"/>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12</xdr:col>
      <xdr:colOff>363458</xdr:colOff>
      <xdr:row>26</xdr:row>
      <xdr:rowOff>174171</xdr:rowOff>
    </xdr:from>
    <xdr:to>
      <xdr:col>18</xdr:col>
      <xdr:colOff>60689</xdr:colOff>
      <xdr:row>41</xdr:row>
      <xdr:rowOff>153059</xdr:rowOff>
    </xdr:to>
    <xdr:graphicFrame macro="">
      <xdr:nvGraphicFramePr>
        <xdr:cNvPr id="3" name="Chart 2">
          <a:extLst>
            <a:ext uri="{FF2B5EF4-FFF2-40B4-BE49-F238E27FC236}">
              <a16:creationId xmlns:a16="http://schemas.microsoft.com/office/drawing/2014/main" id="{FF13537F-8FD6-5F44-95C8-16C982A84A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589034</xdr:colOff>
      <xdr:row>70</xdr:row>
      <xdr:rowOff>190500</xdr:rowOff>
    </xdr:from>
    <xdr:to>
      <xdr:col>23</xdr:col>
      <xdr:colOff>482453</xdr:colOff>
      <xdr:row>86</xdr:row>
      <xdr:rowOff>48855</xdr:rowOff>
    </xdr:to>
    <xdr:graphicFrame macro="">
      <xdr:nvGraphicFramePr>
        <xdr:cNvPr id="18" name="Chart 17">
          <a:extLst>
            <a:ext uri="{FF2B5EF4-FFF2-40B4-BE49-F238E27FC236}">
              <a16:creationId xmlns:a16="http://schemas.microsoft.com/office/drawing/2014/main" id="{DF0457C9-1D2F-9C4E-9FF4-1177EBF390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1155161</xdr:colOff>
      <xdr:row>4</xdr:row>
      <xdr:rowOff>34806</xdr:rowOff>
    </xdr:from>
    <xdr:to>
      <xdr:col>9</xdr:col>
      <xdr:colOff>223203</xdr:colOff>
      <xdr:row>17</xdr:row>
      <xdr:rowOff>99069</xdr:rowOff>
    </xdr:to>
    <xdr:graphicFrame macro="">
      <xdr:nvGraphicFramePr>
        <xdr:cNvPr id="4" name="Chart 3">
          <a:extLst>
            <a:ext uri="{FF2B5EF4-FFF2-40B4-BE49-F238E27FC236}">
              <a16:creationId xmlns:a16="http://schemas.microsoft.com/office/drawing/2014/main" id="{A1C3CBB4-F70D-E84E-9C81-39DC438851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416236</xdr:colOff>
      <xdr:row>4</xdr:row>
      <xdr:rowOff>2614</xdr:rowOff>
    </xdr:from>
    <xdr:to>
      <xdr:col>15</xdr:col>
      <xdr:colOff>49963</xdr:colOff>
      <xdr:row>17</xdr:row>
      <xdr:rowOff>66877</xdr:rowOff>
    </xdr:to>
    <xdr:graphicFrame macro="">
      <xdr:nvGraphicFramePr>
        <xdr:cNvPr id="12" name="Chart 11">
          <a:extLst>
            <a:ext uri="{FF2B5EF4-FFF2-40B4-BE49-F238E27FC236}">
              <a16:creationId xmlns:a16="http://schemas.microsoft.com/office/drawing/2014/main" id="{7FD5BDB6-B6DC-824E-AF21-3E257C76FB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34201</xdr:colOff>
      <xdr:row>69</xdr:row>
      <xdr:rowOff>189745</xdr:rowOff>
    </xdr:from>
    <xdr:to>
      <xdr:col>12</xdr:col>
      <xdr:colOff>748719</xdr:colOff>
      <xdr:row>86</xdr:row>
      <xdr:rowOff>29494</xdr:rowOff>
    </xdr:to>
    <xdr:graphicFrame macro="">
      <xdr:nvGraphicFramePr>
        <xdr:cNvPr id="20" name="Chart 19">
          <a:extLst>
            <a:ext uri="{FF2B5EF4-FFF2-40B4-BE49-F238E27FC236}">
              <a16:creationId xmlns:a16="http://schemas.microsoft.com/office/drawing/2014/main" id="{BAC116E8-07E0-254A-BED5-2F2C3D7756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502719</xdr:colOff>
      <xdr:row>70</xdr:row>
      <xdr:rowOff>37849</xdr:rowOff>
    </xdr:from>
    <xdr:to>
      <xdr:col>18</xdr:col>
      <xdr:colOff>391737</xdr:colOff>
      <xdr:row>86</xdr:row>
      <xdr:rowOff>80798</xdr:rowOff>
    </xdr:to>
    <xdr:graphicFrame macro="">
      <xdr:nvGraphicFramePr>
        <xdr:cNvPr id="21" name="Chart 20">
          <a:extLst>
            <a:ext uri="{FF2B5EF4-FFF2-40B4-BE49-F238E27FC236}">
              <a16:creationId xmlns:a16="http://schemas.microsoft.com/office/drawing/2014/main" id="{31627375-91F1-0047-AFF0-FEBDB8FE2A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262678</xdr:colOff>
      <xdr:row>26</xdr:row>
      <xdr:rowOff>101474</xdr:rowOff>
    </xdr:from>
    <xdr:to>
      <xdr:col>11</xdr:col>
      <xdr:colOff>785409</xdr:colOff>
      <xdr:row>41</xdr:row>
      <xdr:rowOff>78350</xdr:rowOff>
    </xdr:to>
    <xdr:graphicFrame macro="">
      <xdr:nvGraphicFramePr>
        <xdr:cNvPr id="22" name="Chart 21">
          <a:extLst>
            <a:ext uri="{FF2B5EF4-FFF2-40B4-BE49-F238E27FC236}">
              <a16:creationId xmlns:a16="http://schemas.microsoft.com/office/drawing/2014/main" id="{24F1A404-26C1-9C4D-A567-EC0FF8D0F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277891</xdr:colOff>
      <xdr:row>51</xdr:row>
      <xdr:rowOff>151645</xdr:rowOff>
    </xdr:from>
    <xdr:to>
      <xdr:col>13</xdr:col>
      <xdr:colOff>729141</xdr:colOff>
      <xdr:row>65</xdr:row>
      <xdr:rowOff>14347</xdr:rowOff>
    </xdr:to>
    <xdr:graphicFrame macro="">
      <xdr:nvGraphicFramePr>
        <xdr:cNvPr id="23" name="Chart 22">
          <a:extLst>
            <a:ext uri="{FF2B5EF4-FFF2-40B4-BE49-F238E27FC236}">
              <a16:creationId xmlns:a16="http://schemas.microsoft.com/office/drawing/2014/main" id="{412BE10A-2D9E-0F46-B397-45AC52D758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88900</xdr:colOff>
      <xdr:row>52</xdr:row>
      <xdr:rowOff>0</xdr:rowOff>
    </xdr:from>
    <xdr:to>
      <xdr:col>7</xdr:col>
      <xdr:colOff>806850</xdr:colOff>
      <xdr:row>65</xdr:row>
      <xdr:rowOff>65902</xdr:rowOff>
    </xdr:to>
    <xdr:graphicFrame macro="">
      <xdr:nvGraphicFramePr>
        <xdr:cNvPr id="25" name="Chart 24">
          <a:extLst>
            <a:ext uri="{FF2B5EF4-FFF2-40B4-BE49-F238E27FC236}">
              <a16:creationId xmlns:a16="http://schemas.microsoft.com/office/drawing/2014/main" id="{19E81B60-18A3-DB49-96A5-7B74CA049C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330200</xdr:colOff>
      <xdr:row>26</xdr:row>
      <xdr:rowOff>139700</xdr:rowOff>
    </xdr:from>
    <xdr:to>
      <xdr:col>24</xdr:col>
      <xdr:colOff>27431</xdr:colOff>
      <xdr:row>41</xdr:row>
      <xdr:rowOff>118588</xdr:rowOff>
    </xdr:to>
    <xdr:graphicFrame macro="">
      <xdr:nvGraphicFramePr>
        <xdr:cNvPr id="2" name="Chart 1">
          <a:extLst>
            <a:ext uri="{FF2B5EF4-FFF2-40B4-BE49-F238E27FC236}">
              <a16:creationId xmlns:a16="http://schemas.microsoft.com/office/drawing/2014/main" id="{3AE899FC-CF26-4643-9BF0-A6E3D5109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1E5CE-E522-9E4B-8A26-68DC98250D48}">
  <dimension ref="A1:A6"/>
  <sheetViews>
    <sheetView workbookViewId="0">
      <selection activeCell="A7" sqref="A7"/>
    </sheetView>
  </sheetViews>
  <sheetFormatPr baseColWidth="10" defaultRowHeight="16" x14ac:dyDescent="0.2"/>
  <cols>
    <col min="1" max="1" width="172.6640625" style="2" customWidth="1"/>
  </cols>
  <sheetData>
    <row r="1" spans="1:1" ht="17" x14ac:dyDescent="0.2">
      <c r="A1" s="25" t="s">
        <v>515</v>
      </c>
    </row>
    <row r="3" spans="1:1" ht="34" x14ac:dyDescent="0.2">
      <c r="A3" s="24" t="s">
        <v>514</v>
      </c>
    </row>
    <row r="4" spans="1:1" ht="34" x14ac:dyDescent="0.2">
      <c r="A4" s="2" t="s">
        <v>539</v>
      </c>
    </row>
    <row r="5" spans="1:1" ht="34" x14ac:dyDescent="0.2">
      <c r="A5" s="2" t="s">
        <v>540</v>
      </c>
    </row>
    <row r="6" spans="1:1" ht="17" x14ac:dyDescent="0.2">
      <c r="A6" s="2" t="s">
        <v>516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9E725-3444-584C-AB74-7F8A58DFC9A2}">
  <dimension ref="A1:AG61"/>
  <sheetViews>
    <sheetView zoomScale="89" zoomScaleNormal="89" workbookViewId="0">
      <pane xSplit="3" ySplit="2" topLeftCell="D41" activePane="bottomRight" state="frozen"/>
      <selection pane="topRight" activeCell="D1" sqref="D1"/>
      <selection pane="bottomLeft" activeCell="A3" sqref="A3"/>
      <selection pane="bottomRight" activeCell="T41" sqref="T41"/>
    </sheetView>
  </sheetViews>
  <sheetFormatPr baseColWidth="10" defaultRowHeight="16" x14ac:dyDescent="0.2"/>
  <cols>
    <col min="1" max="1" width="15" customWidth="1"/>
    <col min="2" max="2" width="20.6640625" customWidth="1"/>
    <col min="3" max="3" width="27.33203125" style="2" customWidth="1"/>
    <col min="4" max="4" width="11.6640625" customWidth="1"/>
    <col min="5" max="5" width="27.33203125" customWidth="1"/>
    <col min="8" max="8" width="11.6640625" customWidth="1"/>
    <col min="9" max="9" width="20.6640625" customWidth="1"/>
    <col min="10" max="10" width="24.5" customWidth="1"/>
    <col min="11" max="12" width="20.6640625" customWidth="1"/>
    <col min="13" max="13" width="26.1640625" customWidth="1"/>
    <col min="14" max="14" width="16.83203125" customWidth="1"/>
    <col min="15" max="16" width="9.33203125" customWidth="1"/>
    <col min="17" max="17" width="15.83203125" customWidth="1"/>
    <col min="18" max="18" width="10.83203125" customWidth="1"/>
    <col min="19" max="19" width="15.33203125" customWidth="1"/>
    <col min="20" max="20" width="16.83203125" customWidth="1"/>
    <col min="21" max="21" width="11.83203125" customWidth="1"/>
  </cols>
  <sheetData>
    <row r="1" spans="1:33" s="19" customFormat="1" x14ac:dyDescent="0.2">
      <c r="A1" s="13" t="s">
        <v>483</v>
      </c>
      <c r="B1" s="13"/>
      <c r="C1" s="26"/>
      <c r="D1" s="14" t="s">
        <v>492</v>
      </c>
      <c r="E1" s="23"/>
      <c r="F1" s="14"/>
      <c r="G1" s="14"/>
      <c r="H1" s="14"/>
      <c r="I1" s="15" t="s">
        <v>488</v>
      </c>
      <c r="J1" s="15"/>
      <c r="K1" s="15"/>
      <c r="L1" s="15"/>
      <c r="M1" s="16" t="s">
        <v>489</v>
      </c>
      <c r="N1" s="16"/>
      <c r="O1" s="16"/>
      <c r="P1" s="16"/>
      <c r="Q1" s="16"/>
      <c r="R1" s="17" t="s">
        <v>490</v>
      </c>
      <c r="S1" s="17"/>
      <c r="T1" s="18" t="s">
        <v>491</v>
      </c>
    </row>
    <row r="2" spans="1:33" s="22" customFormat="1" ht="89" customHeight="1" x14ac:dyDescent="0.2">
      <c r="A2" s="20" t="s">
        <v>481</v>
      </c>
      <c r="B2" s="21" t="s">
        <v>0</v>
      </c>
      <c r="C2" s="21" t="s">
        <v>1</v>
      </c>
      <c r="D2" s="21" t="s">
        <v>26</v>
      </c>
      <c r="E2" s="21" t="s">
        <v>2</v>
      </c>
      <c r="F2" s="21" t="s">
        <v>544</v>
      </c>
      <c r="G2" s="21" t="s">
        <v>3</v>
      </c>
      <c r="H2" s="21" t="s">
        <v>426</v>
      </c>
      <c r="I2" s="21" t="s">
        <v>488</v>
      </c>
      <c r="J2" s="21" t="s">
        <v>229</v>
      </c>
      <c r="K2" s="21" t="s">
        <v>432</v>
      </c>
      <c r="L2" s="21" t="s">
        <v>475</v>
      </c>
      <c r="M2" s="21" t="s">
        <v>489</v>
      </c>
      <c r="N2" s="21" t="s">
        <v>399</v>
      </c>
      <c r="O2" s="21" t="s">
        <v>496</v>
      </c>
      <c r="P2" s="21" t="s">
        <v>319</v>
      </c>
      <c r="Q2" s="21" t="s">
        <v>255</v>
      </c>
      <c r="R2" s="21" t="s">
        <v>500</v>
      </c>
      <c r="S2" s="21" t="s">
        <v>238</v>
      </c>
      <c r="T2" s="21" t="s">
        <v>491</v>
      </c>
    </row>
    <row r="3" spans="1:33" s="11" customFormat="1" ht="168" x14ac:dyDescent="0.15">
      <c r="A3" s="8">
        <v>1</v>
      </c>
      <c r="B3" s="8" t="s">
        <v>13</v>
      </c>
      <c r="C3" s="8" t="s">
        <v>14</v>
      </c>
      <c r="D3" s="8"/>
      <c r="E3" s="8" t="s">
        <v>15</v>
      </c>
      <c r="F3" s="8" t="s">
        <v>199</v>
      </c>
      <c r="G3" s="8" t="s">
        <v>16</v>
      </c>
      <c r="H3" s="8" t="s">
        <v>441</v>
      </c>
      <c r="I3" s="9" t="s">
        <v>110</v>
      </c>
      <c r="J3" s="9" t="s">
        <v>377</v>
      </c>
      <c r="K3" s="9" t="s">
        <v>435</v>
      </c>
      <c r="L3" s="9" t="s">
        <v>228</v>
      </c>
      <c r="M3" s="9" t="s">
        <v>111</v>
      </c>
      <c r="N3" s="9" t="s">
        <v>400</v>
      </c>
      <c r="O3" s="9">
        <v>10</v>
      </c>
      <c r="P3" s="9">
        <v>10</v>
      </c>
      <c r="Q3" s="9" t="s">
        <v>272</v>
      </c>
      <c r="R3" s="9" t="s">
        <v>112</v>
      </c>
      <c r="S3" s="9" t="s">
        <v>239</v>
      </c>
      <c r="T3" s="9" t="s">
        <v>113</v>
      </c>
    </row>
    <row r="4" spans="1:33" s="11" customFormat="1" ht="126" x14ac:dyDescent="0.2">
      <c r="A4">
        <v>2</v>
      </c>
      <c r="B4" s="28" t="s">
        <v>534</v>
      </c>
      <c r="C4" s="11" t="s">
        <v>532</v>
      </c>
      <c r="D4" s="28"/>
      <c r="E4" s="28" t="s">
        <v>517</v>
      </c>
      <c r="F4" s="8" t="s">
        <v>199</v>
      </c>
      <c r="G4" s="28" t="s">
        <v>533</v>
      </c>
      <c r="H4" s="28"/>
      <c r="I4" s="9" t="s">
        <v>536</v>
      </c>
      <c r="J4" s="9" t="s">
        <v>531</v>
      </c>
      <c r="K4" s="9" t="s">
        <v>433</v>
      </c>
      <c r="L4" s="9" t="s">
        <v>142</v>
      </c>
      <c r="M4" s="9" t="s">
        <v>541</v>
      </c>
      <c r="N4" s="29" t="s">
        <v>412</v>
      </c>
      <c r="O4" s="29">
        <v>12</v>
      </c>
      <c r="P4" s="29">
        <v>12</v>
      </c>
      <c r="Q4" s="29" t="s">
        <v>538</v>
      </c>
      <c r="R4" s="29" t="s">
        <v>535</v>
      </c>
      <c r="S4" s="29" t="s">
        <v>245</v>
      </c>
      <c r="T4" s="9" t="s">
        <v>537</v>
      </c>
      <c r="U4"/>
      <c r="V4" s="5"/>
      <c r="W4" s="5"/>
      <c r="X4" s="5"/>
      <c r="Y4" s="5"/>
      <c r="Z4" s="5"/>
      <c r="AA4" s="5"/>
      <c r="AB4" s="5"/>
      <c r="AC4" s="5"/>
      <c r="AD4" s="5"/>
      <c r="AE4" s="5"/>
      <c r="AF4" s="5"/>
      <c r="AG4" s="5"/>
    </row>
    <row r="5" spans="1:33" s="11" customFormat="1" ht="319" x14ac:dyDescent="0.15">
      <c r="A5" s="8">
        <v>3</v>
      </c>
      <c r="B5" s="8" t="s">
        <v>84</v>
      </c>
      <c r="C5" s="8" t="s">
        <v>233</v>
      </c>
      <c r="D5" s="8"/>
      <c r="E5" s="8" t="s">
        <v>15</v>
      </c>
      <c r="F5" s="8" t="s">
        <v>545</v>
      </c>
      <c r="G5" s="8" t="s">
        <v>85</v>
      </c>
      <c r="H5" s="8" t="s">
        <v>441</v>
      </c>
      <c r="I5" s="9" t="s">
        <v>173</v>
      </c>
      <c r="J5" s="9" t="s">
        <v>381</v>
      </c>
      <c r="K5" s="9" t="s">
        <v>435</v>
      </c>
      <c r="L5" s="9" t="s">
        <v>228</v>
      </c>
      <c r="M5" s="9" t="s">
        <v>175</v>
      </c>
      <c r="N5" s="9" t="s">
        <v>400</v>
      </c>
      <c r="O5" s="9">
        <v>10</v>
      </c>
      <c r="P5" s="9">
        <v>10</v>
      </c>
      <c r="Q5" s="9" t="s">
        <v>272</v>
      </c>
      <c r="R5" s="9" t="s">
        <v>152</v>
      </c>
      <c r="S5" s="9" t="s">
        <v>243</v>
      </c>
      <c r="T5" s="9" t="s">
        <v>174</v>
      </c>
    </row>
    <row r="6" spans="1:33" s="11" customFormat="1" ht="345" x14ac:dyDescent="0.2">
      <c r="A6">
        <v>4</v>
      </c>
      <c r="B6" s="8" t="s">
        <v>297</v>
      </c>
      <c r="C6" s="8" t="s">
        <v>295</v>
      </c>
      <c r="D6" s="8"/>
      <c r="E6" s="8" t="s">
        <v>267</v>
      </c>
      <c r="F6" s="8" t="s">
        <v>545</v>
      </c>
      <c r="G6" s="8" t="s">
        <v>296</v>
      </c>
      <c r="H6" s="8" t="s">
        <v>441</v>
      </c>
      <c r="I6" s="9" t="s">
        <v>344</v>
      </c>
      <c r="J6" s="9" t="s">
        <v>378</v>
      </c>
      <c r="K6" s="10" t="s">
        <v>435</v>
      </c>
      <c r="L6" s="9" t="s">
        <v>228</v>
      </c>
      <c r="M6" s="9" t="s">
        <v>313</v>
      </c>
      <c r="N6" s="9" t="s">
        <v>400</v>
      </c>
      <c r="O6" s="9">
        <v>10</v>
      </c>
      <c r="P6" s="9">
        <v>10</v>
      </c>
      <c r="Q6" s="9" t="s">
        <v>272</v>
      </c>
      <c r="R6" s="9" t="s">
        <v>493</v>
      </c>
      <c r="S6" s="10" t="s">
        <v>241</v>
      </c>
      <c r="T6" s="9" t="s">
        <v>312</v>
      </c>
    </row>
    <row r="7" spans="1:33" s="11" customFormat="1" ht="252" x14ac:dyDescent="0.15">
      <c r="A7" s="8">
        <v>5</v>
      </c>
      <c r="B7" s="8" t="s">
        <v>210</v>
      </c>
      <c r="C7" s="8" t="s">
        <v>205</v>
      </c>
      <c r="D7" s="9"/>
      <c r="E7" s="9" t="s">
        <v>517</v>
      </c>
      <c r="F7" s="9" t="s">
        <v>19</v>
      </c>
      <c r="G7" s="11" t="s">
        <v>254</v>
      </c>
      <c r="H7" s="8" t="s">
        <v>429</v>
      </c>
      <c r="I7" s="9" t="s">
        <v>207</v>
      </c>
      <c r="J7" s="9" t="s">
        <v>375</v>
      </c>
      <c r="K7" s="9" t="s">
        <v>433</v>
      </c>
      <c r="L7" s="9" t="s">
        <v>142</v>
      </c>
      <c r="M7" s="9" t="s">
        <v>208</v>
      </c>
      <c r="N7" s="9" t="s">
        <v>400</v>
      </c>
      <c r="O7" s="9">
        <v>10</v>
      </c>
      <c r="P7" s="9">
        <v>10</v>
      </c>
      <c r="Q7" s="9" t="s">
        <v>340</v>
      </c>
      <c r="R7" s="9" t="s">
        <v>494</v>
      </c>
      <c r="S7" s="9" t="s">
        <v>244</v>
      </c>
      <c r="T7" s="9" t="s">
        <v>206</v>
      </c>
    </row>
    <row r="8" spans="1:33" s="11" customFormat="1" ht="397" x14ac:dyDescent="0.2">
      <c r="A8">
        <v>6</v>
      </c>
      <c r="B8" s="8" t="s">
        <v>217</v>
      </c>
      <c r="C8" s="8" t="s">
        <v>227</v>
      </c>
      <c r="E8" s="9" t="s">
        <v>517</v>
      </c>
      <c r="F8" s="9" t="s">
        <v>19</v>
      </c>
      <c r="G8" s="11" t="s">
        <v>218</v>
      </c>
      <c r="H8" s="11" t="s">
        <v>427</v>
      </c>
      <c r="I8" s="9" t="s">
        <v>216</v>
      </c>
      <c r="J8" s="9" t="s">
        <v>375</v>
      </c>
      <c r="K8" s="9" t="s">
        <v>433</v>
      </c>
      <c r="L8" s="9" t="s">
        <v>142</v>
      </c>
      <c r="M8" s="9" t="s">
        <v>497</v>
      </c>
      <c r="N8" s="9"/>
      <c r="O8" s="9" t="s">
        <v>104</v>
      </c>
      <c r="P8" s="9" t="s">
        <v>104</v>
      </c>
      <c r="Q8" s="9"/>
      <c r="R8" s="9" t="s">
        <v>219</v>
      </c>
      <c r="S8" s="9" t="s">
        <v>245</v>
      </c>
      <c r="T8" s="9" t="s">
        <v>220</v>
      </c>
    </row>
    <row r="9" spans="1:33" s="11" customFormat="1" ht="224" x14ac:dyDescent="0.15">
      <c r="A9" s="8">
        <v>7</v>
      </c>
      <c r="B9" s="8" t="s">
        <v>223</v>
      </c>
      <c r="C9" s="8" t="s">
        <v>225</v>
      </c>
      <c r="E9" s="11" t="s">
        <v>517</v>
      </c>
      <c r="F9" s="11" t="s">
        <v>19</v>
      </c>
      <c r="G9" s="11" t="s">
        <v>224</v>
      </c>
      <c r="H9" s="11" t="s">
        <v>429</v>
      </c>
      <c r="I9" s="9" t="s">
        <v>253</v>
      </c>
      <c r="J9" s="9" t="s">
        <v>374</v>
      </c>
      <c r="K9" s="9" t="s">
        <v>433</v>
      </c>
      <c r="L9" s="9" t="s">
        <v>142</v>
      </c>
      <c r="M9" s="9" t="s">
        <v>221</v>
      </c>
      <c r="N9" s="9" t="s">
        <v>413</v>
      </c>
      <c r="O9" s="9">
        <v>10</v>
      </c>
      <c r="P9" s="9">
        <v>10</v>
      </c>
      <c r="Q9" s="9" t="s">
        <v>339</v>
      </c>
      <c r="R9" s="9" t="s">
        <v>226</v>
      </c>
      <c r="S9" s="9" t="s">
        <v>246</v>
      </c>
      <c r="T9" s="9" t="s">
        <v>222</v>
      </c>
    </row>
    <row r="10" spans="1:33" s="11" customFormat="1" ht="266" x14ac:dyDescent="0.2">
      <c r="A10">
        <v>8</v>
      </c>
      <c r="B10" s="8" t="s">
        <v>247</v>
      </c>
      <c r="C10" s="8" t="s">
        <v>248</v>
      </c>
      <c r="E10" s="11" t="s">
        <v>15</v>
      </c>
      <c r="F10" s="11" t="s">
        <v>19</v>
      </c>
      <c r="G10" s="11" t="s">
        <v>249</v>
      </c>
      <c r="H10" s="11" t="s">
        <v>429</v>
      </c>
      <c r="I10" s="9" t="s">
        <v>250</v>
      </c>
      <c r="J10" s="9" t="s">
        <v>373</v>
      </c>
      <c r="K10" s="9" t="s">
        <v>433</v>
      </c>
      <c r="L10" s="9" t="s">
        <v>142</v>
      </c>
      <c r="M10" s="9" t="s">
        <v>336</v>
      </c>
      <c r="N10" s="9" t="s">
        <v>412</v>
      </c>
      <c r="O10" s="9">
        <v>12</v>
      </c>
      <c r="P10" s="9">
        <v>12</v>
      </c>
      <c r="Q10" s="9" t="s">
        <v>337</v>
      </c>
      <c r="R10" s="9" t="s">
        <v>495</v>
      </c>
      <c r="S10" s="9" t="s">
        <v>422</v>
      </c>
      <c r="T10" s="9" t="s">
        <v>251</v>
      </c>
    </row>
    <row r="11" spans="1:33" s="11" customFormat="1" ht="358" x14ac:dyDescent="0.15">
      <c r="A11" s="8">
        <v>9</v>
      </c>
      <c r="B11" s="8" t="s">
        <v>60</v>
      </c>
      <c r="C11" s="8" t="s">
        <v>61</v>
      </c>
      <c r="D11" s="8"/>
      <c r="E11" s="8" t="s">
        <v>62</v>
      </c>
      <c r="F11" s="8" t="s">
        <v>19</v>
      </c>
      <c r="G11" s="8" t="s">
        <v>63</v>
      </c>
      <c r="H11" s="8" t="s">
        <v>427</v>
      </c>
      <c r="I11" s="9" t="s">
        <v>138</v>
      </c>
      <c r="J11" s="9" t="s">
        <v>371</v>
      </c>
      <c r="K11" s="10" t="s">
        <v>435</v>
      </c>
      <c r="L11" s="9" t="s">
        <v>228</v>
      </c>
      <c r="M11" s="9" t="s">
        <v>139</v>
      </c>
      <c r="N11" s="9" t="s">
        <v>437</v>
      </c>
      <c r="O11" s="9">
        <v>10</v>
      </c>
      <c r="P11" s="9">
        <v>5</v>
      </c>
      <c r="Q11" s="9" t="s">
        <v>256</v>
      </c>
      <c r="R11" s="9" t="s">
        <v>140</v>
      </c>
      <c r="S11" s="9" t="s">
        <v>241</v>
      </c>
      <c r="T11" s="9" t="s">
        <v>141</v>
      </c>
    </row>
    <row r="12" spans="1:33" s="11" customFormat="1" ht="196" x14ac:dyDescent="0.2">
      <c r="A12">
        <v>10</v>
      </c>
      <c r="B12" s="8" t="s">
        <v>252</v>
      </c>
      <c r="C12" s="8" t="s">
        <v>204</v>
      </c>
      <c r="D12" s="9"/>
      <c r="E12" s="9" t="s">
        <v>4</v>
      </c>
      <c r="F12" s="9" t="s">
        <v>19</v>
      </c>
      <c r="G12" s="9" t="s">
        <v>202</v>
      </c>
      <c r="H12" s="8" t="s">
        <v>427</v>
      </c>
      <c r="I12" s="9" t="s">
        <v>237</v>
      </c>
      <c r="J12" s="9" t="s">
        <v>370</v>
      </c>
      <c r="K12" s="10" t="s">
        <v>435</v>
      </c>
      <c r="L12" s="9" t="s">
        <v>228</v>
      </c>
      <c r="M12" s="9" t="s">
        <v>203</v>
      </c>
      <c r="N12" s="9" t="s">
        <v>401</v>
      </c>
      <c r="O12" s="9">
        <v>10</v>
      </c>
      <c r="P12" s="9">
        <v>10</v>
      </c>
      <c r="Q12" s="9" t="s">
        <v>338</v>
      </c>
      <c r="R12" s="9" t="s">
        <v>235</v>
      </c>
      <c r="S12" s="9" t="s">
        <v>422</v>
      </c>
      <c r="T12" s="9" t="s">
        <v>236</v>
      </c>
    </row>
    <row r="13" spans="1:33" s="11" customFormat="1" ht="140" x14ac:dyDescent="0.15">
      <c r="A13" s="8">
        <v>11</v>
      </c>
      <c r="B13" s="8" t="s">
        <v>57</v>
      </c>
      <c r="C13" s="8" t="s">
        <v>58</v>
      </c>
      <c r="D13" s="8"/>
      <c r="E13" s="8" t="s">
        <v>73</v>
      </c>
      <c r="F13" s="8" t="s">
        <v>19</v>
      </c>
      <c r="G13" s="8" t="s">
        <v>59</v>
      </c>
      <c r="H13" s="8" t="s">
        <v>427</v>
      </c>
      <c r="I13" s="9" t="s">
        <v>136</v>
      </c>
      <c r="J13" s="9" t="s">
        <v>370</v>
      </c>
      <c r="K13" s="10" t="s">
        <v>435</v>
      </c>
      <c r="L13" s="10" t="s">
        <v>228</v>
      </c>
      <c r="M13" s="9" t="s">
        <v>134</v>
      </c>
      <c r="N13" s="9" t="s">
        <v>400</v>
      </c>
      <c r="O13" s="9">
        <v>12</v>
      </c>
      <c r="P13" s="9">
        <v>12</v>
      </c>
      <c r="Q13" s="9" t="s">
        <v>512</v>
      </c>
      <c r="R13" s="9" t="s">
        <v>137</v>
      </c>
      <c r="S13" s="9" t="s">
        <v>425</v>
      </c>
      <c r="T13" s="9" t="s">
        <v>135</v>
      </c>
    </row>
    <row r="14" spans="1:33" s="11" customFormat="1" ht="332" x14ac:dyDescent="0.2">
      <c r="A14">
        <v>12</v>
      </c>
      <c r="B14" s="8" t="s">
        <v>212</v>
      </c>
      <c r="C14" s="8" t="s">
        <v>209</v>
      </c>
      <c r="E14" s="9" t="s">
        <v>517</v>
      </c>
      <c r="F14" s="9" t="s">
        <v>19</v>
      </c>
      <c r="G14" s="11" t="s">
        <v>211</v>
      </c>
      <c r="H14" s="11" t="s">
        <v>428</v>
      </c>
      <c r="I14" s="9" t="s">
        <v>213</v>
      </c>
      <c r="J14" s="9" t="s">
        <v>376</v>
      </c>
      <c r="K14" s="10" t="s">
        <v>435</v>
      </c>
      <c r="L14" s="10" t="s">
        <v>228</v>
      </c>
      <c r="M14" s="9" t="s">
        <v>497</v>
      </c>
      <c r="N14" s="9"/>
      <c r="O14" s="9" t="s">
        <v>104</v>
      </c>
      <c r="P14" s="9" t="s">
        <v>104</v>
      </c>
      <c r="Q14" s="9"/>
      <c r="R14" s="9" t="s">
        <v>214</v>
      </c>
      <c r="S14" s="9" t="s">
        <v>242</v>
      </c>
      <c r="T14" s="9" t="s">
        <v>215</v>
      </c>
    </row>
    <row r="15" spans="1:33" s="11" customFormat="1" ht="293" x14ac:dyDescent="0.15">
      <c r="A15" s="8">
        <v>13</v>
      </c>
      <c r="B15" s="8" t="s">
        <v>17</v>
      </c>
      <c r="C15" s="8" t="s">
        <v>18</v>
      </c>
      <c r="D15" s="8"/>
      <c r="E15" s="8" t="s">
        <v>15</v>
      </c>
      <c r="F15" s="8" t="s">
        <v>431</v>
      </c>
      <c r="G15" s="8" t="s">
        <v>20</v>
      </c>
      <c r="H15" s="11" t="s">
        <v>428</v>
      </c>
      <c r="I15" s="9" t="s">
        <v>114</v>
      </c>
      <c r="J15" s="9" t="s">
        <v>382</v>
      </c>
      <c r="K15" s="9" t="s">
        <v>433</v>
      </c>
      <c r="L15" s="9" t="s">
        <v>142</v>
      </c>
      <c r="M15" s="9" t="s">
        <v>115</v>
      </c>
      <c r="N15" s="9" t="s">
        <v>400</v>
      </c>
      <c r="O15" s="9">
        <v>10</v>
      </c>
      <c r="P15" s="9">
        <v>10</v>
      </c>
      <c r="Q15" s="9" t="s">
        <v>272</v>
      </c>
      <c r="R15" s="9" t="s">
        <v>116</v>
      </c>
      <c r="S15" s="9" t="s">
        <v>242</v>
      </c>
      <c r="T15" s="9" t="s">
        <v>117</v>
      </c>
    </row>
    <row r="16" spans="1:33" s="11" customFormat="1" ht="306" x14ac:dyDescent="0.2">
      <c r="A16">
        <v>14</v>
      </c>
      <c r="B16" s="8" t="s">
        <v>81</v>
      </c>
      <c r="C16" s="8" t="s">
        <v>82</v>
      </c>
      <c r="D16" s="8"/>
      <c r="E16" s="8" t="s">
        <v>15</v>
      </c>
      <c r="F16" s="8" t="s">
        <v>431</v>
      </c>
      <c r="G16" s="8" t="s">
        <v>83</v>
      </c>
      <c r="H16" s="11" t="s">
        <v>428</v>
      </c>
      <c r="I16" s="9" t="s">
        <v>169</v>
      </c>
      <c r="J16" s="9" t="s">
        <v>384</v>
      </c>
      <c r="K16" s="10" t="s">
        <v>435</v>
      </c>
      <c r="L16" s="10" t="s">
        <v>228</v>
      </c>
      <c r="M16" s="9" t="s">
        <v>170</v>
      </c>
      <c r="N16" s="9" t="s">
        <v>402</v>
      </c>
      <c r="O16" s="9">
        <v>10</v>
      </c>
      <c r="P16" s="9">
        <v>10</v>
      </c>
      <c r="Q16" s="10" t="s">
        <v>272</v>
      </c>
      <c r="R16" s="9" t="s">
        <v>171</v>
      </c>
      <c r="S16" s="9" t="s">
        <v>425</v>
      </c>
      <c r="T16" s="9" t="s">
        <v>172</v>
      </c>
    </row>
    <row r="17" spans="1:33" s="11" customFormat="1" ht="306" x14ac:dyDescent="0.15">
      <c r="A17" s="8">
        <v>15</v>
      </c>
      <c r="B17" s="8" t="s">
        <v>78</v>
      </c>
      <c r="C17" s="8" t="s">
        <v>79</v>
      </c>
      <c r="D17" s="8"/>
      <c r="E17" s="8" t="s">
        <v>15</v>
      </c>
      <c r="F17" s="8" t="s">
        <v>431</v>
      </c>
      <c r="G17" s="8" t="s">
        <v>80</v>
      </c>
      <c r="H17" s="11" t="s">
        <v>428</v>
      </c>
      <c r="I17" s="9" t="s">
        <v>167</v>
      </c>
      <c r="J17" s="9" t="s">
        <v>383</v>
      </c>
      <c r="K17" s="9" t="s">
        <v>433</v>
      </c>
      <c r="L17" s="9" t="s">
        <v>476</v>
      </c>
      <c r="M17" s="9" t="s">
        <v>166</v>
      </c>
      <c r="N17" s="9" t="s">
        <v>401</v>
      </c>
      <c r="O17" s="9">
        <v>10</v>
      </c>
      <c r="P17" s="9">
        <v>10</v>
      </c>
      <c r="Q17" s="9" t="s">
        <v>272</v>
      </c>
      <c r="R17" s="9" t="s">
        <v>116</v>
      </c>
      <c r="S17" s="9" t="s">
        <v>242</v>
      </c>
      <c r="T17" s="9" t="s">
        <v>168</v>
      </c>
    </row>
    <row r="18" spans="1:33" s="11" customFormat="1" ht="126" x14ac:dyDescent="0.2">
      <c r="A18">
        <v>16</v>
      </c>
      <c r="B18" s="8" t="s">
        <v>503</v>
      </c>
      <c r="C18" s="8" t="s">
        <v>502</v>
      </c>
      <c r="D18" s="8"/>
      <c r="E18" s="8" t="s">
        <v>62</v>
      </c>
      <c r="F18" s="8" t="s">
        <v>431</v>
      </c>
      <c r="G18" s="8" t="s">
        <v>504</v>
      </c>
      <c r="H18" s="11" t="s">
        <v>428</v>
      </c>
      <c r="I18" s="9" t="s">
        <v>505</v>
      </c>
      <c r="J18" s="9" t="s">
        <v>381</v>
      </c>
      <c r="K18" s="10" t="s">
        <v>435</v>
      </c>
      <c r="L18" s="10" t="s">
        <v>228</v>
      </c>
      <c r="M18" s="9" t="s">
        <v>506</v>
      </c>
      <c r="N18" s="9" t="s">
        <v>402</v>
      </c>
      <c r="O18" s="9">
        <v>10</v>
      </c>
      <c r="P18" s="9">
        <v>10</v>
      </c>
      <c r="Q18" s="10" t="s">
        <v>272</v>
      </c>
      <c r="R18" s="9" t="s">
        <v>507</v>
      </c>
      <c r="S18" s="9" t="s">
        <v>425</v>
      </c>
      <c r="T18" s="9" t="s">
        <v>425</v>
      </c>
    </row>
    <row r="19" spans="1:33" s="11" customFormat="1" ht="154" x14ac:dyDescent="0.15">
      <c r="A19" s="8">
        <v>17</v>
      </c>
      <c r="B19" s="8" t="s">
        <v>35</v>
      </c>
      <c r="C19" s="8" t="s">
        <v>36</v>
      </c>
      <c r="D19" s="8"/>
      <c r="E19" s="8" t="s">
        <v>15</v>
      </c>
      <c r="F19" s="8" t="s">
        <v>5</v>
      </c>
      <c r="G19" s="8" t="s">
        <v>37</v>
      </c>
      <c r="H19" s="12" t="s">
        <v>427</v>
      </c>
      <c r="I19" s="9" t="s">
        <v>97</v>
      </c>
      <c r="J19" s="9" t="s">
        <v>388</v>
      </c>
      <c r="K19" s="9" t="s">
        <v>433</v>
      </c>
      <c r="L19" s="9" t="s">
        <v>477</v>
      </c>
      <c r="M19" s="9" t="s">
        <v>98</v>
      </c>
      <c r="N19" s="9" t="s">
        <v>404</v>
      </c>
      <c r="O19" s="9">
        <v>12</v>
      </c>
      <c r="P19" s="9">
        <v>6</v>
      </c>
      <c r="Q19" s="9" t="s">
        <v>320</v>
      </c>
      <c r="R19" s="9" t="s">
        <v>99</v>
      </c>
      <c r="S19" s="9" t="s">
        <v>240</v>
      </c>
      <c r="T19" s="9" t="s">
        <v>100</v>
      </c>
    </row>
    <row r="20" spans="1:33" s="11" customFormat="1" ht="224" x14ac:dyDescent="0.2">
      <c r="A20">
        <v>18</v>
      </c>
      <c r="B20" s="8" t="s">
        <v>280</v>
      </c>
      <c r="C20" s="8" t="s">
        <v>277</v>
      </c>
      <c r="D20" s="8"/>
      <c r="E20" s="8" t="s">
        <v>278</v>
      </c>
      <c r="F20" s="8" t="s">
        <v>5</v>
      </c>
      <c r="G20" s="8" t="s">
        <v>279</v>
      </c>
      <c r="H20" s="8"/>
      <c r="I20" s="9" t="s">
        <v>273</v>
      </c>
      <c r="J20" s="9" t="s">
        <v>397</v>
      </c>
      <c r="K20" s="9" t="s">
        <v>433</v>
      </c>
      <c r="L20" s="9" t="s">
        <v>476</v>
      </c>
      <c r="M20" s="9" t="s">
        <v>274</v>
      </c>
      <c r="N20" s="9" t="s">
        <v>410</v>
      </c>
      <c r="O20" s="9">
        <v>10</v>
      </c>
      <c r="P20" s="9">
        <v>6</v>
      </c>
      <c r="Q20" s="9" t="s">
        <v>321</v>
      </c>
      <c r="R20" s="9" t="s">
        <v>275</v>
      </c>
      <c r="S20" s="9" t="s">
        <v>240</v>
      </c>
      <c r="T20" s="9" t="s">
        <v>276</v>
      </c>
    </row>
    <row r="21" spans="1:33" ht="306" x14ac:dyDescent="0.2">
      <c r="A21" s="8">
        <v>19</v>
      </c>
      <c r="B21" s="8" t="s">
        <v>284</v>
      </c>
      <c r="C21" s="8" t="s">
        <v>281</v>
      </c>
      <c r="D21" s="8" t="s">
        <v>286</v>
      </c>
      <c r="E21" s="8" t="s">
        <v>267</v>
      </c>
      <c r="F21" s="8" t="s">
        <v>5</v>
      </c>
      <c r="G21" s="8" t="s">
        <v>283</v>
      </c>
      <c r="H21" s="8"/>
      <c r="I21" s="9" t="s">
        <v>288</v>
      </c>
      <c r="J21" s="9" t="s">
        <v>358</v>
      </c>
      <c r="K21" s="9" t="s">
        <v>433</v>
      </c>
      <c r="L21" s="9" t="s">
        <v>476</v>
      </c>
      <c r="M21" s="9" t="s">
        <v>285</v>
      </c>
      <c r="N21" s="9" t="s">
        <v>400</v>
      </c>
      <c r="O21" s="9">
        <v>10</v>
      </c>
      <c r="P21" s="9">
        <v>10</v>
      </c>
      <c r="Q21" s="10" t="s">
        <v>272</v>
      </c>
      <c r="R21" s="9" t="s">
        <v>289</v>
      </c>
      <c r="S21" s="9" t="s">
        <v>240</v>
      </c>
      <c r="T21" s="9" t="s">
        <v>287</v>
      </c>
      <c r="U21" s="11"/>
      <c r="V21" s="11"/>
      <c r="W21" s="11"/>
      <c r="X21" s="11"/>
      <c r="Y21" s="11"/>
      <c r="Z21" s="11"/>
      <c r="AA21" s="11"/>
      <c r="AB21" s="11"/>
      <c r="AC21" s="11"/>
      <c r="AD21" s="11"/>
      <c r="AE21" s="11"/>
      <c r="AF21" s="11"/>
      <c r="AG21" s="11"/>
    </row>
    <row r="22" spans="1:33" ht="175" customHeight="1" x14ac:dyDescent="0.2">
      <c r="A22">
        <v>20</v>
      </c>
      <c r="B22" s="8" t="s">
        <v>485</v>
      </c>
      <c r="C22" s="8" t="s">
        <v>461</v>
      </c>
      <c r="D22" s="8"/>
      <c r="E22" s="8" t="s">
        <v>15</v>
      </c>
      <c r="F22" s="8" t="s">
        <v>5</v>
      </c>
      <c r="G22" s="8" t="s">
        <v>469</v>
      </c>
      <c r="H22" s="8"/>
      <c r="I22" s="9" t="s">
        <v>470</v>
      </c>
      <c r="J22" s="9" t="s">
        <v>471</v>
      </c>
      <c r="K22" s="9" t="s">
        <v>433</v>
      </c>
      <c r="L22" s="9" t="s">
        <v>476</v>
      </c>
      <c r="M22" s="9" t="s">
        <v>472</v>
      </c>
      <c r="N22" s="9" t="s">
        <v>400</v>
      </c>
      <c r="O22" s="9">
        <v>10</v>
      </c>
      <c r="P22" s="9">
        <v>10</v>
      </c>
      <c r="Q22" s="10" t="s">
        <v>272</v>
      </c>
      <c r="R22" s="9" t="s">
        <v>474</v>
      </c>
      <c r="S22" s="9" t="s">
        <v>465</v>
      </c>
      <c r="T22" s="9"/>
      <c r="U22" s="11"/>
      <c r="V22" s="11"/>
      <c r="W22" s="11"/>
      <c r="X22" s="11"/>
      <c r="Y22" s="11"/>
      <c r="Z22" s="11"/>
      <c r="AA22" s="11"/>
      <c r="AB22" s="11"/>
      <c r="AC22" s="11"/>
      <c r="AD22" s="11"/>
      <c r="AE22" s="11"/>
      <c r="AF22" s="11"/>
      <c r="AG22" s="11"/>
    </row>
    <row r="23" spans="1:33" s="11" customFormat="1" ht="293" x14ac:dyDescent="0.15">
      <c r="A23" s="8">
        <v>21</v>
      </c>
      <c r="B23" s="8" t="s">
        <v>67</v>
      </c>
      <c r="C23" s="8" t="s">
        <v>68</v>
      </c>
      <c r="D23" s="8"/>
      <c r="E23" s="8" t="s">
        <v>15</v>
      </c>
      <c r="F23" s="8" t="s">
        <v>5</v>
      </c>
      <c r="G23" s="8" t="s">
        <v>59</v>
      </c>
      <c r="H23" s="12" t="s">
        <v>427</v>
      </c>
      <c r="I23" s="9" t="s">
        <v>151</v>
      </c>
      <c r="J23" s="9" t="s">
        <v>393</v>
      </c>
      <c r="K23" s="9" t="s">
        <v>433</v>
      </c>
      <c r="L23" s="9" t="s">
        <v>142</v>
      </c>
      <c r="M23" s="9" t="s">
        <v>259</v>
      </c>
      <c r="N23" s="9" t="s">
        <v>409</v>
      </c>
      <c r="O23" s="9">
        <v>10</v>
      </c>
      <c r="P23" s="9">
        <v>5</v>
      </c>
      <c r="Q23" s="9" t="s">
        <v>330</v>
      </c>
      <c r="R23" s="9" t="s">
        <v>152</v>
      </c>
      <c r="S23" s="10" t="s">
        <v>240</v>
      </c>
      <c r="T23" s="9" t="s">
        <v>153</v>
      </c>
    </row>
    <row r="24" spans="1:33" s="11" customFormat="1" ht="345" x14ac:dyDescent="0.2">
      <c r="A24">
        <v>22</v>
      </c>
      <c r="B24" s="8" t="s">
        <v>45</v>
      </c>
      <c r="C24" s="8" t="s">
        <v>46</v>
      </c>
      <c r="D24" s="8"/>
      <c r="E24" s="8" t="s">
        <v>15</v>
      </c>
      <c r="F24" s="8" t="s">
        <v>5</v>
      </c>
      <c r="G24" s="8" t="s">
        <v>47</v>
      </c>
      <c r="H24" s="12" t="s">
        <v>427</v>
      </c>
      <c r="I24" s="9" t="s">
        <v>121</v>
      </c>
      <c r="J24" s="9" t="s">
        <v>391</v>
      </c>
      <c r="K24" s="9" t="s">
        <v>433</v>
      </c>
      <c r="L24" s="9" t="s">
        <v>142</v>
      </c>
      <c r="M24" s="9" t="s">
        <v>122</v>
      </c>
      <c r="N24" s="9" t="s">
        <v>401</v>
      </c>
      <c r="O24" s="9">
        <v>10</v>
      </c>
      <c r="P24" s="9">
        <v>10</v>
      </c>
      <c r="Q24" s="9" t="s">
        <v>511</v>
      </c>
      <c r="R24" s="9" t="s">
        <v>123</v>
      </c>
      <c r="S24" s="9" t="s">
        <v>240</v>
      </c>
      <c r="T24" s="9" t="s">
        <v>124</v>
      </c>
    </row>
    <row r="25" spans="1:33" s="11" customFormat="1" ht="140" x14ac:dyDescent="0.15">
      <c r="A25" s="8">
        <v>23</v>
      </c>
      <c r="B25" s="8" t="s">
        <v>32</v>
      </c>
      <c r="C25" s="8" t="s">
        <v>33</v>
      </c>
      <c r="D25" s="8"/>
      <c r="E25" s="8" t="s">
        <v>15</v>
      </c>
      <c r="F25" s="8" t="s">
        <v>5</v>
      </c>
      <c r="G25" s="8" t="s">
        <v>34</v>
      </c>
      <c r="H25" s="12" t="s">
        <v>427</v>
      </c>
      <c r="I25" s="9" t="s">
        <v>96</v>
      </c>
      <c r="J25" s="9" t="s">
        <v>387</v>
      </c>
      <c r="K25" s="9" t="s">
        <v>433</v>
      </c>
      <c r="L25" s="9" t="s">
        <v>142</v>
      </c>
      <c r="M25" s="9" t="s">
        <v>95</v>
      </c>
      <c r="N25" s="9" t="s">
        <v>401</v>
      </c>
      <c r="O25" s="9">
        <v>11</v>
      </c>
      <c r="P25" s="9">
        <v>11</v>
      </c>
      <c r="Q25" s="9" t="s">
        <v>324</v>
      </c>
      <c r="R25" s="9" t="s">
        <v>93</v>
      </c>
      <c r="S25" s="9" t="s">
        <v>240</v>
      </c>
      <c r="T25" s="9" t="s">
        <v>94</v>
      </c>
    </row>
    <row r="26" spans="1:33" s="11" customFormat="1" ht="332" x14ac:dyDescent="0.2">
      <c r="A26">
        <v>24</v>
      </c>
      <c r="B26" s="8" t="s">
        <v>38</v>
      </c>
      <c r="C26" s="8" t="s">
        <v>39</v>
      </c>
      <c r="D26" s="8"/>
      <c r="E26" s="8" t="s">
        <v>40</v>
      </c>
      <c r="F26" s="8" t="s">
        <v>5</v>
      </c>
      <c r="G26" s="8" t="s">
        <v>41</v>
      </c>
      <c r="H26" s="12" t="s">
        <v>427</v>
      </c>
      <c r="I26" s="9" t="s">
        <v>478</v>
      </c>
      <c r="J26" s="9" t="s">
        <v>389</v>
      </c>
      <c r="K26" s="9" t="s">
        <v>433</v>
      </c>
      <c r="L26" s="9" t="s">
        <v>142</v>
      </c>
      <c r="M26" s="9" t="s">
        <v>102</v>
      </c>
      <c r="N26" s="9" t="s">
        <v>406</v>
      </c>
      <c r="O26" s="9">
        <v>12</v>
      </c>
      <c r="P26" s="9">
        <v>12</v>
      </c>
      <c r="Q26" s="9" t="s">
        <v>325</v>
      </c>
      <c r="R26" s="9" t="s">
        <v>103</v>
      </c>
      <c r="S26" s="9" t="s">
        <v>240</v>
      </c>
      <c r="T26" s="9" t="s">
        <v>101</v>
      </c>
    </row>
    <row r="27" spans="1:33" s="11" customFormat="1" ht="409.6" x14ac:dyDescent="0.15">
      <c r="A27" s="8">
        <v>25</v>
      </c>
      <c r="B27" s="8" t="s">
        <v>51</v>
      </c>
      <c r="C27" s="8" t="s">
        <v>52</v>
      </c>
      <c r="D27" s="9"/>
      <c r="E27" s="8" t="s">
        <v>53</v>
      </c>
      <c r="F27" s="8" t="s">
        <v>5</v>
      </c>
      <c r="G27" s="8" t="s">
        <v>54</v>
      </c>
      <c r="H27" s="12" t="s">
        <v>427</v>
      </c>
      <c r="I27" s="9" t="s">
        <v>343</v>
      </c>
      <c r="J27" s="9" t="s">
        <v>392</v>
      </c>
      <c r="K27" s="9" t="s">
        <v>433</v>
      </c>
      <c r="L27" s="9" t="s">
        <v>142</v>
      </c>
      <c r="M27" s="9" t="s">
        <v>127</v>
      </c>
      <c r="N27" s="9" t="s">
        <v>405</v>
      </c>
      <c r="O27" s="9">
        <v>12</v>
      </c>
      <c r="P27" s="9">
        <v>12</v>
      </c>
      <c r="Q27" s="9" t="s">
        <v>258</v>
      </c>
      <c r="R27" s="9" t="s">
        <v>129</v>
      </c>
      <c r="S27" s="10" t="s">
        <v>240</v>
      </c>
      <c r="T27" s="9" t="s">
        <v>128</v>
      </c>
    </row>
    <row r="28" spans="1:33" s="11" customFormat="1" ht="409.6" x14ac:dyDescent="0.2">
      <c r="A28">
        <v>26</v>
      </c>
      <c r="B28" s="8" t="s">
        <v>21</v>
      </c>
      <c r="C28" s="8" t="s">
        <v>22</v>
      </c>
      <c r="D28" s="8" t="s">
        <v>27</v>
      </c>
      <c r="E28" s="8" t="s">
        <v>15</v>
      </c>
      <c r="F28" s="8" t="s">
        <v>5</v>
      </c>
      <c r="G28" s="8" t="s">
        <v>23</v>
      </c>
      <c r="H28" s="8" t="s">
        <v>430</v>
      </c>
      <c r="I28" s="9" t="s">
        <v>480</v>
      </c>
      <c r="J28" s="9" t="s">
        <v>386</v>
      </c>
      <c r="K28" s="9" t="s">
        <v>433</v>
      </c>
      <c r="L28" s="9" t="s">
        <v>142</v>
      </c>
      <c r="M28" s="9" t="s">
        <v>25</v>
      </c>
      <c r="N28" s="9" t="s">
        <v>400</v>
      </c>
      <c r="O28" s="9">
        <v>10</v>
      </c>
      <c r="P28" s="9">
        <v>10</v>
      </c>
      <c r="Q28" s="9" t="s">
        <v>257</v>
      </c>
      <c r="R28" s="9" t="s">
        <v>28</v>
      </c>
      <c r="S28" s="9" t="s">
        <v>240</v>
      </c>
      <c r="T28" s="9" t="s">
        <v>479</v>
      </c>
    </row>
    <row r="29" spans="1:33" s="11" customFormat="1" ht="91" customHeight="1" x14ac:dyDescent="0.15">
      <c r="A29" s="8">
        <v>27</v>
      </c>
      <c r="B29" s="8" t="s">
        <v>64</v>
      </c>
      <c r="C29" s="8" t="s">
        <v>65</v>
      </c>
      <c r="D29" s="8"/>
      <c r="E29" s="8" t="s">
        <v>15</v>
      </c>
      <c r="F29" s="8" t="s">
        <v>5</v>
      </c>
      <c r="G29" s="8" t="s">
        <v>66</v>
      </c>
      <c r="H29" s="8" t="s">
        <v>430</v>
      </c>
      <c r="I29" s="9" t="s">
        <v>147</v>
      </c>
      <c r="J29" s="9" t="s">
        <v>392</v>
      </c>
      <c r="K29" s="10" t="s">
        <v>433</v>
      </c>
      <c r="L29" s="10" t="s">
        <v>142</v>
      </c>
      <c r="M29" s="9" t="s">
        <v>150</v>
      </c>
      <c r="N29" s="9" t="s">
        <v>408</v>
      </c>
      <c r="O29" s="9">
        <v>10</v>
      </c>
      <c r="P29" s="9">
        <v>10</v>
      </c>
      <c r="Q29" s="9" t="s">
        <v>329</v>
      </c>
      <c r="R29" s="9" t="s">
        <v>149</v>
      </c>
      <c r="S29" s="10" t="s">
        <v>240</v>
      </c>
      <c r="T29" s="9" t="s">
        <v>148</v>
      </c>
    </row>
    <row r="30" spans="1:33" s="11" customFormat="1" ht="91" customHeight="1" x14ac:dyDescent="0.2">
      <c r="A30">
        <v>28</v>
      </c>
      <c r="B30" s="8" t="s">
        <v>269</v>
      </c>
      <c r="C30" s="8" t="s">
        <v>266</v>
      </c>
      <c r="D30" s="8"/>
      <c r="E30" s="8" t="s">
        <v>267</v>
      </c>
      <c r="F30" s="8" t="s">
        <v>5</v>
      </c>
      <c r="G30" s="8" t="s">
        <v>56</v>
      </c>
      <c r="H30" s="8"/>
      <c r="I30" s="9" t="s">
        <v>271</v>
      </c>
      <c r="J30" s="9" t="s">
        <v>396</v>
      </c>
      <c r="K30" s="9" t="s">
        <v>433</v>
      </c>
      <c r="L30" s="9" t="s">
        <v>142</v>
      </c>
      <c r="M30" s="9" t="s">
        <v>498</v>
      </c>
      <c r="N30" s="9" t="s">
        <v>401</v>
      </c>
      <c r="O30" s="9">
        <v>10</v>
      </c>
      <c r="P30" s="9">
        <v>10</v>
      </c>
      <c r="Q30" s="9" t="s">
        <v>272</v>
      </c>
      <c r="R30" s="9" t="s">
        <v>270</v>
      </c>
      <c r="S30" s="9" t="s">
        <v>240</v>
      </c>
      <c r="T30" s="9"/>
    </row>
    <row r="31" spans="1:33" s="11" customFormat="1" ht="284" customHeight="1" x14ac:dyDescent="0.15">
      <c r="A31" s="8">
        <v>29</v>
      </c>
      <c r="B31" s="8" t="s">
        <v>486</v>
      </c>
      <c r="C31" s="8" t="s">
        <v>299</v>
      </c>
      <c r="D31" s="8" t="s">
        <v>301</v>
      </c>
      <c r="E31" s="8" t="s">
        <v>278</v>
      </c>
      <c r="F31" s="8" t="s">
        <v>5</v>
      </c>
      <c r="G31" s="8" t="s">
        <v>300</v>
      </c>
      <c r="H31" s="8"/>
      <c r="I31" s="9" t="s">
        <v>499</v>
      </c>
      <c r="J31" s="9" t="s">
        <v>394</v>
      </c>
      <c r="K31" s="9" t="s">
        <v>433</v>
      </c>
      <c r="L31" s="9" t="s">
        <v>142</v>
      </c>
      <c r="M31" s="9" t="s">
        <v>334</v>
      </c>
      <c r="N31" s="9" t="s">
        <v>400</v>
      </c>
      <c r="O31" s="9">
        <v>10</v>
      </c>
      <c r="P31" s="9">
        <v>10</v>
      </c>
      <c r="Q31" s="9" t="s">
        <v>335</v>
      </c>
      <c r="R31" s="9" t="s">
        <v>317</v>
      </c>
      <c r="S31" s="9" t="s">
        <v>240</v>
      </c>
      <c r="T31" s="9" t="s">
        <v>318</v>
      </c>
    </row>
    <row r="32" spans="1:33" s="11" customFormat="1" ht="91" customHeight="1" x14ac:dyDescent="0.2">
      <c r="A32">
        <v>30</v>
      </c>
      <c r="B32" s="8" t="s">
        <v>487</v>
      </c>
      <c r="C32" s="8" t="s">
        <v>298</v>
      </c>
      <c r="D32" s="8"/>
      <c r="E32" s="8" t="s">
        <v>267</v>
      </c>
      <c r="F32" s="8" t="s">
        <v>5</v>
      </c>
      <c r="G32" s="8" t="s">
        <v>302</v>
      </c>
      <c r="H32" s="8"/>
      <c r="I32" s="9" t="s">
        <v>345</v>
      </c>
      <c r="J32" s="9" t="s">
        <v>398</v>
      </c>
      <c r="K32" s="9" t="s">
        <v>433</v>
      </c>
      <c r="L32" s="9" t="s">
        <v>142</v>
      </c>
      <c r="M32" s="9" t="s">
        <v>316</v>
      </c>
      <c r="N32" s="9" t="s">
        <v>400</v>
      </c>
      <c r="O32" s="9">
        <v>10</v>
      </c>
      <c r="P32" s="9">
        <v>10</v>
      </c>
      <c r="Q32" s="9" t="s">
        <v>272</v>
      </c>
      <c r="R32" s="9" t="s">
        <v>315</v>
      </c>
      <c r="S32" s="9" t="s">
        <v>240</v>
      </c>
      <c r="T32" s="9" t="s">
        <v>314</v>
      </c>
    </row>
    <row r="33" spans="1:33" s="11" customFormat="1" ht="123" customHeight="1" x14ac:dyDescent="0.15">
      <c r="A33" s="8">
        <v>31</v>
      </c>
      <c r="B33" s="8" t="s">
        <v>10</v>
      </c>
      <c r="C33" s="8" t="s">
        <v>11</v>
      </c>
      <c r="D33" s="8"/>
      <c r="E33" s="8" t="s">
        <v>9</v>
      </c>
      <c r="F33" s="8" t="s">
        <v>5</v>
      </c>
      <c r="G33" s="8" t="s">
        <v>12</v>
      </c>
      <c r="H33" s="8" t="s">
        <v>427</v>
      </c>
      <c r="I33" s="9" t="s">
        <v>106</v>
      </c>
      <c r="J33" s="9" t="s">
        <v>385</v>
      </c>
      <c r="K33" s="9" t="s">
        <v>435</v>
      </c>
      <c r="L33" s="9" t="s">
        <v>228</v>
      </c>
      <c r="M33" s="9" t="s">
        <v>107</v>
      </c>
      <c r="N33" s="9" t="s">
        <v>403</v>
      </c>
      <c r="O33" s="9">
        <v>10</v>
      </c>
      <c r="P33" s="9">
        <v>5</v>
      </c>
      <c r="Q33" s="9" t="s">
        <v>322</v>
      </c>
      <c r="R33" s="9" t="s">
        <v>108</v>
      </c>
      <c r="S33" s="9" t="s">
        <v>240</v>
      </c>
      <c r="T33" s="9" t="s">
        <v>105</v>
      </c>
    </row>
    <row r="34" spans="1:33" s="11" customFormat="1" ht="91" customHeight="1" x14ac:dyDescent="0.2">
      <c r="A34">
        <v>32</v>
      </c>
      <c r="B34" s="8" t="s">
        <v>75</v>
      </c>
      <c r="C34" s="8" t="s">
        <v>76</v>
      </c>
      <c r="D34" s="8"/>
      <c r="E34" s="8" t="s">
        <v>53</v>
      </c>
      <c r="F34" s="8" t="s">
        <v>5</v>
      </c>
      <c r="G34" s="8" t="s">
        <v>77</v>
      </c>
      <c r="H34" s="12" t="s">
        <v>427</v>
      </c>
      <c r="I34" s="9" t="s">
        <v>162</v>
      </c>
      <c r="J34" s="9" t="s">
        <v>395</v>
      </c>
      <c r="K34" s="10" t="s">
        <v>435</v>
      </c>
      <c r="L34" s="10" t="s">
        <v>228</v>
      </c>
      <c r="M34" s="9" t="s">
        <v>165</v>
      </c>
      <c r="N34" s="9" t="s">
        <v>405</v>
      </c>
      <c r="O34" s="9">
        <v>12</v>
      </c>
      <c r="P34" s="9">
        <v>5</v>
      </c>
      <c r="Q34" s="9" t="s">
        <v>333</v>
      </c>
      <c r="R34" s="9" t="s">
        <v>164</v>
      </c>
      <c r="S34" s="10" t="s">
        <v>240</v>
      </c>
      <c r="T34" s="9" t="s">
        <v>163</v>
      </c>
    </row>
    <row r="35" spans="1:33" s="11" customFormat="1" ht="91" customHeight="1" x14ac:dyDescent="0.15">
      <c r="A35" s="8">
        <v>33</v>
      </c>
      <c r="B35" s="8" t="s">
        <v>86</v>
      </c>
      <c r="C35" s="8" t="s">
        <v>234</v>
      </c>
      <c r="D35" s="8"/>
      <c r="E35" s="8" t="s">
        <v>87</v>
      </c>
      <c r="F35" s="8" t="s">
        <v>5</v>
      </c>
      <c r="G35" s="8" t="s">
        <v>88</v>
      </c>
      <c r="H35" s="12" t="s">
        <v>427</v>
      </c>
      <c r="I35" s="9" t="s">
        <v>310</v>
      </c>
      <c r="J35" s="9" t="s">
        <v>389</v>
      </c>
      <c r="K35" s="10" t="s">
        <v>435</v>
      </c>
      <c r="L35" s="10" t="s">
        <v>228</v>
      </c>
      <c r="M35" s="9" t="s">
        <v>309</v>
      </c>
      <c r="N35" s="9" t="s">
        <v>405</v>
      </c>
      <c r="O35" s="9">
        <v>12</v>
      </c>
      <c r="P35" s="9">
        <v>5</v>
      </c>
      <c r="Q35" s="9" t="s">
        <v>333</v>
      </c>
      <c r="R35" s="9"/>
      <c r="S35" s="9" t="s">
        <v>240</v>
      </c>
      <c r="T35" s="9" t="s">
        <v>308</v>
      </c>
    </row>
    <row r="36" spans="1:33" s="11" customFormat="1" ht="146" customHeight="1" x14ac:dyDescent="0.2">
      <c r="A36">
        <v>34</v>
      </c>
      <c r="B36" s="8" t="s">
        <v>55</v>
      </c>
      <c r="C36" s="8" t="s">
        <v>231</v>
      </c>
      <c r="D36" s="8"/>
      <c r="E36" s="8" t="s">
        <v>9</v>
      </c>
      <c r="F36" s="8" t="s">
        <v>5</v>
      </c>
      <c r="G36" s="8" t="s">
        <v>56</v>
      </c>
      <c r="H36" s="12" t="s">
        <v>427</v>
      </c>
      <c r="I36" s="9" t="s">
        <v>131</v>
      </c>
      <c r="J36" s="9" t="s">
        <v>372</v>
      </c>
      <c r="K36" s="10" t="s">
        <v>435</v>
      </c>
      <c r="L36" s="10" t="s">
        <v>228</v>
      </c>
      <c r="M36" s="9" t="s">
        <v>130</v>
      </c>
      <c r="N36" s="9" t="s">
        <v>407</v>
      </c>
      <c r="O36" s="9">
        <v>10</v>
      </c>
      <c r="P36" s="9">
        <v>6</v>
      </c>
      <c r="Q36" s="9" t="s">
        <v>328</v>
      </c>
      <c r="R36" s="9" t="s">
        <v>132</v>
      </c>
      <c r="S36" s="10" t="s">
        <v>240</v>
      </c>
      <c r="T36" s="9" t="s">
        <v>133</v>
      </c>
    </row>
    <row r="37" spans="1:33" s="11" customFormat="1" ht="116" customHeight="1" x14ac:dyDescent="0.15">
      <c r="A37" s="8">
        <v>35</v>
      </c>
      <c r="B37" s="8" t="s">
        <v>29</v>
      </c>
      <c r="C37" s="8" t="s">
        <v>30</v>
      </c>
      <c r="D37" s="8"/>
      <c r="E37" s="8" t="s">
        <v>15</v>
      </c>
      <c r="F37" s="8" t="s">
        <v>5</v>
      </c>
      <c r="G37" s="8" t="s">
        <v>31</v>
      </c>
      <c r="H37" s="12" t="s">
        <v>427</v>
      </c>
      <c r="I37" s="9" t="s">
        <v>89</v>
      </c>
      <c r="J37" s="9" t="s">
        <v>385</v>
      </c>
      <c r="K37" s="9" t="s">
        <v>435</v>
      </c>
      <c r="L37" s="9" t="s">
        <v>228</v>
      </c>
      <c r="M37" s="9" t="s">
        <v>90</v>
      </c>
      <c r="N37" s="9" t="s">
        <v>401</v>
      </c>
      <c r="O37" s="9">
        <v>10</v>
      </c>
      <c r="P37" s="9">
        <v>10</v>
      </c>
      <c r="Q37" s="9" t="s">
        <v>323</v>
      </c>
      <c r="R37" s="9" t="s">
        <v>91</v>
      </c>
      <c r="S37" s="9" t="s">
        <v>240</v>
      </c>
      <c r="T37" s="9" t="s">
        <v>92</v>
      </c>
    </row>
    <row r="38" spans="1:33" s="11" customFormat="1" ht="91" customHeight="1" x14ac:dyDescent="0.2">
      <c r="A38">
        <v>36</v>
      </c>
      <c r="B38" s="8" t="s">
        <v>42</v>
      </c>
      <c r="C38" s="8" t="s">
        <v>43</v>
      </c>
      <c r="D38" s="8"/>
      <c r="E38" s="8" t="s">
        <v>15</v>
      </c>
      <c r="F38" s="8" t="s">
        <v>5</v>
      </c>
      <c r="G38" s="8" t="s">
        <v>44</v>
      </c>
      <c r="H38" s="12" t="s">
        <v>427</v>
      </c>
      <c r="I38" s="9" t="s">
        <v>341</v>
      </c>
      <c r="J38" s="9" t="s">
        <v>390</v>
      </c>
      <c r="K38" s="9" t="s">
        <v>435</v>
      </c>
      <c r="L38" s="9" t="s">
        <v>228</v>
      </c>
      <c r="M38" s="9" t="s">
        <v>118</v>
      </c>
      <c r="N38" s="9" t="s">
        <v>401</v>
      </c>
      <c r="O38" s="9">
        <v>10</v>
      </c>
      <c r="P38" s="9">
        <v>10</v>
      </c>
      <c r="Q38" s="9" t="s">
        <v>326</v>
      </c>
      <c r="R38" s="9" t="s">
        <v>119</v>
      </c>
      <c r="S38" s="9" t="s">
        <v>240</v>
      </c>
      <c r="T38" s="9" t="s">
        <v>120</v>
      </c>
    </row>
    <row r="39" spans="1:33" s="11" customFormat="1" ht="384" x14ac:dyDescent="0.15">
      <c r="A39" s="8">
        <v>37</v>
      </c>
      <c r="B39" s="8" t="s">
        <v>48</v>
      </c>
      <c r="C39" s="8" t="s">
        <v>49</v>
      </c>
      <c r="D39" s="8"/>
      <c r="E39" s="8" t="s">
        <v>15</v>
      </c>
      <c r="F39" s="8" t="s">
        <v>5</v>
      </c>
      <c r="G39" s="8" t="s">
        <v>50</v>
      </c>
      <c r="H39" s="12" t="s">
        <v>427</v>
      </c>
      <c r="I39" s="9" t="s">
        <v>342</v>
      </c>
      <c r="J39" s="9" t="s">
        <v>387</v>
      </c>
      <c r="K39" s="9" t="s">
        <v>435</v>
      </c>
      <c r="L39" s="9" t="s">
        <v>228</v>
      </c>
      <c r="M39" s="9" t="s">
        <v>230</v>
      </c>
      <c r="N39" s="9" t="s">
        <v>400</v>
      </c>
      <c r="O39" s="9">
        <v>10</v>
      </c>
      <c r="P39" s="9">
        <v>10</v>
      </c>
      <c r="Q39" s="9" t="s">
        <v>327</v>
      </c>
      <c r="R39" s="9" t="s">
        <v>125</v>
      </c>
      <c r="S39" s="9" t="s">
        <v>240</v>
      </c>
      <c r="T39" s="9" t="s">
        <v>126</v>
      </c>
    </row>
    <row r="40" spans="1:33" s="11" customFormat="1" ht="331" customHeight="1" x14ac:dyDescent="0.2">
      <c r="A40">
        <v>38</v>
      </c>
      <c r="B40" s="8" t="s">
        <v>71</v>
      </c>
      <c r="C40" s="8" t="s">
        <v>72</v>
      </c>
      <c r="D40" s="8"/>
      <c r="E40" s="8" t="s">
        <v>73</v>
      </c>
      <c r="F40" s="8" t="s">
        <v>5</v>
      </c>
      <c r="G40" s="8" t="s">
        <v>74</v>
      </c>
      <c r="H40" s="12" t="s">
        <v>427</v>
      </c>
      <c r="I40" s="9" t="s">
        <v>159</v>
      </c>
      <c r="J40" s="9" t="s">
        <v>394</v>
      </c>
      <c r="K40" s="10" t="s">
        <v>435</v>
      </c>
      <c r="L40" s="10" t="s">
        <v>228</v>
      </c>
      <c r="M40" s="9" t="s">
        <v>158</v>
      </c>
      <c r="N40" s="9" t="s">
        <v>401</v>
      </c>
      <c r="O40" s="9">
        <v>10</v>
      </c>
      <c r="P40" s="9">
        <v>10</v>
      </c>
      <c r="Q40" s="9" t="s">
        <v>332</v>
      </c>
      <c r="R40" s="9" t="s">
        <v>161</v>
      </c>
      <c r="S40" s="10" t="s">
        <v>240</v>
      </c>
      <c r="T40" s="9" t="s">
        <v>160</v>
      </c>
    </row>
    <row r="41" spans="1:33" s="11" customFormat="1" ht="409.6" x14ac:dyDescent="0.15">
      <c r="A41" s="8">
        <v>39</v>
      </c>
      <c r="B41" s="8" t="s">
        <v>69</v>
      </c>
      <c r="C41" s="8" t="s">
        <v>232</v>
      </c>
      <c r="D41" s="8"/>
      <c r="E41" s="8" t="s">
        <v>354</v>
      </c>
      <c r="F41" s="8" t="s">
        <v>5</v>
      </c>
      <c r="G41" s="8" t="s">
        <v>70</v>
      </c>
      <c r="H41" s="8" t="s">
        <v>430</v>
      </c>
      <c r="I41" s="9" t="s">
        <v>155</v>
      </c>
      <c r="J41" s="9" t="s">
        <v>385</v>
      </c>
      <c r="K41" s="10" t="s">
        <v>435</v>
      </c>
      <c r="L41" s="10" t="s">
        <v>228</v>
      </c>
      <c r="M41" s="9" t="s">
        <v>154</v>
      </c>
      <c r="N41" s="9" t="s">
        <v>400</v>
      </c>
      <c r="O41" s="9">
        <v>10</v>
      </c>
      <c r="P41" s="9">
        <v>10</v>
      </c>
      <c r="Q41" s="9" t="s">
        <v>331</v>
      </c>
      <c r="R41" s="9" t="s">
        <v>157</v>
      </c>
      <c r="S41" s="10" t="s">
        <v>240</v>
      </c>
      <c r="T41" s="9" t="s">
        <v>156</v>
      </c>
    </row>
    <row r="42" spans="1:33" s="11" customFormat="1" ht="140" x14ac:dyDescent="0.2">
      <c r="A42">
        <v>40</v>
      </c>
      <c r="B42" s="8" t="s">
        <v>109</v>
      </c>
      <c r="C42" s="8" t="s">
        <v>6</v>
      </c>
      <c r="D42" s="8" t="s">
        <v>523</v>
      </c>
      <c r="E42" s="8" t="s">
        <v>7</v>
      </c>
      <c r="F42" s="8" t="s">
        <v>5</v>
      </c>
      <c r="G42" s="8" t="s">
        <v>8</v>
      </c>
      <c r="H42" s="8" t="s">
        <v>430</v>
      </c>
      <c r="I42" s="9" t="s">
        <v>304</v>
      </c>
      <c r="J42" s="9" t="s">
        <v>381</v>
      </c>
      <c r="K42" s="10" t="s">
        <v>435</v>
      </c>
      <c r="L42" s="10" t="s">
        <v>228</v>
      </c>
      <c r="M42" s="9" t="s">
        <v>303</v>
      </c>
      <c r="N42" s="9" t="s">
        <v>400</v>
      </c>
      <c r="O42" s="9">
        <v>10</v>
      </c>
      <c r="P42" s="9">
        <v>10</v>
      </c>
      <c r="Q42" s="9" t="s">
        <v>305</v>
      </c>
      <c r="R42" s="9" t="s">
        <v>306</v>
      </c>
      <c r="S42" s="9"/>
      <c r="T42" s="9" t="s">
        <v>307</v>
      </c>
    </row>
    <row r="43" spans="1:33" s="11" customFormat="1" ht="126" x14ac:dyDescent="0.15">
      <c r="A43" s="8">
        <v>41</v>
      </c>
      <c r="B43" s="8" t="s">
        <v>268</v>
      </c>
      <c r="C43" s="8" t="s">
        <v>260</v>
      </c>
      <c r="D43" s="8"/>
      <c r="E43" s="8" t="s">
        <v>9</v>
      </c>
      <c r="F43" s="8" t="s">
        <v>5</v>
      </c>
      <c r="G43" s="8" t="s">
        <v>261</v>
      </c>
      <c r="H43" s="8"/>
      <c r="I43" s="9" t="s">
        <v>265</v>
      </c>
      <c r="J43" s="9" t="s">
        <v>381</v>
      </c>
      <c r="K43" s="10" t="s">
        <v>435</v>
      </c>
      <c r="L43" s="10" t="s">
        <v>228</v>
      </c>
      <c r="M43" s="9" t="s">
        <v>262</v>
      </c>
      <c r="N43" s="9" t="s">
        <v>401</v>
      </c>
      <c r="O43" s="9">
        <v>10</v>
      </c>
      <c r="P43" s="9">
        <v>10</v>
      </c>
      <c r="Q43" s="9" t="s">
        <v>440</v>
      </c>
      <c r="R43" s="9" t="s">
        <v>264</v>
      </c>
      <c r="S43" s="9"/>
      <c r="T43" s="9" t="s">
        <v>263</v>
      </c>
    </row>
    <row r="44" spans="1:33" s="11" customFormat="1" ht="280" x14ac:dyDescent="0.2">
      <c r="A44">
        <v>42</v>
      </c>
      <c r="B44" s="8" t="s">
        <v>291</v>
      </c>
      <c r="C44" s="8" t="s">
        <v>282</v>
      </c>
      <c r="D44" s="8"/>
      <c r="E44" s="8" t="s">
        <v>4</v>
      </c>
      <c r="F44" s="8" t="s">
        <v>5</v>
      </c>
      <c r="G44" s="8" t="s">
        <v>290</v>
      </c>
      <c r="H44" s="8"/>
      <c r="I44" s="9" t="s">
        <v>292</v>
      </c>
      <c r="J44" s="9" t="s">
        <v>381</v>
      </c>
      <c r="K44" s="9" t="s">
        <v>435</v>
      </c>
      <c r="L44" s="9" t="s">
        <v>228</v>
      </c>
      <c r="M44" s="9" t="s">
        <v>311</v>
      </c>
      <c r="N44" s="9" t="s">
        <v>411</v>
      </c>
      <c r="O44" s="9">
        <v>10</v>
      </c>
      <c r="P44" s="9">
        <v>10</v>
      </c>
      <c r="Q44" s="9" t="s">
        <v>272</v>
      </c>
      <c r="R44" s="9" t="s">
        <v>293</v>
      </c>
      <c r="S44" s="9"/>
      <c r="T44" s="9" t="s">
        <v>294</v>
      </c>
    </row>
    <row r="45" spans="1:33" s="11" customFormat="1" ht="154" x14ac:dyDescent="0.15">
      <c r="A45" s="8">
        <v>43</v>
      </c>
      <c r="B45" s="8" t="s">
        <v>484</v>
      </c>
      <c r="C45" s="8" t="s">
        <v>460</v>
      </c>
      <c r="D45" s="8"/>
      <c r="E45" s="8" t="s">
        <v>462</v>
      </c>
      <c r="F45" s="8" t="s">
        <v>5</v>
      </c>
      <c r="G45" s="8" t="s">
        <v>463</v>
      </c>
      <c r="H45" s="8"/>
      <c r="I45" s="9" t="s">
        <v>466</v>
      </c>
      <c r="J45" s="9" t="s">
        <v>381</v>
      </c>
      <c r="K45" s="9" t="s">
        <v>435</v>
      </c>
      <c r="L45" s="9" t="s">
        <v>228</v>
      </c>
      <c r="M45" s="9" t="s">
        <v>467</v>
      </c>
      <c r="N45" s="9" t="s">
        <v>400</v>
      </c>
      <c r="O45" s="9">
        <v>10</v>
      </c>
      <c r="P45" s="9">
        <v>10</v>
      </c>
      <c r="Q45" s="9" t="s">
        <v>473</v>
      </c>
      <c r="R45" s="9" t="s">
        <v>468</v>
      </c>
      <c r="S45" s="9" t="s">
        <v>465</v>
      </c>
      <c r="T45" s="9" t="s">
        <v>464</v>
      </c>
    </row>
    <row r="46" spans="1:33" s="11" customFormat="1" ht="127" x14ac:dyDescent="0.2">
      <c r="A46">
        <v>44</v>
      </c>
      <c r="B46" s="8" t="s">
        <v>530</v>
      </c>
      <c r="C46" s="11" t="s">
        <v>524</v>
      </c>
      <c r="D46" s="28"/>
      <c r="E46" s="28" t="s">
        <v>517</v>
      </c>
      <c r="F46" s="28" t="s">
        <v>5</v>
      </c>
      <c r="G46" s="28" t="s">
        <v>525</v>
      </c>
      <c r="H46" s="28"/>
      <c r="I46" s="29" t="s">
        <v>526</v>
      </c>
      <c r="J46" s="9" t="s">
        <v>385</v>
      </c>
      <c r="K46" s="29" t="s">
        <v>435</v>
      </c>
      <c r="L46" s="29" t="s">
        <v>228</v>
      </c>
      <c r="M46" s="9" t="s">
        <v>527</v>
      </c>
      <c r="N46" s="29" t="s">
        <v>400</v>
      </c>
      <c r="O46" s="29">
        <v>10</v>
      </c>
      <c r="P46" s="29">
        <v>10</v>
      </c>
      <c r="Q46" s="9" t="s">
        <v>473</v>
      </c>
      <c r="R46" s="29" t="s">
        <v>528</v>
      </c>
      <c r="S46" s="9" t="s">
        <v>465</v>
      </c>
      <c r="T46" s="9" t="s">
        <v>529</v>
      </c>
      <c r="U46"/>
      <c r="V46" s="5"/>
      <c r="W46" s="5"/>
      <c r="X46" s="5"/>
      <c r="Y46" s="5"/>
      <c r="Z46" s="5"/>
      <c r="AA46" s="5"/>
      <c r="AB46" s="5"/>
      <c r="AC46" s="5"/>
      <c r="AD46" s="5"/>
      <c r="AE46" s="5"/>
      <c r="AF46" s="5"/>
      <c r="AG46" s="5"/>
    </row>
    <row r="47" spans="1:33" x14ac:dyDescent="0.2">
      <c r="B47" s="3"/>
      <c r="D47" s="5"/>
      <c r="H47" s="5"/>
      <c r="I47" s="6"/>
      <c r="J47" s="6"/>
      <c r="K47" s="6"/>
      <c r="L47" s="6"/>
      <c r="M47" s="6"/>
      <c r="N47" s="6"/>
      <c r="O47" s="6"/>
      <c r="P47" s="6"/>
      <c r="Q47" s="6"/>
      <c r="R47" s="6"/>
      <c r="S47" s="6"/>
      <c r="T47" s="6"/>
      <c r="V47" s="5"/>
      <c r="W47" s="5"/>
      <c r="X47" s="5"/>
      <c r="Y47" s="5"/>
      <c r="Z47" s="5"/>
      <c r="AA47" s="5"/>
      <c r="AB47" s="5"/>
      <c r="AC47" s="5"/>
      <c r="AD47" s="5"/>
      <c r="AE47" s="5"/>
      <c r="AF47" s="5"/>
      <c r="AG47" s="5"/>
    </row>
    <row r="50" spans="4:33" x14ac:dyDescent="0.2">
      <c r="D50" s="5"/>
      <c r="H50" s="5"/>
      <c r="I50" s="6"/>
      <c r="J50" s="6"/>
      <c r="K50" s="6"/>
      <c r="L50" s="6"/>
      <c r="M50" s="6"/>
      <c r="N50" s="6"/>
      <c r="O50" s="6"/>
      <c r="P50" s="6"/>
      <c r="Q50" s="6"/>
      <c r="R50" s="6"/>
      <c r="S50" s="6"/>
      <c r="T50" s="6"/>
      <c r="V50" s="5"/>
      <c r="W50" s="5"/>
      <c r="X50" s="5"/>
      <c r="Y50" s="5"/>
      <c r="Z50" s="5"/>
      <c r="AA50" s="5"/>
      <c r="AB50" s="5"/>
      <c r="AC50" s="5"/>
      <c r="AD50" s="5"/>
      <c r="AE50" s="5"/>
      <c r="AF50" s="5"/>
      <c r="AG50" s="5"/>
    </row>
    <row r="51" spans="4:33" x14ac:dyDescent="0.2">
      <c r="D51" s="5"/>
      <c r="H51" s="5"/>
      <c r="I51" s="6"/>
      <c r="J51" s="6"/>
      <c r="K51" s="6"/>
      <c r="L51" s="6"/>
      <c r="M51" s="6"/>
      <c r="N51" s="6"/>
      <c r="O51" s="6"/>
      <c r="P51" s="6"/>
      <c r="Q51" s="6"/>
      <c r="R51" s="6"/>
      <c r="S51" s="6"/>
      <c r="T51" s="6"/>
      <c r="V51" s="5"/>
      <c r="W51" s="5"/>
      <c r="X51" s="5"/>
      <c r="Y51" s="5"/>
      <c r="Z51" s="5"/>
      <c r="AA51" s="5"/>
      <c r="AB51" s="5"/>
      <c r="AC51" s="5"/>
      <c r="AD51" s="5"/>
      <c r="AE51" s="5"/>
      <c r="AF51" s="5"/>
      <c r="AG51" s="5"/>
    </row>
    <row r="52" spans="4:33" x14ac:dyDescent="0.2">
      <c r="D52" s="5"/>
      <c r="H52" s="5"/>
      <c r="I52" s="5"/>
      <c r="J52" s="5"/>
      <c r="K52" s="5"/>
      <c r="L52" s="5"/>
      <c r="M52" s="5"/>
      <c r="N52" s="5"/>
      <c r="O52" s="5"/>
      <c r="P52" s="5"/>
      <c r="Q52" s="5"/>
      <c r="R52" s="5"/>
      <c r="S52" s="5"/>
      <c r="T52" s="5"/>
      <c r="V52" s="5"/>
      <c r="W52" s="5"/>
      <c r="X52" s="5"/>
      <c r="Y52" s="5"/>
      <c r="Z52" s="5"/>
      <c r="AA52" s="5"/>
      <c r="AB52" s="5"/>
      <c r="AC52" s="5"/>
      <c r="AD52" s="5"/>
      <c r="AE52" s="5"/>
      <c r="AF52" s="5"/>
      <c r="AG52" s="5"/>
    </row>
    <row r="53" spans="4:33" x14ac:dyDescent="0.2">
      <c r="D53" s="5"/>
      <c r="H53" s="5"/>
      <c r="I53" s="5"/>
      <c r="J53" s="5"/>
      <c r="K53" s="5"/>
      <c r="L53" s="5"/>
      <c r="M53" s="5"/>
      <c r="N53" s="5"/>
      <c r="O53" s="5"/>
      <c r="P53" s="5"/>
      <c r="Q53" s="5"/>
      <c r="R53" s="5"/>
      <c r="S53" s="5"/>
      <c r="T53" s="5"/>
      <c r="V53" s="5"/>
      <c r="W53" s="5"/>
      <c r="X53" s="5"/>
      <c r="Y53" s="5"/>
      <c r="Z53" s="5"/>
      <c r="AA53" s="5"/>
      <c r="AB53" s="5"/>
      <c r="AC53" s="5"/>
      <c r="AD53" s="5"/>
      <c r="AE53" s="5"/>
      <c r="AF53" s="5"/>
      <c r="AG53" s="5"/>
    </row>
    <row r="54" spans="4:33" x14ac:dyDescent="0.2">
      <c r="D54" s="5"/>
      <c r="H54" s="5"/>
      <c r="I54" s="5"/>
      <c r="J54" s="5"/>
      <c r="K54" s="5"/>
      <c r="L54" s="5"/>
      <c r="M54" s="5"/>
      <c r="N54" s="5"/>
      <c r="O54" s="5"/>
      <c r="P54" s="5"/>
      <c r="Q54" s="5"/>
      <c r="R54" s="5"/>
      <c r="S54" s="5"/>
      <c r="T54" s="5"/>
      <c r="V54" s="5"/>
      <c r="W54" s="5"/>
      <c r="X54" s="5"/>
      <c r="Y54" s="5"/>
      <c r="Z54" s="5"/>
      <c r="AA54" s="5"/>
      <c r="AB54" s="5"/>
      <c r="AC54" s="5"/>
      <c r="AD54" s="5"/>
      <c r="AE54" s="5"/>
      <c r="AF54" s="5"/>
      <c r="AG54" s="5"/>
    </row>
    <row r="55" spans="4:33" x14ac:dyDescent="0.2">
      <c r="D55" s="5"/>
      <c r="H55" s="5"/>
      <c r="I55" s="5"/>
      <c r="J55" s="5"/>
      <c r="K55" s="5"/>
      <c r="L55" s="5"/>
      <c r="M55" s="5"/>
      <c r="N55" s="5"/>
      <c r="O55" s="5"/>
      <c r="P55" s="5"/>
      <c r="Q55" s="5"/>
      <c r="R55" s="5"/>
      <c r="S55" s="5"/>
      <c r="T55" s="5"/>
      <c r="V55" s="5"/>
      <c r="W55" s="5"/>
      <c r="X55" s="5"/>
      <c r="Y55" s="5"/>
      <c r="Z55" s="5"/>
      <c r="AA55" s="5"/>
      <c r="AB55" s="5"/>
      <c r="AC55" s="5"/>
      <c r="AD55" s="5"/>
      <c r="AE55" s="5"/>
      <c r="AF55" s="5"/>
      <c r="AG55" s="5"/>
    </row>
    <row r="56" spans="4:33" x14ac:dyDescent="0.2">
      <c r="D56" s="5"/>
      <c r="H56" s="5"/>
      <c r="I56" s="5"/>
      <c r="J56" s="5"/>
      <c r="K56" s="5"/>
      <c r="L56" s="5"/>
      <c r="M56" s="5"/>
      <c r="N56" s="5"/>
      <c r="O56" s="5"/>
      <c r="P56" s="5"/>
      <c r="Q56" s="5"/>
      <c r="R56" s="5"/>
      <c r="S56" s="5"/>
      <c r="T56" s="5"/>
      <c r="V56" s="5"/>
      <c r="W56" s="5"/>
      <c r="X56" s="5"/>
      <c r="Y56" s="5"/>
      <c r="Z56" s="5"/>
      <c r="AA56" s="5"/>
      <c r="AB56" s="5"/>
      <c r="AC56" s="5"/>
      <c r="AD56" s="5"/>
      <c r="AE56" s="5"/>
      <c r="AF56" s="5"/>
      <c r="AG56" s="5"/>
    </row>
    <row r="57" spans="4:33" x14ac:dyDescent="0.2">
      <c r="D57" s="5"/>
      <c r="H57" s="5"/>
      <c r="I57" s="5"/>
      <c r="J57" s="5"/>
      <c r="K57" s="5"/>
      <c r="L57" s="5"/>
      <c r="M57" s="5"/>
      <c r="N57" s="5"/>
      <c r="O57" s="5"/>
      <c r="P57" s="5"/>
      <c r="Q57" s="5"/>
      <c r="R57" s="5"/>
      <c r="S57" s="5"/>
      <c r="T57" s="5"/>
      <c r="V57" s="5"/>
      <c r="W57" s="5"/>
      <c r="X57" s="5"/>
      <c r="Y57" s="5"/>
      <c r="Z57" s="5"/>
      <c r="AA57" s="5"/>
      <c r="AB57" s="5"/>
      <c r="AC57" s="5"/>
      <c r="AD57" s="5"/>
      <c r="AE57" s="5"/>
      <c r="AF57" s="5"/>
      <c r="AG57" s="5"/>
    </row>
    <row r="58" spans="4:33" x14ac:dyDescent="0.2">
      <c r="D58" s="5"/>
      <c r="H58" s="5"/>
      <c r="I58" s="5"/>
      <c r="J58" s="5"/>
      <c r="K58" s="5"/>
      <c r="L58" s="5"/>
      <c r="M58" s="5"/>
      <c r="N58" s="5"/>
      <c r="O58" s="5"/>
      <c r="P58" s="5"/>
      <c r="Q58" s="5"/>
      <c r="R58" s="5"/>
      <c r="S58" s="5"/>
      <c r="T58" s="5"/>
      <c r="V58" s="5"/>
      <c r="W58" s="5"/>
      <c r="X58" s="5"/>
      <c r="Y58" s="5"/>
      <c r="Z58" s="5"/>
      <c r="AA58" s="5"/>
      <c r="AB58" s="5"/>
      <c r="AC58" s="5"/>
      <c r="AD58" s="5"/>
      <c r="AE58" s="5"/>
      <c r="AF58" s="5"/>
      <c r="AG58" s="5"/>
    </row>
    <row r="59" spans="4:33" x14ac:dyDescent="0.2">
      <c r="D59" s="5"/>
      <c r="H59" s="5"/>
      <c r="I59" s="5"/>
      <c r="J59" s="5"/>
      <c r="K59" s="5"/>
      <c r="L59" s="5"/>
      <c r="M59" s="5"/>
      <c r="N59" s="5"/>
      <c r="O59" s="5"/>
      <c r="P59" s="5"/>
      <c r="Q59" s="5"/>
      <c r="R59" s="5"/>
      <c r="S59" s="5"/>
      <c r="T59" s="5"/>
      <c r="V59" s="5"/>
      <c r="W59" s="5"/>
      <c r="X59" s="5"/>
      <c r="Y59" s="5"/>
      <c r="Z59" s="5"/>
      <c r="AA59" s="5"/>
      <c r="AB59" s="5"/>
      <c r="AC59" s="5"/>
      <c r="AD59" s="5"/>
      <c r="AE59" s="5"/>
      <c r="AF59" s="5"/>
      <c r="AG59" s="5"/>
    </row>
    <row r="60" spans="4:33" x14ac:dyDescent="0.2">
      <c r="D60" s="5"/>
      <c r="H60" s="5"/>
      <c r="I60" s="5"/>
      <c r="J60" s="5"/>
      <c r="K60" s="5"/>
      <c r="L60" s="5"/>
      <c r="M60" s="5"/>
      <c r="N60" s="5"/>
      <c r="O60" s="5"/>
      <c r="P60" s="5"/>
      <c r="Q60" s="5"/>
      <c r="R60" s="5"/>
      <c r="S60" s="5"/>
      <c r="T60" s="5"/>
      <c r="V60" s="5"/>
      <c r="W60" s="5"/>
      <c r="X60" s="5"/>
      <c r="Y60" s="5"/>
      <c r="Z60" s="5"/>
      <c r="AA60" s="5"/>
      <c r="AB60" s="5"/>
      <c r="AC60" s="5"/>
      <c r="AD60" s="5"/>
      <c r="AE60" s="5"/>
      <c r="AF60" s="5"/>
      <c r="AG60" s="5"/>
    </row>
    <row r="61" spans="4:33" x14ac:dyDescent="0.2">
      <c r="D61" s="5"/>
      <c r="H61" s="5"/>
      <c r="I61" s="5"/>
      <c r="J61" s="5"/>
      <c r="K61" s="5"/>
      <c r="L61" s="5"/>
      <c r="M61" s="5"/>
      <c r="N61" s="5"/>
      <c r="O61" s="5"/>
      <c r="P61" s="5"/>
      <c r="Q61" s="5"/>
      <c r="R61" s="5"/>
      <c r="S61" s="5"/>
      <c r="T61" s="5"/>
      <c r="V61" s="5"/>
      <c r="W61" s="5"/>
      <c r="X61" s="5"/>
      <c r="Y61" s="5"/>
      <c r="Z61" s="5"/>
      <c r="AA61" s="5"/>
      <c r="AB61" s="5"/>
      <c r="AC61" s="5"/>
      <c r="AD61" s="5"/>
      <c r="AE61" s="5"/>
      <c r="AF61" s="5"/>
      <c r="AG61" s="5"/>
    </row>
  </sheetData>
  <sortState xmlns:xlrd2="http://schemas.microsoft.com/office/spreadsheetml/2017/richdata2" ref="A3:AG46">
    <sortCondition ref="F3:F46"/>
    <sortCondition descending="1" ref="L3:L4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60010-F266-C241-A271-36EB4F0DEEF6}">
  <dimension ref="A1:H83"/>
  <sheetViews>
    <sheetView tabSelected="1" zoomScaleNormal="100" workbookViewId="0">
      <selection activeCell="R8" sqref="R8"/>
    </sheetView>
  </sheetViews>
  <sheetFormatPr baseColWidth="10" defaultRowHeight="16" x14ac:dyDescent="0.2"/>
  <cols>
    <col min="1" max="1" width="36.33203125" customWidth="1"/>
    <col min="2" max="2" width="22.6640625" customWidth="1"/>
    <col min="3" max="3" width="20" customWidth="1"/>
    <col min="4" max="4" width="18.1640625" customWidth="1"/>
  </cols>
  <sheetData>
    <row r="1" spans="1:3" x14ac:dyDescent="0.2">
      <c r="A1" t="s">
        <v>142</v>
      </c>
      <c r="B1" t="s">
        <v>143</v>
      </c>
      <c r="C1" t="s">
        <v>24</v>
      </c>
    </row>
    <row r="3" spans="1:3" x14ac:dyDescent="0.2">
      <c r="A3" s="1" t="s">
        <v>178</v>
      </c>
    </row>
    <row r="4" spans="1:3" x14ac:dyDescent="0.2">
      <c r="A4" t="s">
        <v>5</v>
      </c>
      <c r="B4">
        <f>COUNTIF('Paper Summaries'!F:F,"*"&amp;A4&amp;"*")</f>
        <v>34</v>
      </c>
    </row>
    <row r="5" spans="1:3" x14ac:dyDescent="0.2">
      <c r="A5" t="s">
        <v>19</v>
      </c>
      <c r="B5">
        <f>COUNTIF('Paper Summaries'!F:F,"*"&amp;A5&amp;"*")</f>
        <v>12</v>
      </c>
    </row>
    <row r="6" spans="1:3" x14ac:dyDescent="0.2">
      <c r="A6" t="s">
        <v>199</v>
      </c>
      <c r="B6">
        <f>COUNTIF('Paper Summaries'!F:F,"*"&amp;A6&amp;"*")</f>
        <v>4</v>
      </c>
    </row>
    <row r="7" spans="1:3" x14ac:dyDescent="0.2">
      <c r="A7" t="s">
        <v>200</v>
      </c>
      <c r="B7">
        <f>COUNTIF('Paper Summaries'!F:F,"*"&amp;A7&amp;"*")</f>
        <v>0</v>
      </c>
    </row>
    <row r="8" spans="1:3" x14ac:dyDescent="0.2">
      <c r="A8" t="s">
        <v>201</v>
      </c>
      <c r="B8">
        <f>COUNTIF('Paper Summaries'!F:F,"*"&amp;A8&amp;"*")</f>
        <v>0</v>
      </c>
    </row>
    <row r="10" spans="1:3" x14ac:dyDescent="0.2">
      <c r="A10" s="1" t="s">
        <v>351</v>
      </c>
    </row>
    <row r="11" spans="1:3" x14ac:dyDescent="0.2">
      <c r="A11" t="s">
        <v>15</v>
      </c>
      <c r="B11">
        <f>COUNTIF('Paper Summaries'!E:E,"*"&amp;A11&amp;"*")+COUNTIF('Paper Summaries'!E:E,"C24")</f>
        <v>22</v>
      </c>
      <c r="C11" t="s">
        <v>278</v>
      </c>
    </row>
    <row r="12" spans="1:3" x14ac:dyDescent="0.2">
      <c r="A12" t="s">
        <v>517</v>
      </c>
      <c r="B12">
        <f>COUNTIF('Paper Summaries'!E:E,"*"&amp;A12&amp;"*")+COUNTIF('Paper Summaries'!E:E,"C24")</f>
        <v>6</v>
      </c>
      <c r="C12" t="s">
        <v>542</v>
      </c>
    </row>
    <row r="13" spans="1:3" x14ac:dyDescent="0.2">
      <c r="A13" t="s">
        <v>9</v>
      </c>
      <c r="B13">
        <f>COUNTIF('Paper Summaries'!E:E,"*"&amp;A13&amp;"*")+COUNTIF('Paper Summaries'!E:E,"C24")</f>
        <v>5</v>
      </c>
      <c r="C13" t="s">
        <v>353</v>
      </c>
    </row>
    <row r="14" spans="1:3" x14ac:dyDescent="0.2">
      <c r="A14" t="s">
        <v>53</v>
      </c>
      <c r="B14">
        <f>COUNTIF('Paper Summaries'!E:E,"*"&amp;A14&amp;"*")+COUNTIF('Paper Summaries'!E:E,"C24")</f>
        <v>3</v>
      </c>
      <c r="C14" t="s">
        <v>267</v>
      </c>
    </row>
    <row r="15" spans="1:3" x14ac:dyDescent="0.2">
      <c r="A15" t="s">
        <v>4</v>
      </c>
      <c r="B15">
        <f>COUNTIF('Paper Summaries'!E:E,"*"&amp;A15&amp;"*")+COUNTIF('Paper Summaries'!E:E,"C24")</f>
        <v>2</v>
      </c>
      <c r="C15" t="s">
        <v>356</v>
      </c>
    </row>
    <row r="16" spans="1:3" x14ac:dyDescent="0.2">
      <c r="A16" t="s">
        <v>355</v>
      </c>
      <c r="B16">
        <f>COUNTIF('Paper Summaries'!E:E,"*"&amp;A16&amp;"*")+COUNTIF('Paper Summaries'!E:E,"C24")</f>
        <v>2</v>
      </c>
      <c r="C16" t="s">
        <v>357</v>
      </c>
    </row>
    <row r="17" spans="1:3" x14ac:dyDescent="0.2">
      <c r="A17" t="s">
        <v>62</v>
      </c>
      <c r="B17">
        <f>COUNTIF('Paper Summaries'!E:E,"*"&amp;A17&amp;"*")+COUNTIF('Paper Summaries'!E:E,"C24")</f>
        <v>2</v>
      </c>
      <c r="C17" t="s">
        <v>352</v>
      </c>
    </row>
    <row r="19" spans="1:3" x14ac:dyDescent="0.2">
      <c r="A19" s="1" t="s">
        <v>144</v>
      </c>
    </row>
    <row r="20" spans="1:3" x14ac:dyDescent="0.2">
      <c r="A20" s="1"/>
    </row>
    <row r="21" spans="1:3" x14ac:dyDescent="0.2">
      <c r="A21" t="s">
        <v>370</v>
      </c>
      <c r="B21">
        <f>COUNTIF('Paper Summaries'!J:J,"*"&amp;A21&amp;"*")</f>
        <v>32</v>
      </c>
      <c r="C21" t="s">
        <v>380</v>
      </c>
    </row>
    <row r="22" spans="1:3" x14ac:dyDescent="0.2">
      <c r="A22" t="s">
        <v>381</v>
      </c>
      <c r="B22">
        <f>COUNTIF('Paper Summaries'!J:J,"*"&amp;A22&amp;"*")</f>
        <v>30</v>
      </c>
      <c r="C22" t="s">
        <v>361</v>
      </c>
    </row>
    <row r="23" spans="1:3" x14ac:dyDescent="0.2">
      <c r="A23" t="s">
        <v>359</v>
      </c>
      <c r="B23">
        <f>COUNTIF('Paper Summaries'!J:J,"*"&amp;A23&amp;"*")</f>
        <v>17</v>
      </c>
      <c r="C23" t="s">
        <v>360</v>
      </c>
    </row>
    <row r="24" spans="1:3" x14ac:dyDescent="0.2">
      <c r="A24" t="s">
        <v>145</v>
      </c>
      <c r="B24">
        <f>COUNTIF('Paper Summaries'!J:J,"*"&amp;A24&amp;"*")</f>
        <v>13</v>
      </c>
      <c r="C24" t="s">
        <v>362</v>
      </c>
    </row>
    <row r="25" spans="1:3" x14ac:dyDescent="0.2">
      <c r="A25" t="s">
        <v>363</v>
      </c>
      <c r="B25">
        <f>COUNTIF('Paper Summaries'!J:J,"*"&amp;A25&amp;"*")</f>
        <v>11</v>
      </c>
      <c r="C25" t="s">
        <v>364</v>
      </c>
    </row>
    <row r="26" spans="1:3" x14ac:dyDescent="0.2">
      <c r="A26" t="s">
        <v>365</v>
      </c>
      <c r="B26">
        <f>COUNTIF('Paper Summaries'!J:J,"*"&amp;A26&amp;"*")</f>
        <v>9</v>
      </c>
      <c r="C26" t="s">
        <v>366</v>
      </c>
    </row>
    <row r="27" spans="1:3" x14ac:dyDescent="0.2">
      <c r="A27" t="s">
        <v>368</v>
      </c>
      <c r="B27">
        <f>COUNTIF('Paper Summaries'!J:J,"*"&amp;A27&amp;"*")</f>
        <v>5</v>
      </c>
      <c r="C27" t="s">
        <v>369</v>
      </c>
    </row>
    <row r="28" spans="1:3" x14ac:dyDescent="0.2">
      <c r="A28" t="s">
        <v>379</v>
      </c>
      <c r="B28">
        <f>COUNTIF('Paper Summaries'!J:J,"*"&amp;A28&amp;"*")</f>
        <v>4</v>
      </c>
      <c r="C28" t="s">
        <v>367</v>
      </c>
    </row>
    <row r="30" spans="1:3" x14ac:dyDescent="0.2">
      <c r="A30" s="1" t="s">
        <v>434</v>
      </c>
    </row>
    <row r="31" spans="1:3" x14ac:dyDescent="0.2">
      <c r="A31" t="s">
        <v>435</v>
      </c>
      <c r="B31">
        <f>COUNTIF('Paper Summaries'!K:K,A31)</f>
        <v>23</v>
      </c>
    </row>
    <row r="32" spans="1:3" x14ac:dyDescent="0.2">
      <c r="A32" t="s">
        <v>436</v>
      </c>
      <c r="B32">
        <f>COUNTIF('Paper Summaries'!K:K,A32)</f>
        <v>0</v>
      </c>
    </row>
    <row r="33" spans="1:3" x14ac:dyDescent="0.2">
      <c r="A33" t="s">
        <v>433</v>
      </c>
      <c r="B33">
        <f>COUNTIF('Paper Summaries'!K:K,A33)</f>
        <v>21</v>
      </c>
    </row>
    <row r="35" spans="1:3" x14ac:dyDescent="0.2">
      <c r="A35" s="1" t="s">
        <v>482</v>
      </c>
    </row>
    <row r="36" spans="1:3" x14ac:dyDescent="0.2">
      <c r="A36" t="s">
        <v>228</v>
      </c>
      <c r="B36">
        <f>COUNTIF('Paper Summaries'!L:L,A36)</f>
        <v>23</v>
      </c>
    </row>
    <row r="37" spans="1:3" x14ac:dyDescent="0.2">
      <c r="A37" t="s">
        <v>142</v>
      </c>
      <c r="B37">
        <f>COUNTIF('Paper Summaries'!L:L,A37)</f>
        <v>16</v>
      </c>
    </row>
    <row r="38" spans="1:3" x14ac:dyDescent="0.2">
      <c r="A38" t="s">
        <v>476</v>
      </c>
      <c r="B38">
        <f>COUNTIF('Paper Summaries'!L:L,A38)</f>
        <v>4</v>
      </c>
    </row>
    <row r="39" spans="1:3" x14ac:dyDescent="0.2">
      <c r="A39" t="s">
        <v>477</v>
      </c>
      <c r="B39">
        <f>COUNTIF('Paper Summaries'!L:L,A39)</f>
        <v>1</v>
      </c>
    </row>
    <row r="41" spans="1:3" x14ac:dyDescent="0.2">
      <c r="A41" s="1" t="s">
        <v>420</v>
      </c>
    </row>
    <row r="43" spans="1:3" x14ac:dyDescent="0.2">
      <c r="A43" t="s">
        <v>400</v>
      </c>
      <c r="B43">
        <f>COUNTIF('Paper Summaries'!N:N,"*"&amp;A43&amp;"*")</f>
        <v>33</v>
      </c>
      <c r="C43" t="s">
        <v>414</v>
      </c>
    </row>
    <row r="44" spans="1:3" x14ac:dyDescent="0.2">
      <c r="A44" t="s">
        <v>405</v>
      </c>
      <c r="B44">
        <f>COUNTIF('Paper Summaries'!N:N,"*"&amp;A44&amp;"*")</f>
        <v>17</v>
      </c>
      <c r="C44" t="s">
        <v>415</v>
      </c>
    </row>
    <row r="45" spans="1:3" x14ac:dyDescent="0.2">
      <c r="A45" t="s">
        <v>412</v>
      </c>
      <c r="B45">
        <f>COUNTIF('Paper Summaries'!N:N,"*"&amp;A45&amp;"*")</f>
        <v>5</v>
      </c>
      <c r="C45" t="s">
        <v>416</v>
      </c>
    </row>
    <row r="46" spans="1:3" x14ac:dyDescent="0.2">
      <c r="A46" t="s">
        <v>417</v>
      </c>
      <c r="B46">
        <f>COUNTIF('Paper Summaries'!N:N,"*"&amp;A46&amp;"*")</f>
        <v>3</v>
      </c>
      <c r="C46" t="s">
        <v>418</v>
      </c>
    </row>
    <row r="47" spans="1:3" x14ac:dyDescent="0.2">
      <c r="A47" t="s">
        <v>419</v>
      </c>
      <c r="B47">
        <f>COUNTIF('Paper Summaries'!N:N,"*"&amp;A47&amp;"*")</f>
        <v>2</v>
      </c>
      <c r="C47" t="s">
        <v>438</v>
      </c>
    </row>
    <row r="48" spans="1:3" x14ac:dyDescent="0.2">
      <c r="A48" t="s">
        <v>421</v>
      </c>
      <c r="B48">
        <f>COUNTIF('Paper Summaries'!N:N,"*"&amp;A48&amp;"*")</f>
        <v>1</v>
      </c>
    </row>
    <row r="52" spans="1:2" x14ac:dyDescent="0.2">
      <c r="A52" s="1" t="s">
        <v>439</v>
      </c>
    </row>
    <row r="53" spans="1:2" x14ac:dyDescent="0.2">
      <c r="A53" t="s">
        <v>427</v>
      </c>
      <c r="B53">
        <f>COUNTIFS('Paper Summaries'!H:H,"*"&amp;A53&amp;"*",'Paper Summaries'!F:F,"*"&amp;"Transport"&amp;"*")</f>
        <v>4</v>
      </c>
    </row>
    <row r="54" spans="1:2" x14ac:dyDescent="0.2">
      <c r="A54" t="s">
        <v>428</v>
      </c>
      <c r="B54">
        <f>COUNTIFS('Paper Summaries'!H:H,"*"&amp;A54&amp;"*",'Paper Summaries'!F:F,"*"&amp;"Transport"&amp;"*")</f>
        <v>5</v>
      </c>
    </row>
    <row r="55" spans="1:2" x14ac:dyDescent="0.2">
      <c r="A55" t="s">
        <v>429</v>
      </c>
      <c r="B55">
        <f>COUNTIFS('Paper Summaries'!H:H,"*"&amp;A55&amp;"*",'Paper Summaries'!F:F,"*"&amp;"Transport"&amp;"*")</f>
        <v>3</v>
      </c>
    </row>
    <row r="61" spans="1:2" x14ac:dyDescent="0.2">
      <c r="A61" s="1" t="s">
        <v>423</v>
      </c>
    </row>
    <row r="62" spans="1:2" x14ac:dyDescent="0.2">
      <c r="A62" t="s">
        <v>424</v>
      </c>
      <c r="B62">
        <f>COUNTIFS('Paper Summaries'!S:S,"*"&amp;A62&amp;"*",'Paper Summaries'!F:F,"*"&amp;"Transport"&amp;"*")</f>
        <v>3</v>
      </c>
    </row>
    <row r="63" spans="1:2" x14ac:dyDescent="0.2">
      <c r="A63" t="s">
        <v>425</v>
      </c>
      <c r="B63">
        <f>COUNTIFS('Paper Summaries'!S:S,"*"&amp;A63&amp;"*",'Paper Summaries'!F:F,"*"&amp;"Transport"&amp;"*")</f>
        <v>3</v>
      </c>
    </row>
    <row r="64" spans="1:2" x14ac:dyDescent="0.2">
      <c r="A64" t="s">
        <v>422</v>
      </c>
      <c r="B64">
        <f>COUNTIFS('Paper Summaries'!S:S,"*"&amp;A64&amp;"*",'Paper Summaries'!F:F,"*"&amp;"Transport"&amp;"*")</f>
        <v>2</v>
      </c>
    </row>
    <row r="65" spans="1:8" x14ac:dyDescent="0.2">
      <c r="A65" t="s">
        <v>244</v>
      </c>
      <c r="B65">
        <f>COUNTIFS('Paper Summaries'!S:S,"*"&amp;A65&amp;"*",'Paper Summaries'!F:F,"*"&amp;"Transport"&amp;"*")</f>
        <v>1</v>
      </c>
    </row>
    <row r="66" spans="1:8" x14ac:dyDescent="0.2">
      <c r="A66" t="s">
        <v>245</v>
      </c>
      <c r="B66">
        <f>COUNTIFS('Paper Summaries'!S:S,"*"&amp;A66&amp;"*",'Paper Summaries'!F:F,"*"&amp;"Transport"&amp;"*")</f>
        <v>1</v>
      </c>
    </row>
    <row r="67" spans="1:8" x14ac:dyDescent="0.2">
      <c r="A67" t="s">
        <v>246</v>
      </c>
      <c r="B67">
        <f>COUNTIFS('Paper Summaries'!S:S,"*"&amp;A67&amp;"*",'Paper Summaries'!F:F,"*"&amp;"Transport"&amp;"*")</f>
        <v>1</v>
      </c>
    </row>
    <row r="68" spans="1:8" x14ac:dyDescent="0.2">
      <c r="A68" t="s">
        <v>241</v>
      </c>
      <c r="B68">
        <f>COUNTIFS('Paper Summaries'!S:S,"*"&amp;A68&amp;"*",'Paper Summaries'!F:F,"*"&amp;"Transport"&amp;"*")</f>
        <v>1</v>
      </c>
    </row>
    <row r="70" spans="1:8" x14ac:dyDescent="0.2">
      <c r="C70" s="27" t="s">
        <v>346</v>
      </c>
      <c r="D70" s="27"/>
      <c r="E70" s="27" t="s">
        <v>347</v>
      </c>
      <c r="F70" s="27"/>
      <c r="G70" s="27"/>
      <c r="H70" s="27"/>
    </row>
    <row r="71" spans="1:8" x14ac:dyDescent="0.2">
      <c r="A71" t="s">
        <v>350</v>
      </c>
      <c r="B71" t="s">
        <v>350</v>
      </c>
      <c r="C71" t="s">
        <v>348</v>
      </c>
      <c r="D71" t="s">
        <v>349</v>
      </c>
      <c r="E71" t="s">
        <v>348</v>
      </c>
      <c r="F71" t="s">
        <v>349</v>
      </c>
    </row>
    <row r="72" spans="1:8" x14ac:dyDescent="0.2">
      <c r="A72">
        <v>1</v>
      </c>
      <c r="B72" t="s">
        <v>442</v>
      </c>
      <c r="C72">
        <f>COUNTIF('Paper Summaries'!O:O,$A72)</f>
        <v>0</v>
      </c>
      <c r="D72">
        <f>COUNTIF('Paper Summaries'!P:P,$A72)</f>
        <v>0</v>
      </c>
      <c r="E72">
        <f>COUNTIFS('Paper Summaries'!O:O,$A72,'Paper Summaries'!F:F,"*"&amp;"Transport"&amp;"*")</f>
        <v>0</v>
      </c>
      <c r="F72">
        <f>COUNTIFS('Paper Summaries'!P:P,$A72,'Paper Summaries'!F:F,"*"&amp;"Transport"&amp;"*")</f>
        <v>0</v>
      </c>
    </row>
    <row r="73" spans="1:8" x14ac:dyDescent="0.2">
      <c r="A73">
        <v>2</v>
      </c>
      <c r="B73" t="s">
        <v>443</v>
      </c>
      <c r="C73">
        <f>COUNTIF('Paper Summaries'!O:O,$A73)</f>
        <v>0</v>
      </c>
      <c r="D73">
        <f>COUNTIF('Paper Summaries'!P:P,$A73)</f>
        <v>0</v>
      </c>
      <c r="E73">
        <f>COUNTIFS('Paper Summaries'!O:O,$A73,'Paper Summaries'!F:F,"*"&amp;"Transport"&amp;"*")</f>
        <v>0</v>
      </c>
      <c r="F73">
        <f>COUNTIFS('Paper Summaries'!P:P,$A73,'Paper Summaries'!F:F,"*"&amp;"Transport"&amp;"*")</f>
        <v>0</v>
      </c>
    </row>
    <row r="74" spans="1:8" x14ac:dyDescent="0.2">
      <c r="A74">
        <v>3</v>
      </c>
      <c r="B74" t="s">
        <v>444</v>
      </c>
      <c r="C74">
        <f>COUNTIF('Paper Summaries'!O:O,$A74)</f>
        <v>0</v>
      </c>
      <c r="D74">
        <f>COUNTIF('Paper Summaries'!P:P,$A74)</f>
        <v>0</v>
      </c>
      <c r="E74">
        <f>COUNTIFS('Paper Summaries'!O:O,$A74,'Paper Summaries'!F:F,"*"&amp;"Transport"&amp;"*")</f>
        <v>0</v>
      </c>
      <c r="F74">
        <f>COUNTIFS('Paper Summaries'!P:P,$A74,'Paper Summaries'!F:F,"*"&amp;"Transport"&amp;"*")</f>
        <v>0</v>
      </c>
    </row>
    <row r="75" spans="1:8" x14ac:dyDescent="0.2">
      <c r="A75">
        <v>4</v>
      </c>
      <c r="B75" t="s">
        <v>445</v>
      </c>
      <c r="C75">
        <f>COUNTIF('Paper Summaries'!O:O,$A75)</f>
        <v>0</v>
      </c>
      <c r="D75">
        <f>COUNTIF('Paper Summaries'!P:P,$A75)</f>
        <v>0</v>
      </c>
      <c r="E75">
        <f>COUNTIFS('Paper Summaries'!O:O,$A75,'Paper Summaries'!F:F,"*"&amp;"Transport"&amp;"*")</f>
        <v>0</v>
      </c>
      <c r="F75">
        <f>COUNTIFS('Paper Summaries'!P:P,$A75,'Paper Summaries'!F:F,"*"&amp;"Transport"&amp;"*")</f>
        <v>0</v>
      </c>
    </row>
    <row r="76" spans="1:8" x14ac:dyDescent="0.2">
      <c r="A76">
        <v>5</v>
      </c>
      <c r="B76" t="s">
        <v>446</v>
      </c>
      <c r="C76">
        <f>COUNTIF('Paper Summaries'!O:O,$A76)</f>
        <v>0</v>
      </c>
      <c r="D76">
        <f>COUNTIF('Paper Summaries'!P:P,$A76)</f>
        <v>5</v>
      </c>
      <c r="E76">
        <f>COUNTIFS('Paper Summaries'!O:O,$A76,'Paper Summaries'!F:F,"*"&amp;"Transport"&amp;"*")</f>
        <v>0</v>
      </c>
      <c r="F76">
        <f>COUNTIFS('Paper Summaries'!P:P,$A76,'Paper Summaries'!F:F,"*"&amp;"Transport"&amp;"*")</f>
        <v>1</v>
      </c>
    </row>
    <row r="77" spans="1:8" x14ac:dyDescent="0.2">
      <c r="A77">
        <v>6</v>
      </c>
      <c r="B77" t="s">
        <v>447</v>
      </c>
      <c r="C77">
        <f>COUNTIF('Paper Summaries'!O:O,$A77)</f>
        <v>0</v>
      </c>
      <c r="D77">
        <f>COUNTIF('Paper Summaries'!P:P,$A77)</f>
        <v>3</v>
      </c>
      <c r="E77">
        <f>COUNTIFS('Paper Summaries'!O:O,$A77,'Paper Summaries'!F:F,"*"&amp;"Transport"&amp;"*")</f>
        <v>0</v>
      </c>
      <c r="F77">
        <f>COUNTIFS('Paper Summaries'!P:P,$A77,'Paper Summaries'!F:F,"*"&amp;"Transport"&amp;"*")</f>
        <v>0</v>
      </c>
    </row>
    <row r="78" spans="1:8" x14ac:dyDescent="0.2">
      <c r="A78">
        <v>7</v>
      </c>
      <c r="B78" s="7" t="s">
        <v>448</v>
      </c>
      <c r="C78">
        <f>COUNTIF('Paper Summaries'!O:O,$A78)</f>
        <v>0</v>
      </c>
      <c r="D78">
        <f>COUNTIF('Paper Summaries'!P:P,$A78)</f>
        <v>0</v>
      </c>
      <c r="E78">
        <f>COUNTIFS('Paper Summaries'!O:O,$A78,'Paper Summaries'!F:F,"*"&amp;"Transport"&amp;"*")</f>
        <v>0</v>
      </c>
      <c r="F78">
        <f>COUNTIFS('Paper Summaries'!P:P,$A78,'Paper Summaries'!F:F,"*"&amp;"Transport"&amp;"*")</f>
        <v>0</v>
      </c>
    </row>
    <row r="79" spans="1:8" x14ac:dyDescent="0.2">
      <c r="A79">
        <v>8</v>
      </c>
      <c r="B79" s="7" t="s">
        <v>449</v>
      </c>
      <c r="C79">
        <f>COUNTIF('Paper Summaries'!O:O,$A79)</f>
        <v>0</v>
      </c>
      <c r="D79">
        <f>COUNTIF('Paper Summaries'!P:P,$A79)</f>
        <v>0</v>
      </c>
      <c r="E79">
        <f>COUNTIFS('Paper Summaries'!O:O,$A79,'Paper Summaries'!F:F,"*"&amp;"Transport"&amp;"*")</f>
        <v>0</v>
      </c>
      <c r="F79">
        <f>COUNTIFS('Paper Summaries'!P:P,$A79,'Paper Summaries'!F:F,"*"&amp;"Transport"&amp;"*")</f>
        <v>0</v>
      </c>
    </row>
    <row r="80" spans="1:8" x14ac:dyDescent="0.2">
      <c r="A80">
        <v>9</v>
      </c>
      <c r="B80" t="s">
        <v>450</v>
      </c>
      <c r="C80">
        <f>COUNTIF('Paper Summaries'!O:O,$A80)</f>
        <v>0</v>
      </c>
      <c r="D80">
        <f>COUNTIF('Paper Summaries'!P:P,$A80)</f>
        <v>0</v>
      </c>
      <c r="E80">
        <f>COUNTIFS('Paper Summaries'!O:O,$A80,'Paper Summaries'!F:F,"*"&amp;"Transport"&amp;"*")</f>
        <v>0</v>
      </c>
      <c r="F80">
        <f>COUNTIFS('Paper Summaries'!P:P,$A80,'Paper Summaries'!F:F,"*"&amp;"Transport"&amp;"*")</f>
        <v>0</v>
      </c>
    </row>
    <row r="81" spans="1:6" x14ac:dyDescent="0.2">
      <c r="A81">
        <v>10</v>
      </c>
      <c r="B81" t="s">
        <v>451</v>
      </c>
      <c r="C81">
        <f>COUNTIF('Paper Summaries'!O:O,$A81)</f>
        <v>33</v>
      </c>
      <c r="D81">
        <f>COUNTIF('Paper Summaries'!P:P,$A81)</f>
        <v>28</v>
      </c>
      <c r="E81">
        <f>COUNTIFS('Paper Summaries'!O:O,$A81,'Paper Summaries'!F:F,"*"&amp;"Transport"&amp;"*")</f>
        <v>8</v>
      </c>
      <c r="F81">
        <f>COUNTIFS('Paper Summaries'!P:P,$A81,'Paper Summaries'!F:F,"*"&amp;"Transport"&amp;"*")</f>
        <v>7</v>
      </c>
    </row>
    <row r="82" spans="1:6" x14ac:dyDescent="0.2">
      <c r="A82">
        <v>11</v>
      </c>
      <c r="B82" t="s">
        <v>453</v>
      </c>
      <c r="C82">
        <f>COUNTIF('Paper Summaries'!O:O,$A82)</f>
        <v>1</v>
      </c>
      <c r="D82">
        <f>COUNTIF('Paper Summaries'!P:P,$A82)</f>
        <v>1</v>
      </c>
      <c r="E82">
        <f>COUNTIFS('Paper Summaries'!O:O,$A82,'Paper Summaries'!F:F,"*"&amp;"Transport"&amp;"*")</f>
        <v>0</v>
      </c>
      <c r="F82">
        <f>COUNTIFS('Paper Summaries'!P:P,$A82,'Paper Summaries'!F:F,"*"&amp;"Transport"&amp;"*")</f>
        <v>0</v>
      </c>
    </row>
    <row r="83" spans="1:6" x14ac:dyDescent="0.2">
      <c r="A83">
        <v>12</v>
      </c>
      <c r="B83" t="s">
        <v>452</v>
      </c>
      <c r="C83">
        <f>COUNTIF('Paper Summaries'!O:O,$A83)</f>
        <v>8</v>
      </c>
      <c r="D83">
        <f>COUNTIF('Paper Summaries'!P:P,$A83)</f>
        <v>5</v>
      </c>
      <c r="E83">
        <f>COUNTIFS('Paper Summaries'!O:O,$A83,'Paper Summaries'!F:F,"*"&amp;"Transport"&amp;"*")</f>
        <v>2</v>
      </c>
      <c r="F83">
        <f>COUNTIFS('Paper Summaries'!P:P,$A83,'Paper Summaries'!F:F,"*"&amp;"Transport"&amp;"*")</f>
        <v>2</v>
      </c>
    </row>
  </sheetData>
  <sortState xmlns:xlrd2="http://schemas.microsoft.com/office/spreadsheetml/2017/richdata2" ref="A43:C51">
    <sortCondition descending="1" ref="B43:B51"/>
  </sortState>
  <mergeCells count="3">
    <mergeCell ref="C70:D70"/>
    <mergeCell ref="E70:F70"/>
    <mergeCell ref="G70:H7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0BFA8-9D0A-0A49-B2FB-E5D9AED2F943}">
  <dimension ref="A1:L40"/>
  <sheetViews>
    <sheetView workbookViewId="0">
      <selection activeCell="C9" sqref="C9"/>
    </sheetView>
  </sheetViews>
  <sheetFormatPr baseColWidth="10" defaultRowHeight="16" x14ac:dyDescent="0.2"/>
  <cols>
    <col min="1" max="1" width="29.33203125" customWidth="1"/>
    <col min="3" max="3" width="21.1640625" customWidth="1"/>
    <col min="4" max="4" width="13.5" customWidth="1"/>
    <col min="7" max="7" width="16.1640625" customWidth="1"/>
  </cols>
  <sheetData>
    <row r="1" spans="1:9" x14ac:dyDescent="0.2">
      <c r="A1" s="1" t="s">
        <v>513</v>
      </c>
      <c r="B1" t="s">
        <v>510</v>
      </c>
    </row>
    <row r="2" spans="1:9" x14ac:dyDescent="0.2">
      <c r="A2" s="1" t="s">
        <v>146</v>
      </c>
      <c r="B2" s="1" t="s">
        <v>548</v>
      </c>
      <c r="C2" s="1" t="s">
        <v>178</v>
      </c>
      <c r="D2" s="1" t="s">
        <v>543</v>
      </c>
      <c r="E2" s="1" t="s">
        <v>508</v>
      </c>
      <c r="F2" s="1" t="s">
        <v>509</v>
      </c>
      <c r="G2" s="1" t="s">
        <v>179</v>
      </c>
      <c r="H2" s="1"/>
      <c r="I2" s="1"/>
    </row>
    <row r="3" spans="1:9" x14ac:dyDescent="0.2">
      <c r="A3" t="s">
        <v>15</v>
      </c>
      <c r="B3" s="27" t="s">
        <v>278</v>
      </c>
      <c r="C3" t="s">
        <v>5</v>
      </c>
      <c r="D3" t="s">
        <v>104</v>
      </c>
      <c r="E3">
        <v>138</v>
      </c>
      <c r="F3">
        <v>1</v>
      </c>
      <c r="G3" t="s">
        <v>180</v>
      </c>
      <c r="I3" s="4"/>
    </row>
    <row r="4" spans="1:9" x14ac:dyDescent="0.2">
      <c r="A4" t="s">
        <v>15</v>
      </c>
      <c r="B4" s="27"/>
      <c r="C4" t="s">
        <v>199</v>
      </c>
      <c r="D4" t="s">
        <v>104</v>
      </c>
      <c r="E4">
        <v>79</v>
      </c>
      <c r="G4" t="s">
        <v>181</v>
      </c>
      <c r="I4" s="4"/>
    </row>
    <row r="5" spans="1:9" x14ac:dyDescent="0.2">
      <c r="A5" t="s">
        <v>15</v>
      </c>
      <c r="B5" s="27"/>
      <c r="C5" t="s">
        <v>19</v>
      </c>
      <c r="D5" t="s">
        <v>104</v>
      </c>
      <c r="E5">
        <v>57</v>
      </c>
      <c r="F5">
        <v>2</v>
      </c>
      <c r="G5" t="s">
        <v>182</v>
      </c>
      <c r="I5" s="4"/>
    </row>
    <row r="6" spans="1:9" x14ac:dyDescent="0.2">
      <c r="A6" t="s">
        <v>15</v>
      </c>
      <c r="B6" s="27"/>
      <c r="C6" t="s">
        <v>200</v>
      </c>
      <c r="D6" t="s">
        <v>104</v>
      </c>
      <c r="E6">
        <v>9</v>
      </c>
      <c r="G6" t="s">
        <v>183</v>
      </c>
      <c r="I6" s="4"/>
    </row>
    <row r="7" spans="1:9" x14ac:dyDescent="0.2">
      <c r="A7" t="s">
        <v>15</v>
      </c>
      <c r="B7" s="27"/>
      <c r="C7" t="s">
        <v>201</v>
      </c>
      <c r="D7" t="s">
        <v>104</v>
      </c>
      <c r="E7">
        <v>31</v>
      </c>
      <c r="G7" t="s">
        <v>184</v>
      </c>
      <c r="I7" s="4"/>
    </row>
    <row r="8" spans="1:9" x14ac:dyDescent="0.2">
      <c r="A8" t="s">
        <v>62</v>
      </c>
      <c r="B8" s="27" t="s">
        <v>356</v>
      </c>
      <c r="C8" t="s">
        <v>5</v>
      </c>
      <c r="D8" t="s">
        <v>104</v>
      </c>
      <c r="E8">
        <v>13</v>
      </c>
      <c r="G8" t="s">
        <v>185</v>
      </c>
      <c r="I8" s="4"/>
    </row>
    <row r="9" spans="1:9" x14ac:dyDescent="0.2">
      <c r="A9" t="s">
        <v>62</v>
      </c>
      <c r="B9" s="27"/>
      <c r="C9" t="s">
        <v>199</v>
      </c>
      <c r="D9" t="s">
        <v>104</v>
      </c>
      <c r="E9">
        <v>4</v>
      </c>
      <c r="G9" t="s">
        <v>186</v>
      </c>
      <c r="I9" s="4"/>
    </row>
    <row r="10" spans="1:9" x14ac:dyDescent="0.2">
      <c r="A10" t="s">
        <v>62</v>
      </c>
      <c r="B10" s="27"/>
      <c r="C10" t="s">
        <v>19</v>
      </c>
      <c r="D10" t="s">
        <v>104</v>
      </c>
      <c r="E10">
        <v>9</v>
      </c>
      <c r="G10" t="s">
        <v>187</v>
      </c>
      <c r="I10" s="4"/>
    </row>
    <row r="11" spans="1:9" x14ac:dyDescent="0.2">
      <c r="A11" t="s">
        <v>62</v>
      </c>
      <c r="B11" s="27"/>
      <c r="C11" t="s">
        <v>200</v>
      </c>
      <c r="D11" t="s">
        <v>104</v>
      </c>
      <c r="E11">
        <v>1</v>
      </c>
      <c r="G11" t="s">
        <v>188</v>
      </c>
      <c r="I11" s="4"/>
    </row>
    <row r="12" spans="1:9" x14ac:dyDescent="0.2">
      <c r="A12" t="s">
        <v>62</v>
      </c>
      <c r="B12" s="27"/>
      <c r="C12" t="s">
        <v>201</v>
      </c>
      <c r="D12" t="s">
        <v>104</v>
      </c>
      <c r="E12">
        <v>5</v>
      </c>
      <c r="G12" t="s">
        <v>189</v>
      </c>
      <c r="I12" s="4"/>
    </row>
    <row r="13" spans="1:9" x14ac:dyDescent="0.2">
      <c r="A13" t="s">
        <v>4</v>
      </c>
      <c r="B13" s="27" t="s">
        <v>352</v>
      </c>
      <c r="C13" t="s">
        <v>5</v>
      </c>
      <c r="D13" t="s">
        <v>104</v>
      </c>
      <c r="E13">
        <v>86</v>
      </c>
      <c r="F13">
        <v>1</v>
      </c>
      <c r="G13" t="s">
        <v>190</v>
      </c>
      <c r="I13" s="4"/>
    </row>
    <row r="14" spans="1:9" x14ac:dyDescent="0.2">
      <c r="A14" t="s">
        <v>4</v>
      </c>
      <c r="B14" s="27"/>
      <c r="C14" t="s">
        <v>199</v>
      </c>
      <c r="D14" t="s">
        <v>104</v>
      </c>
      <c r="E14">
        <v>44</v>
      </c>
      <c r="G14" t="s">
        <v>454</v>
      </c>
      <c r="I14" s="4"/>
    </row>
    <row r="15" spans="1:9" x14ac:dyDescent="0.2">
      <c r="A15" t="s">
        <v>4</v>
      </c>
      <c r="B15" s="27"/>
      <c r="C15" t="s">
        <v>19</v>
      </c>
      <c r="D15" t="s">
        <v>104</v>
      </c>
      <c r="E15">
        <v>39</v>
      </c>
      <c r="G15" t="s">
        <v>191</v>
      </c>
      <c r="I15" s="4"/>
    </row>
    <row r="16" spans="1:9" x14ac:dyDescent="0.2">
      <c r="A16" t="s">
        <v>4</v>
      </c>
      <c r="B16" s="27"/>
      <c r="C16" t="s">
        <v>200</v>
      </c>
      <c r="D16" t="s">
        <v>104</v>
      </c>
      <c r="E16">
        <v>3</v>
      </c>
      <c r="G16" t="s">
        <v>192</v>
      </c>
      <c r="I16" s="4"/>
    </row>
    <row r="17" spans="1:9" x14ac:dyDescent="0.2">
      <c r="A17" t="s">
        <v>4</v>
      </c>
      <c r="B17" s="27"/>
      <c r="C17" t="s">
        <v>201</v>
      </c>
      <c r="D17" t="s">
        <v>104</v>
      </c>
      <c r="E17">
        <v>18</v>
      </c>
      <c r="G17" t="s">
        <v>193</v>
      </c>
      <c r="I17" s="4"/>
    </row>
    <row r="18" spans="1:9" x14ac:dyDescent="0.2">
      <c r="A18" t="s">
        <v>176</v>
      </c>
      <c r="B18" s="27" t="s">
        <v>357</v>
      </c>
      <c r="C18" t="s">
        <v>5</v>
      </c>
      <c r="D18" t="s">
        <v>104</v>
      </c>
      <c r="E18">
        <v>28</v>
      </c>
      <c r="G18" t="s">
        <v>455</v>
      </c>
      <c r="I18" s="4"/>
    </row>
    <row r="19" spans="1:9" x14ac:dyDescent="0.2">
      <c r="A19" t="s">
        <v>176</v>
      </c>
      <c r="B19" s="27"/>
      <c r="C19" t="s">
        <v>199</v>
      </c>
      <c r="D19" t="s">
        <v>104</v>
      </c>
      <c r="E19">
        <v>14</v>
      </c>
      <c r="G19" t="s">
        <v>456</v>
      </c>
      <c r="I19" s="4"/>
    </row>
    <row r="20" spans="1:9" x14ac:dyDescent="0.2">
      <c r="A20" t="s">
        <v>176</v>
      </c>
      <c r="B20" s="27"/>
      <c r="C20" t="s">
        <v>19</v>
      </c>
      <c r="D20" t="s">
        <v>104</v>
      </c>
      <c r="E20">
        <v>9</v>
      </c>
      <c r="G20" t="s">
        <v>457</v>
      </c>
      <c r="I20" s="4"/>
    </row>
    <row r="21" spans="1:9" x14ac:dyDescent="0.2">
      <c r="A21" t="s">
        <v>176</v>
      </c>
      <c r="B21" s="27"/>
      <c r="C21" t="s">
        <v>200</v>
      </c>
      <c r="D21" t="s">
        <v>104</v>
      </c>
      <c r="E21">
        <v>1</v>
      </c>
      <c r="G21" t="s">
        <v>458</v>
      </c>
      <c r="I21" s="4"/>
    </row>
    <row r="22" spans="1:9" x14ac:dyDescent="0.2">
      <c r="A22" t="s">
        <v>176</v>
      </c>
      <c r="B22" s="27"/>
      <c r="C22" t="s">
        <v>201</v>
      </c>
      <c r="D22" t="s">
        <v>104</v>
      </c>
      <c r="E22">
        <v>8</v>
      </c>
      <c r="G22" t="s">
        <v>459</v>
      </c>
      <c r="I22" s="4"/>
    </row>
    <row r="23" spans="1:9" x14ac:dyDescent="0.2">
      <c r="A23" t="s">
        <v>177</v>
      </c>
      <c r="B23" s="27" t="s">
        <v>547</v>
      </c>
      <c r="C23" t="s">
        <v>5</v>
      </c>
      <c r="D23" t="s">
        <v>104</v>
      </c>
      <c r="E23">
        <v>8</v>
      </c>
      <c r="G23" t="s">
        <v>194</v>
      </c>
      <c r="I23" s="4"/>
    </row>
    <row r="24" spans="1:9" x14ac:dyDescent="0.2">
      <c r="A24" t="s">
        <v>177</v>
      </c>
      <c r="B24" s="27"/>
      <c r="C24" t="s">
        <v>199</v>
      </c>
      <c r="D24" t="s">
        <v>104</v>
      </c>
      <c r="E24">
        <v>4</v>
      </c>
      <c r="G24" t="s">
        <v>195</v>
      </c>
      <c r="I24" s="4"/>
    </row>
    <row r="25" spans="1:9" x14ac:dyDescent="0.2">
      <c r="A25" t="s">
        <v>177</v>
      </c>
      <c r="B25" s="27"/>
      <c r="C25" t="s">
        <v>19</v>
      </c>
      <c r="D25" t="s">
        <v>104</v>
      </c>
      <c r="E25">
        <v>5</v>
      </c>
      <c r="G25" t="s">
        <v>196</v>
      </c>
      <c r="I25" s="4"/>
    </row>
    <row r="26" spans="1:9" x14ac:dyDescent="0.2">
      <c r="A26" t="s">
        <v>177</v>
      </c>
      <c r="B26" s="27"/>
      <c r="C26" t="s">
        <v>200</v>
      </c>
      <c r="D26" t="s">
        <v>104</v>
      </c>
      <c r="E26">
        <v>1</v>
      </c>
      <c r="G26" t="s">
        <v>197</v>
      </c>
      <c r="I26" s="4"/>
    </row>
    <row r="27" spans="1:9" x14ac:dyDescent="0.2">
      <c r="A27" t="s">
        <v>177</v>
      </c>
      <c r="B27" s="27"/>
      <c r="C27" t="s">
        <v>201</v>
      </c>
      <c r="D27" t="s">
        <v>104</v>
      </c>
      <c r="E27">
        <v>4</v>
      </c>
      <c r="G27" t="s">
        <v>198</v>
      </c>
      <c r="I27" s="4"/>
    </row>
    <row r="28" spans="1:9" x14ac:dyDescent="0.2">
      <c r="A28" t="s">
        <v>517</v>
      </c>
      <c r="B28" s="27" t="s">
        <v>542</v>
      </c>
      <c r="C28" t="s">
        <v>5</v>
      </c>
      <c r="D28">
        <v>189</v>
      </c>
      <c r="E28" t="s">
        <v>104</v>
      </c>
      <c r="F28">
        <v>1</v>
      </c>
      <c r="G28" t="s">
        <v>518</v>
      </c>
      <c r="I28" s="4"/>
    </row>
    <row r="29" spans="1:9" x14ac:dyDescent="0.2">
      <c r="A29" t="s">
        <v>517</v>
      </c>
      <c r="B29" s="27"/>
      <c r="C29" t="s">
        <v>199</v>
      </c>
      <c r="D29">
        <v>109</v>
      </c>
      <c r="E29" t="s">
        <v>104</v>
      </c>
      <c r="F29">
        <v>1</v>
      </c>
      <c r="G29" t="s">
        <v>519</v>
      </c>
      <c r="I29" s="4"/>
    </row>
    <row r="30" spans="1:9" x14ac:dyDescent="0.2">
      <c r="A30" t="s">
        <v>517</v>
      </c>
      <c r="B30" s="27"/>
      <c r="C30" t="s">
        <v>19</v>
      </c>
      <c r="D30">
        <v>108</v>
      </c>
      <c r="E30" t="s">
        <v>104</v>
      </c>
      <c r="F30">
        <v>4</v>
      </c>
      <c r="G30" t="s">
        <v>520</v>
      </c>
      <c r="I30" s="4"/>
    </row>
    <row r="31" spans="1:9" x14ac:dyDescent="0.2">
      <c r="A31" t="s">
        <v>517</v>
      </c>
      <c r="B31" s="27"/>
      <c r="C31" t="s">
        <v>200</v>
      </c>
      <c r="D31">
        <v>4</v>
      </c>
      <c r="E31" t="s">
        <v>104</v>
      </c>
      <c r="G31" t="s">
        <v>521</v>
      </c>
      <c r="I31" s="4"/>
    </row>
    <row r="32" spans="1:9" x14ac:dyDescent="0.2">
      <c r="A32" t="s">
        <v>517</v>
      </c>
      <c r="B32" s="27"/>
      <c r="C32" t="s">
        <v>201</v>
      </c>
      <c r="D32">
        <v>46</v>
      </c>
      <c r="E32" t="s">
        <v>104</v>
      </c>
      <c r="G32" t="s">
        <v>522</v>
      </c>
      <c r="I32" s="4"/>
    </row>
    <row r="34" spans="1:12" x14ac:dyDescent="0.2">
      <c r="C34" s="1" t="s">
        <v>549</v>
      </c>
      <c r="D34" s="1"/>
      <c r="E34">
        <f>SUM(E3:E27)</f>
        <v>618</v>
      </c>
    </row>
    <row r="35" spans="1:12" x14ac:dyDescent="0.2">
      <c r="C35" s="1" t="s">
        <v>550</v>
      </c>
      <c r="D35" s="1"/>
      <c r="E35">
        <v>2053</v>
      </c>
      <c r="G35">
        <f>SUM(E28:E32)</f>
        <v>0</v>
      </c>
    </row>
    <row r="36" spans="1:12" x14ac:dyDescent="0.2">
      <c r="C36" s="1" t="s">
        <v>551</v>
      </c>
      <c r="D36" s="1"/>
      <c r="E36">
        <f>SUM(D28:D32)</f>
        <v>456</v>
      </c>
    </row>
    <row r="37" spans="1:12" x14ac:dyDescent="0.2">
      <c r="C37" s="1" t="s">
        <v>501</v>
      </c>
      <c r="D37" s="1"/>
      <c r="E37">
        <f>E34+E35+E36</f>
        <v>3127</v>
      </c>
    </row>
    <row r="39" spans="1:12" ht="67" customHeight="1" x14ac:dyDescent="0.2">
      <c r="A39" s="30" t="s">
        <v>546</v>
      </c>
      <c r="B39" s="30"/>
      <c r="C39" s="30"/>
      <c r="D39" s="30"/>
      <c r="E39" s="30"/>
      <c r="F39" s="30"/>
      <c r="G39" s="30"/>
      <c r="H39" s="30"/>
      <c r="I39" s="30"/>
      <c r="J39" s="30"/>
      <c r="K39" s="30"/>
      <c r="L39" s="30"/>
    </row>
    <row r="40" spans="1:12" s="1" customFormat="1" x14ac:dyDescent="0.2"/>
  </sheetData>
  <mergeCells count="7">
    <mergeCell ref="A39:L39"/>
    <mergeCell ref="B28:B32"/>
    <mergeCell ref="B3:B7"/>
    <mergeCell ref="B8:B12"/>
    <mergeCell ref="B13:B17"/>
    <mergeCell ref="B18:B22"/>
    <mergeCell ref="B23:B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Paper Summaries</vt:lpstr>
      <vt:lpstr>Analysis</vt:lpstr>
      <vt:lpstr>Search Terms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Few, Sheridan P M</dc:creator>
  <cp:lastModifiedBy>Sheridan Few</cp:lastModifiedBy>
  <dcterms:created xsi:type="dcterms:W3CDTF">2021-08-25T10:10:08Z</dcterms:created>
  <dcterms:modified xsi:type="dcterms:W3CDTF">2023-04-21T11:05:50Z</dcterms:modified>
</cp:coreProperties>
</file>